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4657F6A-918C-4E5E-A35E-B122F8748DAA}" xr6:coauthVersionLast="47" xr6:coauthVersionMax="47" xr10:uidLastSave="{00000000-0000-0000-0000-000000000000}"/>
  <bookViews>
    <workbookView minimized="1" xWindow="24390" yWindow="-13620" windowWidth="19140" windowHeight="11145" tabRatio="726" firstSheet="4" activeTab="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Crop!$K$14</definedName>
    <definedName name="a_c2_c0" localSheetId="11">Sheep!$K$245:$M$245</definedName>
    <definedName name="arable" localSheetId="1">General!$J$69:$J$77</definedName>
    <definedName name="ave_pad_distance" localSheetId="13">Mach!$B$5</definedName>
    <definedName name="b">Crop!$L$14</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p6" localSheetId="5">CropGrazing!$K$176:$T$193</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Crop!$T$161:$T$239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0" i="28" l="1"/>
  <c r="I70" i="28" s="1"/>
  <c r="I127" i="23" l="1"/>
  <c r="G43" i="6"/>
  <c r="E140" i="10"/>
  <c r="G108" i="10"/>
  <c r="G28" i="23"/>
  <c r="G78" i="23" s="1"/>
  <c r="I98" i="23" s="1"/>
  <c r="G883" i="1"/>
  <c r="I837" i="1"/>
  <c r="I696" i="1"/>
  <c r="H105" i="1"/>
  <c r="T105" i="1" s="1"/>
  <c r="U105" i="1"/>
  <c r="V105" i="1"/>
  <c r="W105" i="1"/>
  <c r="X105" i="1"/>
  <c r="Y105" i="1"/>
  <c r="Z105" i="1"/>
  <c r="AA105" i="1"/>
  <c r="AB105" i="1"/>
  <c r="AC105" i="1"/>
  <c r="AD105" i="1"/>
  <c r="H52" i="1"/>
  <c r="H83" i="1" s="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J183" i="23" l="1"/>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53" i="1"/>
  <c r="H84" i="1" s="1"/>
  <c r="H54" i="1"/>
  <c r="H85" i="1" s="1"/>
  <c r="H55" i="1"/>
  <c r="H86" i="1" s="1"/>
  <c r="H56" i="1"/>
  <c r="H87" i="1" s="1"/>
  <c r="H57" i="1"/>
  <c r="H88" i="1" s="1"/>
  <c r="H58" i="1"/>
  <c r="H89" i="1" s="1"/>
  <c r="H59" i="1"/>
  <c r="H90" i="1" s="1"/>
  <c r="H60" i="1"/>
  <c r="H91" i="1" s="1"/>
  <c r="H61" i="1"/>
  <c r="H92" i="1" s="1"/>
  <c r="H62" i="1"/>
  <c r="H93" i="1" s="1"/>
  <c r="H45" i="1"/>
  <c r="H76" i="1" s="1"/>
  <c r="G54" i="22"/>
  <c r="T115" i="22" l="1"/>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196" i="23"/>
  <c r="D171" i="23"/>
  <c r="G166" i="23"/>
  <c r="D115" i="23"/>
  <c r="G110" i="23"/>
  <c r="D48" i="23"/>
  <c r="P43" i="1" l="1"/>
  <c r="P64" i="1"/>
  <c r="I120" i="23"/>
  <c r="I146" i="23"/>
  <c r="G71" i="23"/>
  <c r="C407" i="18"/>
  <c r="C406" i="18"/>
  <c r="C405" i="18"/>
  <c r="C404" i="18"/>
  <c r="C403" i="18"/>
  <c r="C402" i="18"/>
  <c r="C401" i="18"/>
  <c r="C400" i="18"/>
  <c r="I91" i="23" l="1"/>
  <c r="D67" i="23"/>
  <c r="D169" i="23"/>
  <c r="D172" i="23" s="1"/>
  <c r="G84" i="22"/>
  <c r="M119" i="22"/>
  <c r="G121" i="22"/>
  <c r="J144" i="22"/>
  <c r="M144" i="22"/>
  <c r="G146" i="22"/>
  <c r="D46" i="23" l="1"/>
  <c r="D49" i="23" s="1"/>
  <c r="D113" i="23"/>
  <c r="D116"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60F89A0A-9DCE-4287-ABCF-F047E1CD6F87}">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<sst xmlns="http://schemas.openxmlformats.org/spreadsheetml/2006/main" count="7491" uniqueCount="1239">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</sst>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2" workbookViewId="0">
      <selection activeCell="O29" sqref="O29"/>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980</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981</v>
      </c>
      <c r="I6" s="248" t="s">
        <v>1168</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959</v>
      </c>
      <c r="H14" s="33"/>
      <c r="I14" s="35" t="s">
        <v>961</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1165</v>
      </c>
      <c r="Q15" s="33"/>
      <c r="R15" s="33"/>
      <c r="S15" s="33"/>
      <c r="T15" s="35" t="s">
        <v>1113</v>
      </c>
      <c r="U15" s="33"/>
      <c r="V15" s="33"/>
      <c r="W15" s="17"/>
      <c r="X15" s="9"/>
      <c r="Y15" s="9"/>
      <c r="Z15" s="9"/>
    </row>
    <row r="16" spans="1:26" customFormat="1" ht="12" customHeight="1" outlineLevel="1" x14ac:dyDescent="0.35">
      <c r="A16" s="7"/>
      <c r="B16" s="8"/>
      <c r="C16" s="18"/>
      <c r="D16" s="18"/>
      <c r="E16" s="18"/>
      <c r="F16" s="27"/>
      <c r="G16" t="s">
        <v>953</v>
      </c>
      <c r="H16" s="33" t="s">
        <v>1166</v>
      </c>
      <c r="I16" t="s">
        <v>1167</v>
      </c>
      <c r="K16" t="s">
        <v>960</v>
      </c>
      <c r="L16" s="33" t="s">
        <v>1166</v>
      </c>
      <c r="M16" t="s">
        <v>1167</v>
      </c>
      <c r="N16" s="33"/>
      <c r="O16" t="s">
        <v>954</v>
      </c>
      <c r="P16" s="33" t="s">
        <v>934</v>
      </c>
      <c r="Q16" s="33" t="s">
        <v>935</v>
      </c>
      <c r="R16" s="33" t="s">
        <v>895</v>
      </c>
      <c r="S16" s="33"/>
      <c r="T16" s="33" t="s">
        <v>934</v>
      </c>
      <c r="U16" s="33" t="s">
        <v>935</v>
      </c>
      <c r="V16" s="33" t="s">
        <v>895</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923</v>
      </c>
      <c r="H18" s="206" t="b">
        <v>1</v>
      </c>
      <c r="I18" s="206" t="b">
        <v>1</v>
      </c>
      <c r="K18" s="646" t="s">
        <v>802</v>
      </c>
      <c r="L18" s="206" t="b">
        <v>1</v>
      </c>
      <c r="M18" s="797" t="b">
        <v>1</v>
      </c>
      <c r="N18" s="33"/>
      <c r="O18" s="485" t="s">
        <v>802</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625" t="b">
        <v>1</v>
      </c>
      <c r="K20" s="485" t="s">
        <v>329</v>
      </c>
      <c r="L20" s="206" t="b">
        <v>0</v>
      </c>
      <c r="M20" s="241" t="b">
        <v>0</v>
      </c>
      <c r="N20" s="33"/>
      <c r="O20" s="485" t="s">
        <v>923</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955</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1047</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1238</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66</v>
      </c>
      <c r="H25" s="206" t="b">
        <v>1</v>
      </c>
      <c r="I25" s="206" t="b">
        <v>1</v>
      </c>
      <c r="K25" s="646" t="s">
        <v>956</v>
      </c>
      <c r="L25" s="206" t="b">
        <v>0</v>
      </c>
      <c r="M25" s="206" t="b">
        <v>0</v>
      </c>
      <c r="N25" s="33"/>
      <c r="O25" s="485" t="s">
        <v>955</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924</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217</v>
      </c>
      <c r="H27" s="206" t="b">
        <v>1</v>
      </c>
      <c r="I27" s="206" t="b">
        <v>1</v>
      </c>
      <c r="K27" s="647" t="s">
        <v>957</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926</v>
      </c>
      <c r="H29" s="206" t="b">
        <v>1</v>
      </c>
      <c r="I29" s="206" t="b">
        <v>1</v>
      </c>
      <c r="K29" s="647" t="s">
        <v>958</v>
      </c>
      <c r="L29" s="206" t="b">
        <v>0</v>
      </c>
      <c r="M29" s="206" t="b">
        <v>0</v>
      </c>
      <c r="N29" s="33"/>
      <c r="O29" s="485" t="s">
        <v>1238</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64</v>
      </c>
      <c r="H31" s="206" t="b">
        <v>1</v>
      </c>
      <c r="I31" s="206" t="b">
        <v>1</v>
      </c>
      <c r="K31" s="33"/>
      <c r="L31" s="33"/>
      <c r="M31" s="33"/>
      <c r="N31" s="33"/>
      <c r="O31" s="485" t="s">
        <v>924</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922</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G34" s="486" t="s">
        <v>925</v>
      </c>
      <c r="H34" s="206" t="b">
        <v>1</v>
      </c>
      <c r="I34" s="206" t="b">
        <v>1</v>
      </c>
      <c r="K34" s="33"/>
      <c r="L34" s="33"/>
      <c r="M34" s="33"/>
      <c r="N34" s="33"/>
      <c r="O34" s="485" t="s">
        <v>926</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1047</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956</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957</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922</v>
      </c>
      <c r="P43" s="206" t="b">
        <v>1</v>
      </c>
      <c r="Q43" s="206" t="b">
        <v>1</v>
      </c>
      <c r="R43" s="206" t="b">
        <v>0</v>
      </c>
      <c r="S43" s="33"/>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958</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486" t="s">
        <v>925</v>
      </c>
      <c r="P47" s="206" t="b">
        <v>1</v>
      </c>
      <c r="Q47" s="206" t="b">
        <v>1</v>
      </c>
      <c r="R47" s="206" t="b">
        <v>0</v>
      </c>
      <c r="S47" s="39"/>
      <c r="T47" s="206" t="b">
        <v>1</v>
      </c>
      <c r="U47" s="206" t="b">
        <v>0</v>
      </c>
      <c r="V47" s="206" t="b">
        <v>0</v>
      </c>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1186</v>
      </c>
      <c r="J68" s="809" t="s">
        <v>1185</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861</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862</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863</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1105</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769</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770</v>
      </c>
      <c r="J90" s="14" t="s">
        <v>780</v>
      </c>
      <c r="K90" s="14" t="s">
        <v>781</v>
      </c>
      <c r="L90" s="14" t="s">
        <v>1050</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1102</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771</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1003</v>
      </c>
      <c r="K106" s="18"/>
      <c r="L106" s="18"/>
      <c r="M106" s="24"/>
      <c r="N106" s="823" t="s">
        <v>898</v>
      </c>
      <c r="O106" s="25"/>
      <c r="P106" s="658" t="s">
        <v>897</v>
      </c>
      <c r="Q106" s="658"/>
      <c r="R106" s="658"/>
      <c r="S106" s="25"/>
      <c r="T106" s="23" t="s">
        <v>950</v>
      </c>
      <c r="U106" s="23"/>
      <c r="V106" s="658" t="s">
        <v>897</v>
      </c>
      <c r="W106" s="658"/>
      <c r="X106" s="658"/>
      <c r="Y106" s="25"/>
      <c r="Z106" s="23" t="s">
        <v>950</v>
      </c>
      <c r="AA106" s="23"/>
      <c r="AB106" s="23" t="s">
        <v>1119</v>
      </c>
      <c r="AC106" s="23"/>
      <c r="AD106" s="23"/>
      <c r="AE106" s="134" t="s">
        <v>1116</v>
      </c>
      <c r="AF106" s="23"/>
      <c r="AG106" s="17"/>
      <c r="AH106" s="9"/>
      <c r="AI106" s="9"/>
      <c r="AJ106" s="9"/>
    </row>
    <row r="107" spans="1:36" customFormat="1" ht="12" customHeight="1" outlineLevel="1" x14ac:dyDescent="0.35">
      <c r="A107" s="7"/>
      <c r="B107" s="8"/>
      <c r="C107" s="18"/>
      <c r="D107" s="18"/>
      <c r="E107" s="18"/>
      <c r="F107" s="18"/>
      <c r="G107" s="199" t="s">
        <v>896</v>
      </c>
      <c r="H107" s="199"/>
      <c r="I107" s="199"/>
      <c r="J107" s="23" t="s">
        <v>1014</v>
      </c>
      <c r="K107" s="18"/>
      <c r="L107" s="24" t="s">
        <v>337</v>
      </c>
      <c r="M107" s="24" t="s">
        <v>339</v>
      </c>
      <c r="N107" s="824"/>
      <c r="O107" s="25"/>
      <c r="P107" s="25" t="s">
        <v>934</v>
      </c>
      <c r="Q107" s="25" t="s">
        <v>935</v>
      </c>
      <c r="R107" s="25" t="s">
        <v>895</v>
      </c>
      <c r="S107" s="25"/>
      <c r="T107" s="23"/>
      <c r="U107" s="23"/>
      <c r="V107" s="25" t="s">
        <v>934</v>
      </c>
      <c r="W107" s="25" t="s">
        <v>935</v>
      </c>
      <c r="X107" s="25" t="s">
        <v>895</v>
      </c>
      <c r="Y107" s="25"/>
      <c r="Z107" s="23"/>
      <c r="AA107" s="23"/>
      <c r="AB107" s="23" t="s">
        <v>1117</v>
      </c>
      <c r="AC107" s="23" t="s">
        <v>1118</v>
      </c>
      <c r="AD107" s="23"/>
      <c r="AE107" s="23" t="s">
        <v>1114</v>
      </c>
      <c r="AF107" s="23" t="s">
        <v>1115</v>
      </c>
      <c r="AG107" s="17"/>
      <c r="AH107" s="9"/>
      <c r="AI107" s="9"/>
      <c r="AJ107" s="9"/>
    </row>
    <row r="108" spans="1:36" customFormat="1" ht="12" customHeight="1" outlineLevel="1" x14ac:dyDescent="0.35">
      <c r="A108" s="7"/>
      <c r="B108" s="8"/>
      <c r="C108" s="18"/>
      <c r="D108" s="18"/>
      <c r="E108" s="18"/>
      <c r="F108" s="27"/>
      <c r="G108" s="206" t="b">
        <v>1</v>
      </c>
      <c r="J108" s="163" t="s">
        <v>1004</v>
      </c>
      <c r="K108" s="487" t="s">
        <v>800</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1005</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894</v>
      </c>
      <c r="J110" s="163" t="s">
        <v>1006</v>
      </c>
      <c r="K110" s="488" t="s">
        <v>772</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G111" s="206" t="b">
        <v>0</v>
      </c>
      <c r="J111" s="163" t="s">
        <v>1007</v>
      </c>
      <c r="K111" s="488" t="s">
        <v>773</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1008</v>
      </c>
      <c r="K112" s="488" t="s">
        <v>774</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931</v>
      </c>
      <c r="J113" s="163" t="s">
        <v>1009</v>
      </c>
      <c r="K113" s="488" t="s">
        <v>775</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G114" s="248">
        <v>1</v>
      </c>
      <c r="J114" s="163" t="s">
        <v>1010</v>
      </c>
      <c r="K114" s="488" t="s">
        <v>776</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1011</v>
      </c>
      <c r="K115" s="488" t="s">
        <v>777</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1012</v>
      </c>
      <c r="K116" s="488" t="s">
        <v>778</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1013</v>
      </c>
      <c r="K117" s="489" t="s">
        <v>779</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893</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1150</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1149</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1151</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1152</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1146</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1147</v>
      </c>
      <c r="L31" s="30"/>
      <c r="N31" t="s">
        <v>1148</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1040</v>
      </c>
      <c r="I78" s="181" t="s">
        <v>310</v>
      </c>
      <c r="J78" s="181" t="s">
        <v>307</v>
      </c>
      <c r="M78" s="182"/>
      <c r="N78" s="182" t="s">
        <v>1040</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topLeftCell="A40" zoomScale="87" zoomScaleNormal="87" workbookViewId="0">
      <selection activeCell="I52" sqref="I52:P5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930</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928</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929</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952</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748</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1237</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ms</v>
      </c>
      <c r="I52" s="229">
        <v>25</v>
      </c>
      <c r="J52" s="229">
        <v>22.5</v>
      </c>
      <c r="K52" s="229">
        <v>0</v>
      </c>
      <c r="L52" s="229">
        <v>0</v>
      </c>
      <c r="M52" s="229">
        <v>0</v>
      </c>
      <c r="N52" s="229">
        <v>-23.75</v>
      </c>
      <c r="O52" s="229">
        <v>-33.75</v>
      </c>
      <c r="P52" s="229">
        <v>-42.5</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3"/>
      <c r="H64" s="160" t="s">
        <v>212</v>
      </c>
      <c r="I64" s="105">
        <f>I44</f>
        <v>106</v>
      </c>
      <c r="J64" s="105">
        <f t="shared" ref="J64:P64" si="2">J44</f>
        <v>113</v>
      </c>
      <c r="K64" s="105">
        <f t="shared" si="2"/>
        <v>120</v>
      </c>
      <c r="L64" s="105">
        <f t="shared" si="2"/>
        <v>127</v>
      </c>
      <c r="M64" s="105">
        <f t="shared" si="2"/>
        <v>134</v>
      </c>
      <c r="N64" s="105">
        <f t="shared" si="2"/>
        <v>141</v>
      </c>
      <c r="O64" s="105">
        <f t="shared" si="2"/>
        <v>148</v>
      </c>
      <c r="P64" s="105">
        <f t="shared" si="2"/>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861</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862</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863</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630" t="s">
        <v>1105</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3"/>
      <c r="H75" s="160" t="s">
        <v>785</v>
      </c>
      <c r="I75" s="36" t="s">
        <v>800</v>
      </c>
      <c r="J75" s="36" t="s">
        <v>380</v>
      </c>
      <c r="K75" s="27" t="s">
        <v>772</v>
      </c>
      <c r="L75" s="27" t="s">
        <v>773</v>
      </c>
      <c r="M75" s="27" t="s">
        <v>774</v>
      </c>
      <c r="N75" s="36" t="s">
        <v>775</v>
      </c>
      <c r="O75" s="36" t="s">
        <v>776</v>
      </c>
      <c r="P75" s="36" t="s">
        <v>777</v>
      </c>
      <c r="Q75" s="36" t="s">
        <v>778</v>
      </c>
      <c r="R75" s="36" t="s">
        <v>779</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3" si="3">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3"/>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3"/>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3"/>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3"/>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3"/>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3"/>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3"/>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3"/>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3"/>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3"/>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3"/>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3"/>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3"/>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3"/>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3"/>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630" t="str">
        <f t="shared" si="3"/>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6"/>
      <c r="H93" s="630" t="str">
        <f t="shared" si="3"/>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outlineLevel="1" x14ac:dyDescent="0.3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x14ac:dyDescent="0.3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36" t="s">
        <v>98</v>
      </c>
      <c r="I97" s="36" t="s">
        <v>800</v>
      </c>
      <c r="J97" s="36" t="s">
        <v>380</v>
      </c>
      <c r="K97" s="27" t="s">
        <v>772</v>
      </c>
      <c r="L97" s="27" t="s">
        <v>773</v>
      </c>
      <c r="M97" s="27" t="s">
        <v>774</v>
      </c>
      <c r="N97" s="36" t="s">
        <v>775</v>
      </c>
      <c r="O97" s="36" t="s">
        <v>776</v>
      </c>
      <c r="P97" s="36" t="s">
        <v>777</v>
      </c>
      <c r="Q97" s="36" t="s">
        <v>778</v>
      </c>
      <c r="R97" s="36" t="s">
        <v>779</v>
      </c>
      <c r="S97" s="36"/>
      <c r="T97" s="36" t="s">
        <v>98</v>
      </c>
      <c r="U97" s="36" t="s">
        <v>800</v>
      </c>
      <c r="V97" s="36" t="s">
        <v>380</v>
      </c>
      <c r="W97" s="27" t="s">
        <v>772</v>
      </c>
      <c r="X97" s="27" t="s">
        <v>773</v>
      </c>
      <c r="Y97" s="27" t="s">
        <v>774</v>
      </c>
      <c r="Z97" s="36" t="s">
        <v>775</v>
      </c>
      <c r="AA97" s="36" t="s">
        <v>776</v>
      </c>
      <c r="AB97" s="36" t="s">
        <v>777</v>
      </c>
      <c r="AC97" s="36" t="s">
        <v>778</v>
      </c>
      <c r="AD97" s="36" t="s">
        <v>779</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4">MIN(364,INT((J98 - DATE(YEAR(J98),1,1))))</f>
        <v>338</v>
      </c>
      <c r="W98" s="676">
        <f t="shared" si="4"/>
        <v>338</v>
      </c>
      <c r="X98" s="676">
        <f t="shared" si="4"/>
        <v>338</v>
      </c>
      <c r="Y98" s="676">
        <f t="shared" si="4"/>
        <v>338</v>
      </c>
      <c r="Z98" s="676">
        <f t="shared" si="4"/>
        <v>338</v>
      </c>
      <c r="AA98" s="676">
        <f t="shared" si="4"/>
        <v>338</v>
      </c>
      <c r="AB98" s="676">
        <f t="shared" si="4"/>
        <v>338</v>
      </c>
      <c r="AC98" s="676">
        <f t="shared" si="4"/>
        <v>338</v>
      </c>
      <c r="AD98" s="676">
        <f t="shared" si="4"/>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5">H99</f>
        <v>bd</v>
      </c>
      <c r="U99" s="676">
        <f t="shared" ref="U99:U115" si="6">MIN(364,INT((I99 - DATE(YEAR(I99),1,1))))</f>
        <v>338</v>
      </c>
      <c r="V99" s="676">
        <f t="shared" ref="V99:V115" si="7">MIN(364,INT((J99 - DATE(YEAR(J99),1,1))))</f>
        <v>338</v>
      </c>
      <c r="W99" s="676">
        <f t="shared" ref="W99:W115" si="8">MIN(364,INT((K99 - DATE(YEAR(K99),1,1))))</f>
        <v>338</v>
      </c>
      <c r="X99" s="676">
        <f t="shared" ref="X99:X115" si="9">MIN(364,INT((L99 - DATE(YEAR(L99),1,1))))</f>
        <v>338</v>
      </c>
      <c r="Y99" s="676">
        <f t="shared" ref="Y99:Y115" si="10">MIN(364,INT((M99 - DATE(YEAR(M99),1,1))))</f>
        <v>338</v>
      </c>
      <c r="Z99" s="676">
        <f t="shared" ref="Z99:Z115" si="11">MIN(364,INT((N99 - DATE(YEAR(N99),1,1))))</f>
        <v>338</v>
      </c>
      <c r="AA99" s="676">
        <f t="shared" ref="AA99:AA115" si="12">MIN(364,INT((O99 - DATE(YEAR(O99),1,1))))</f>
        <v>338</v>
      </c>
      <c r="AB99" s="676">
        <f t="shared" ref="AB99:AB115" si="13">MIN(364,INT((P99 - DATE(YEAR(P99),1,1))))</f>
        <v>338</v>
      </c>
      <c r="AC99" s="676">
        <f t="shared" ref="AC99:AC115" si="14">MIN(364,INT((Q99 - DATE(YEAR(Q99),1,1))))</f>
        <v>338</v>
      </c>
      <c r="AD99" s="676">
        <f t="shared" ref="AD99:AD115" si="15">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5"/>
        <v>f</v>
      </c>
      <c r="U100" s="676">
        <f t="shared" si="6"/>
        <v>338</v>
      </c>
      <c r="V100" s="676">
        <f t="shared" si="7"/>
        <v>338</v>
      </c>
      <c r="W100" s="676">
        <f t="shared" si="8"/>
        <v>338</v>
      </c>
      <c r="X100" s="676">
        <f t="shared" si="9"/>
        <v>338</v>
      </c>
      <c r="Y100" s="676">
        <f t="shared" si="10"/>
        <v>338</v>
      </c>
      <c r="Z100" s="676">
        <f t="shared" si="11"/>
        <v>338</v>
      </c>
      <c r="AA100" s="676">
        <f t="shared" si="12"/>
        <v>338</v>
      </c>
      <c r="AB100" s="676">
        <f t="shared" si="13"/>
        <v>338</v>
      </c>
      <c r="AC100" s="676">
        <f t="shared" si="14"/>
        <v>338</v>
      </c>
      <c r="AD100" s="676">
        <f t="shared" si="15"/>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5"/>
        <v>h</v>
      </c>
      <c r="U101" s="676">
        <f t="shared" si="6"/>
        <v>328</v>
      </c>
      <c r="V101" s="676">
        <f t="shared" si="7"/>
        <v>328</v>
      </c>
      <c r="W101" s="676">
        <f t="shared" si="8"/>
        <v>328</v>
      </c>
      <c r="X101" s="676">
        <f t="shared" si="9"/>
        <v>328</v>
      </c>
      <c r="Y101" s="676">
        <f t="shared" si="10"/>
        <v>328</v>
      </c>
      <c r="Z101" s="676">
        <f t="shared" si="11"/>
        <v>328</v>
      </c>
      <c r="AA101" s="676">
        <f t="shared" si="12"/>
        <v>328</v>
      </c>
      <c r="AB101" s="676">
        <f t="shared" si="13"/>
        <v>328</v>
      </c>
      <c r="AC101" s="676">
        <f t="shared" si="14"/>
        <v>328</v>
      </c>
      <c r="AD101" s="676">
        <f t="shared" si="15"/>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5"/>
        <v>i</v>
      </c>
      <c r="U102" s="676">
        <f t="shared" si="6"/>
        <v>338</v>
      </c>
      <c r="V102" s="676">
        <f t="shared" si="7"/>
        <v>338</v>
      </c>
      <c r="W102" s="676">
        <f t="shared" si="8"/>
        <v>338</v>
      </c>
      <c r="X102" s="676">
        <f t="shared" si="9"/>
        <v>338</v>
      </c>
      <c r="Y102" s="676">
        <f t="shared" si="10"/>
        <v>338</v>
      </c>
      <c r="Z102" s="676">
        <f t="shared" si="11"/>
        <v>338</v>
      </c>
      <c r="AA102" s="676">
        <f t="shared" si="12"/>
        <v>338</v>
      </c>
      <c r="AB102" s="676">
        <f t="shared" si="13"/>
        <v>338</v>
      </c>
      <c r="AC102" s="676">
        <f t="shared" si="14"/>
        <v>338</v>
      </c>
      <c r="AD102" s="676">
        <f t="shared" si="15"/>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5"/>
        <v>k</v>
      </c>
      <c r="U103" s="676">
        <f t="shared" si="6"/>
        <v>338</v>
      </c>
      <c r="V103" s="676">
        <f t="shared" si="7"/>
        <v>338</v>
      </c>
      <c r="W103" s="676">
        <f t="shared" si="8"/>
        <v>338</v>
      </c>
      <c r="X103" s="676">
        <f t="shared" si="9"/>
        <v>338</v>
      </c>
      <c r="Y103" s="676">
        <f t="shared" si="10"/>
        <v>338</v>
      </c>
      <c r="Z103" s="676">
        <f t="shared" si="11"/>
        <v>338</v>
      </c>
      <c r="AA103" s="676">
        <f t="shared" si="12"/>
        <v>338</v>
      </c>
      <c r="AB103" s="676">
        <f t="shared" si="13"/>
        <v>338</v>
      </c>
      <c r="AC103" s="676">
        <f t="shared" si="14"/>
        <v>338</v>
      </c>
      <c r="AD103" s="676">
        <f t="shared" si="15"/>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5"/>
        <v>l</v>
      </c>
      <c r="U104" s="676">
        <f t="shared" si="6"/>
        <v>338</v>
      </c>
      <c r="V104" s="676">
        <f t="shared" si="7"/>
        <v>338</v>
      </c>
      <c r="W104" s="676">
        <f t="shared" si="8"/>
        <v>338</v>
      </c>
      <c r="X104" s="676">
        <f t="shared" si="9"/>
        <v>338</v>
      </c>
      <c r="Y104" s="676">
        <f t="shared" si="10"/>
        <v>338</v>
      </c>
      <c r="Z104" s="676">
        <f t="shared" si="11"/>
        <v>338</v>
      </c>
      <c r="AA104" s="676">
        <f t="shared" si="12"/>
        <v>338</v>
      </c>
      <c r="AB104" s="676">
        <f t="shared" si="13"/>
        <v>338</v>
      </c>
      <c r="AC104" s="676">
        <f t="shared" si="14"/>
        <v>338</v>
      </c>
      <c r="AD104" s="676">
        <f t="shared" si="15"/>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6">H105</f>
        <v>ms</v>
      </c>
      <c r="U105" s="676">
        <f t="shared" ref="U105" si="17">MIN(364,INT((I105 - DATE(YEAR(I105),1,1))))</f>
        <v>338</v>
      </c>
      <c r="V105" s="676">
        <f t="shared" ref="V105" si="18">MIN(364,INT((J105 - DATE(YEAR(J105),1,1))))</f>
        <v>338</v>
      </c>
      <c r="W105" s="676">
        <f t="shared" ref="W105" si="19">MIN(364,INT((K105 - DATE(YEAR(K105),1,1))))</f>
        <v>338</v>
      </c>
      <c r="X105" s="676">
        <f t="shared" ref="X105" si="20">MIN(364,INT((L105 - DATE(YEAR(L105),1,1))))</f>
        <v>338</v>
      </c>
      <c r="Y105" s="676">
        <f t="shared" ref="Y105" si="21">MIN(364,INT((M105 - DATE(YEAR(M105),1,1))))</f>
        <v>338</v>
      </c>
      <c r="Z105" s="676">
        <f t="shared" ref="Z105" si="22">MIN(364,INT((N105 - DATE(YEAR(N105),1,1))))</f>
        <v>338</v>
      </c>
      <c r="AA105" s="676">
        <f t="shared" ref="AA105" si="23">MIN(364,INT((O105 - DATE(YEAR(O105),1,1))))</f>
        <v>338</v>
      </c>
      <c r="AB105" s="676">
        <f t="shared" ref="AB105" si="24">MIN(364,INT((P105 - DATE(YEAR(P105),1,1))))</f>
        <v>338</v>
      </c>
      <c r="AC105" s="676">
        <f t="shared" ref="AC105" si="25">MIN(364,INT((Q105 - DATE(YEAR(Q105),1,1))))</f>
        <v>338</v>
      </c>
      <c r="AD105" s="676">
        <f t="shared" ref="AD105" si="26">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5"/>
        <v>o</v>
      </c>
      <c r="U106" s="676">
        <f t="shared" si="6"/>
        <v>338</v>
      </c>
      <c r="V106" s="676">
        <f t="shared" si="7"/>
        <v>338</v>
      </c>
      <c r="W106" s="676">
        <f t="shared" si="8"/>
        <v>338</v>
      </c>
      <c r="X106" s="676">
        <f t="shared" si="9"/>
        <v>338</v>
      </c>
      <c r="Y106" s="676">
        <f t="shared" si="10"/>
        <v>338</v>
      </c>
      <c r="Z106" s="676">
        <f t="shared" si="11"/>
        <v>338</v>
      </c>
      <c r="AA106" s="676">
        <f t="shared" si="12"/>
        <v>338</v>
      </c>
      <c r="AB106" s="676">
        <f t="shared" si="13"/>
        <v>338</v>
      </c>
      <c r="AC106" s="676">
        <f t="shared" si="14"/>
        <v>338</v>
      </c>
      <c r="AD106" s="676">
        <f t="shared" si="15"/>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5"/>
        <v>od</v>
      </c>
      <c r="U107" s="676">
        <f t="shared" si="6"/>
        <v>338</v>
      </c>
      <c r="V107" s="676">
        <f t="shared" si="7"/>
        <v>338</v>
      </c>
      <c r="W107" s="676">
        <f t="shared" si="8"/>
        <v>338</v>
      </c>
      <c r="X107" s="676">
        <f t="shared" si="9"/>
        <v>338</v>
      </c>
      <c r="Y107" s="676">
        <f t="shared" si="10"/>
        <v>338</v>
      </c>
      <c r="Z107" s="676">
        <f t="shared" si="11"/>
        <v>338</v>
      </c>
      <c r="AA107" s="676">
        <f t="shared" si="12"/>
        <v>338</v>
      </c>
      <c r="AB107" s="676">
        <f t="shared" si="13"/>
        <v>338</v>
      </c>
      <c r="AC107" s="676">
        <f t="shared" si="14"/>
        <v>338</v>
      </c>
      <c r="AD107" s="676">
        <f t="shared" si="15"/>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5"/>
        <v>of</v>
      </c>
      <c r="U108" s="676">
        <f t="shared" si="6"/>
        <v>328</v>
      </c>
      <c r="V108" s="676">
        <f t="shared" si="7"/>
        <v>328</v>
      </c>
      <c r="W108" s="676">
        <f t="shared" si="8"/>
        <v>328</v>
      </c>
      <c r="X108" s="676">
        <f t="shared" si="9"/>
        <v>328</v>
      </c>
      <c r="Y108" s="676">
        <f t="shared" si="10"/>
        <v>328</v>
      </c>
      <c r="Z108" s="676">
        <f t="shared" si="11"/>
        <v>328</v>
      </c>
      <c r="AA108" s="676">
        <f t="shared" si="12"/>
        <v>328</v>
      </c>
      <c r="AB108" s="676">
        <f t="shared" si="13"/>
        <v>328</v>
      </c>
      <c r="AC108" s="676">
        <f t="shared" si="14"/>
        <v>328</v>
      </c>
      <c r="AD108" s="676">
        <f t="shared" si="15"/>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5"/>
        <v>r</v>
      </c>
      <c r="U109" s="676">
        <f t="shared" si="6"/>
        <v>328</v>
      </c>
      <c r="V109" s="676">
        <f t="shared" si="7"/>
        <v>328</v>
      </c>
      <c r="W109" s="676">
        <f t="shared" si="8"/>
        <v>328</v>
      </c>
      <c r="X109" s="676">
        <f t="shared" si="9"/>
        <v>328</v>
      </c>
      <c r="Y109" s="676">
        <f t="shared" si="10"/>
        <v>328</v>
      </c>
      <c r="Z109" s="676">
        <f t="shared" si="11"/>
        <v>328</v>
      </c>
      <c r="AA109" s="676">
        <f t="shared" si="12"/>
        <v>328</v>
      </c>
      <c r="AB109" s="676">
        <f t="shared" si="13"/>
        <v>328</v>
      </c>
      <c r="AC109" s="676">
        <f t="shared" si="14"/>
        <v>328</v>
      </c>
      <c r="AD109" s="676">
        <f t="shared" si="15"/>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5"/>
        <v>rd</v>
      </c>
      <c r="U110" s="676">
        <f t="shared" si="6"/>
        <v>328</v>
      </c>
      <c r="V110" s="676">
        <f t="shared" si="7"/>
        <v>328</v>
      </c>
      <c r="W110" s="676">
        <f t="shared" si="8"/>
        <v>328</v>
      </c>
      <c r="X110" s="676">
        <f t="shared" si="9"/>
        <v>328</v>
      </c>
      <c r="Y110" s="676">
        <f t="shared" si="10"/>
        <v>328</v>
      </c>
      <c r="Z110" s="676">
        <f t="shared" si="11"/>
        <v>328</v>
      </c>
      <c r="AA110" s="676">
        <f t="shared" si="12"/>
        <v>328</v>
      </c>
      <c r="AB110" s="676">
        <f t="shared" si="13"/>
        <v>328</v>
      </c>
      <c r="AC110" s="676">
        <f t="shared" si="14"/>
        <v>328</v>
      </c>
      <c r="AD110" s="676">
        <f t="shared" si="15"/>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5"/>
        <v>v</v>
      </c>
      <c r="U111" s="676">
        <f t="shared" si="6"/>
        <v>338</v>
      </c>
      <c r="V111" s="676">
        <f t="shared" si="7"/>
        <v>338</v>
      </c>
      <c r="W111" s="676">
        <f t="shared" si="8"/>
        <v>338</v>
      </c>
      <c r="X111" s="676">
        <f t="shared" si="9"/>
        <v>338</v>
      </c>
      <c r="Y111" s="676">
        <f t="shared" si="10"/>
        <v>338</v>
      </c>
      <c r="Z111" s="676">
        <f t="shared" si="11"/>
        <v>338</v>
      </c>
      <c r="AA111" s="676">
        <f t="shared" si="12"/>
        <v>338</v>
      </c>
      <c r="AB111" s="676">
        <f t="shared" si="13"/>
        <v>338</v>
      </c>
      <c r="AC111" s="676">
        <f t="shared" si="14"/>
        <v>338</v>
      </c>
      <c r="AD111" s="676">
        <f t="shared" si="15"/>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5"/>
        <v>w</v>
      </c>
      <c r="U112" s="676">
        <f t="shared" si="6"/>
        <v>338</v>
      </c>
      <c r="V112" s="676">
        <f t="shared" si="7"/>
        <v>338</v>
      </c>
      <c r="W112" s="676">
        <f t="shared" si="8"/>
        <v>338</v>
      </c>
      <c r="X112" s="676">
        <f t="shared" si="9"/>
        <v>338</v>
      </c>
      <c r="Y112" s="676">
        <f t="shared" si="10"/>
        <v>338</v>
      </c>
      <c r="Z112" s="676">
        <f t="shared" si="11"/>
        <v>338</v>
      </c>
      <c r="AA112" s="676">
        <f t="shared" si="12"/>
        <v>338</v>
      </c>
      <c r="AB112" s="676">
        <f t="shared" si="13"/>
        <v>338</v>
      </c>
      <c r="AC112" s="676">
        <f t="shared" si="14"/>
        <v>338</v>
      </c>
      <c r="AD112" s="676">
        <f t="shared" si="15"/>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5"/>
        <v>wd</v>
      </c>
      <c r="U113" s="676">
        <f t="shared" si="6"/>
        <v>338</v>
      </c>
      <c r="V113" s="676">
        <f t="shared" si="7"/>
        <v>338</v>
      </c>
      <c r="W113" s="676">
        <f t="shared" si="8"/>
        <v>338</v>
      </c>
      <c r="X113" s="676">
        <f t="shared" si="9"/>
        <v>338</v>
      </c>
      <c r="Y113" s="676">
        <f t="shared" si="10"/>
        <v>338</v>
      </c>
      <c r="Z113" s="676">
        <f t="shared" si="11"/>
        <v>338</v>
      </c>
      <c r="AA113" s="676">
        <f t="shared" si="12"/>
        <v>338</v>
      </c>
      <c r="AB113" s="676">
        <f t="shared" si="13"/>
        <v>338</v>
      </c>
      <c r="AC113" s="676">
        <f t="shared" si="14"/>
        <v>338</v>
      </c>
      <c r="AD113" s="676">
        <f t="shared" si="15"/>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5"/>
        <v>z</v>
      </c>
      <c r="U114" s="676">
        <f t="shared" si="6"/>
        <v>328</v>
      </c>
      <c r="V114" s="676">
        <f t="shared" si="7"/>
        <v>328</v>
      </c>
      <c r="W114" s="676">
        <f t="shared" si="8"/>
        <v>328</v>
      </c>
      <c r="X114" s="676">
        <f t="shared" si="9"/>
        <v>328</v>
      </c>
      <c r="Y114" s="676">
        <f t="shared" si="10"/>
        <v>328</v>
      </c>
      <c r="Z114" s="676">
        <f t="shared" si="11"/>
        <v>328</v>
      </c>
      <c r="AA114" s="676">
        <f t="shared" si="12"/>
        <v>328</v>
      </c>
      <c r="AB114" s="676">
        <f t="shared" si="13"/>
        <v>328</v>
      </c>
      <c r="AC114" s="676">
        <f t="shared" si="14"/>
        <v>328</v>
      </c>
      <c r="AD114" s="676">
        <f t="shared" si="15"/>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5"/>
        <v>zd</v>
      </c>
      <c r="U115" s="676">
        <f t="shared" si="6"/>
        <v>328</v>
      </c>
      <c r="V115" s="676">
        <f t="shared" si="7"/>
        <v>328</v>
      </c>
      <c r="W115" s="676">
        <f t="shared" si="8"/>
        <v>328</v>
      </c>
      <c r="X115" s="676">
        <f t="shared" si="9"/>
        <v>328</v>
      </c>
      <c r="Y115" s="676">
        <f t="shared" si="10"/>
        <v>328</v>
      </c>
      <c r="Z115" s="676">
        <f t="shared" si="11"/>
        <v>328</v>
      </c>
      <c r="AA115" s="676">
        <f t="shared" si="12"/>
        <v>328</v>
      </c>
      <c r="AB115" s="676">
        <f t="shared" si="13"/>
        <v>328</v>
      </c>
      <c r="AC115" s="676">
        <f t="shared" si="14"/>
        <v>328</v>
      </c>
      <c r="AD115" s="676">
        <f t="shared" si="15"/>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outlineLevel="1" x14ac:dyDescent="0.3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outlineLevel="1" x14ac:dyDescent="0.3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4.5" outlineLevel="1" x14ac:dyDescent="0.3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x14ac:dyDescent="0.3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4.5" x14ac:dyDescent="0.35">
      <c r="A121" s="7"/>
      <c r="B121" s="8"/>
      <c r="C121" s="18"/>
      <c r="D121" s="18"/>
      <c r="E121" s="18"/>
      <c r="F121" s="27"/>
      <c r="G121" s="742"/>
      <c r="H121" s="36" t="s">
        <v>1154</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4" customHeight="1" outlineLevel="1" x14ac:dyDescent="0.3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4.5" outlineLevel="1" x14ac:dyDescent="0.3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15" customHeight="1" outlineLevel="1" x14ac:dyDescent="0.3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4" customHeight="1" outlineLevel="1" x14ac:dyDescent="0.3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3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15" customHeight="1" outlineLevel="1" thickBot="1" x14ac:dyDescent="0.4">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15" customHeight="1" outlineLevel="1" x14ac:dyDescent="0.3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18"/>
      <c r="G135" s="18"/>
      <c r="H135" s="818" t="s">
        <v>1192</v>
      </c>
      <c r="I135" s="818"/>
      <c r="J135" s="818" t="s">
        <v>1231</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3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199" t="s">
        <v>1228</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327</v>
      </c>
      <c r="I160" s="24" t="s">
        <v>326</v>
      </c>
      <c r="J160" s="24" t="s">
        <v>324</v>
      </c>
      <c r="K160" s="24" t="s">
        <v>325</v>
      </c>
      <c r="L160" s="24" t="s">
        <v>323</v>
      </c>
      <c r="M160" s="24" t="s">
        <v>322</v>
      </c>
      <c r="N160" s="23" t="s">
        <v>797</v>
      </c>
      <c r="O160" s="23"/>
      <c r="P160" s="23"/>
      <c r="Q160" s="23"/>
      <c r="R160" s="23" t="s">
        <v>771</v>
      </c>
      <c r="S160" s="23"/>
      <c r="T160" s="23" t="s">
        <v>1229</v>
      </c>
      <c r="U160" s="23"/>
      <c r="V160" s="23" t="s">
        <v>1159</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27">_xlfn.CONCAT(H161:M161)</f>
        <v>AAAA2A1a</v>
      </c>
      <c r="H161" s="648" t="s">
        <v>23</v>
      </c>
      <c r="I161" s="648" t="s">
        <v>23</v>
      </c>
      <c r="J161" s="648" t="s">
        <v>23</v>
      </c>
      <c r="K161" s="648" t="s">
        <v>1140</v>
      </c>
      <c r="L161" s="648" t="s">
        <v>219</v>
      </c>
      <c r="M161" s="649" t="s">
        <v>70</v>
      </c>
      <c r="N161" t="b">
        <f>AND(COUNTIF(G162:$G$239,G161))</f>
        <v>0</v>
      </c>
      <c r="O161" s="34" t="s">
        <v>23</v>
      </c>
      <c r="R161" s="248" t="b">
        <v>1</v>
      </c>
      <c r="T161" s="248">
        <f t="shared" ref="T161:T225" si="28">IF(OR(M161="a",M161="a2",M161="sp"),0,1)</f>
        <v>0</v>
      </c>
      <c r="V161" s="230">
        <f>1-T161</f>
        <v>1</v>
      </c>
      <c r="AX161" s="17"/>
      <c r="AY161" s="9"/>
      <c r="AZ161" s="9"/>
      <c r="BA161" s="9"/>
    </row>
    <row r="162" spans="1:53" ht="14.5" outlineLevel="1" x14ac:dyDescent="0.35">
      <c r="A162" s="7"/>
      <c r="B162" s="8"/>
      <c r="C162" s="18"/>
      <c r="D162" s="18"/>
      <c r="E162" s="18"/>
      <c r="F162" s="27"/>
      <c r="G162" t="str">
        <f t="shared" si="27"/>
        <v>GGGGAg1a2</v>
      </c>
      <c r="H162" s="648" t="s">
        <v>147</v>
      </c>
      <c r="I162" s="648" t="s">
        <v>147</v>
      </c>
      <c r="J162" s="648" t="s">
        <v>147</v>
      </c>
      <c r="K162" s="648" t="s">
        <v>147</v>
      </c>
      <c r="L162" s="648" t="s">
        <v>1136</v>
      </c>
      <c r="M162" s="648" t="s">
        <v>802</v>
      </c>
      <c r="N162" t="b">
        <f>AND(COUNTIF(G163:$G$239,G162))</f>
        <v>0</v>
      </c>
      <c r="O162" s="34" t="s">
        <v>1112</v>
      </c>
      <c r="R162" s="248" t="b">
        <v>1</v>
      </c>
      <c r="T162" s="248">
        <f t="shared" si="28"/>
        <v>0</v>
      </c>
      <c r="V162" s="230">
        <f t="shared" ref="V162:V225" si="29">1-T162</f>
        <v>1</v>
      </c>
      <c r="AX162" s="17"/>
      <c r="AY162" s="9"/>
      <c r="AZ162" s="9"/>
      <c r="BA162" s="9"/>
    </row>
    <row r="163" spans="1:53" ht="14.5" outlineLevel="1" x14ac:dyDescent="0.35">
      <c r="A163" s="7"/>
      <c r="B163" s="8"/>
      <c r="C163" s="18"/>
      <c r="D163" s="18"/>
      <c r="E163" s="18"/>
      <c r="F163" s="27"/>
      <c r="G163" t="str">
        <f t="shared" ref="G163" si="30">_xlfn.CONCAT(H163:M163)</f>
        <v>GGGGSg1a2</v>
      </c>
      <c r="H163" s="648" t="s">
        <v>147</v>
      </c>
      <c r="I163" s="648" t="s">
        <v>147</v>
      </c>
      <c r="J163" s="648" t="s">
        <v>147</v>
      </c>
      <c r="K163" s="648" t="s">
        <v>147</v>
      </c>
      <c r="L163" s="648" t="s">
        <v>1137</v>
      </c>
      <c r="M163" s="648" t="s">
        <v>802</v>
      </c>
      <c r="N163" t="b">
        <f>AND(COUNTIF(G164:$G$239,G163))</f>
        <v>0</v>
      </c>
      <c r="O163" s="34" t="s">
        <v>1112</v>
      </c>
      <c r="R163" s="248" t="b">
        <v>1</v>
      </c>
      <c r="T163" s="248">
        <f t="shared" si="28"/>
        <v>0</v>
      </c>
      <c r="V163" s="230">
        <f t="shared" si="29"/>
        <v>1</v>
      </c>
      <c r="AX163" s="17"/>
      <c r="AY163" s="9"/>
      <c r="AZ163" s="9"/>
      <c r="BA163" s="9"/>
    </row>
    <row r="164" spans="1:53" ht="14.5" outlineLevel="1" x14ac:dyDescent="0.35">
      <c r="A164" s="7"/>
      <c r="B164" s="8"/>
      <c r="C164" s="18"/>
      <c r="D164" s="18"/>
      <c r="E164" s="18"/>
      <c r="F164" s="27"/>
      <c r="G164" t="str">
        <f t="shared" si="27"/>
        <v>GGGAg2Na2</v>
      </c>
      <c r="H164" s="648" t="s">
        <v>147</v>
      </c>
      <c r="I164" s="648" t="s">
        <v>147</v>
      </c>
      <c r="J164" s="648" t="s">
        <v>147</v>
      </c>
      <c r="K164" s="648" t="s">
        <v>1139</v>
      </c>
      <c r="L164" s="648" t="s">
        <v>75</v>
      </c>
      <c r="M164" s="648" t="s">
        <v>802</v>
      </c>
      <c r="N164" t="b">
        <f>AND(COUNTIF(G165:$G$239,G164))</f>
        <v>0</v>
      </c>
      <c r="O164" s="34" t="s">
        <v>1112</v>
      </c>
      <c r="R164" s="248" t="b">
        <v>1</v>
      </c>
      <c r="T164" s="248">
        <f t="shared" si="28"/>
        <v>0</v>
      </c>
      <c r="V164" s="230">
        <f t="shared" si="29"/>
        <v>1</v>
      </c>
      <c r="AX164" s="17"/>
      <c r="AY164" s="9"/>
      <c r="AZ164" s="9"/>
      <c r="BA164" s="9"/>
    </row>
    <row r="165" spans="1:53" ht="14.5" outlineLevel="1" x14ac:dyDescent="0.35">
      <c r="A165" s="7"/>
      <c r="B165" s="8"/>
      <c r="C165" s="18"/>
      <c r="D165" s="18"/>
      <c r="E165" s="18"/>
      <c r="F165" s="27"/>
      <c r="G165" t="str">
        <f t="shared" si="27"/>
        <v>GGGAg2Ea2</v>
      </c>
      <c r="H165" s="648" t="s">
        <v>147</v>
      </c>
      <c r="I165" s="648" t="s">
        <v>147</v>
      </c>
      <c r="J165" s="648" t="s">
        <v>147</v>
      </c>
      <c r="K165" s="648" t="s">
        <v>1139</v>
      </c>
      <c r="L165" s="648" t="s">
        <v>76</v>
      </c>
      <c r="M165" s="648" t="s">
        <v>802</v>
      </c>
      <c r="N165" t="b">
        <f>AND(COUNTIF(G166:$G$239,G165))</f>
        <v>0</v>
      </c>
      <c r="O165" s="34" t="s">
        <v>1112</v>
      </c>
      <c r="R165" s="248" t="b">
        <v>1</v>
      </c>
      <c r="T165" s="248">
        <f t="shared" si="28"/>
        <v>0</v>
      </c>
      <c r="V165" s="230">
        <f t="shared" si="29"/>
        <v>1</v>
      </c>
      <c r="AX165" s="17"/>
      <c r="AY165" s="9"/>
      <c r="AZ165" s="9"/>
      <c r="BA165" s="9"/>
    </row>
    <row r="166" spans="1:53" ht="14.5" outlineLevel="1" x14ac:dyDescent="0.35">
      <c r="A166" s="7"/>
      <c r="B166" s="8"/>
      <c r="C166" s="18"/>
      <c r="D166" s="18"/>
      <c r="E166" s="18"/>
      <c r="F166" s="27"/>
      <c r="G166" t="str">
        <f t="shared" si="27"/>
        <v>GGGAg2OFa2</v>
      </c>
      <c r="H166" s="648" t="s">
        <v>147</v>
      </c>
      <c r="I166" s="648" t="s">
        <v>147</v>
      </c>
      <c r="J166" s="648" t="s">
        <v>147</v>
      </c>
      <c r="K166" s="648" t="s">
        <v>1139</v>
      </c>
      <c r="L166" s="648" t="s">
        <v>148</v>
      </c>
      <c r="M166" s="648" t="s">
        <v>802</v>
      </c>
      <c r="N166" t="b">
        <f>AND(COUNTIF(G167:$G$239,G166))</f>
        <v>0</v>
      </c>
      <c r="O166" s="34" t="s">
        <v>1112</v>
      </c>
      <c r="R166" s="248" t="b">
        <v>1</v>
      </c>
      <c r="T166" s="248">
        <f t="shared" si="28"/>
        <v>0</v>
      </c>
      <c r="V166" s="230">
        <f t="shared" si="29"/>
        <v>1</v>
      </c>
      <c r="AX166" s="17"/>
      <c r="AY166" s="9"/>
      <c r="AZ166" s="9"/>
      <c r="BA166" s="9"/>
    </row>
    <row r="167" spans="1:53" ht="14.5" outlineLevel="1" x14ac:dyDescent="0.35">
      <c r="A167" s="7"/>
      <c r="B167" s="8"/>
      <c r="C167" s="18"/>
      <c r="D167" s="18"/>
      <c r="E167" s="18"/>
      <c r="F167" s="27"/>
      <c r="G167" t="str">
        <f t="shared" si="27"/>
        <v>GGGC1Na2</v>
      </c>
      <c r="H167" s="648" t="s">
        <v>147</v>
      </c>
      <c r="I167" s="648" t="s">
        <v>147</v>
      </c>
      <c r="J167" s="648" t="s">
        <v>147</v>
      </c>
      <c r="K167" s="648" t="s">
        <v>220</v>
      </c>
      <c r="L167" s="648" t="s">
        <v>75</v>
      </c>
      <c r="M167" s="648" t="s">
        <v>802</v>
      </c>
      <c r="N167" t="b">
        <f>AND(COUNTIF(G168:$G$239,G167))</f>
        <v>0</v>
      </c>
      <c r="O167" s="34" t="s">
        <v>1112</v>
      </c>
      <c r="R167" s="248" t="b">
        <v>1</v>
      </c>
      <c r="T167" s="248">
        <f t="shared" si="28"/>
        <v>0</v>
      </c>
      <c r="V167" s="230">
        <f t="shared" si="29"/>
        <v>1</v>
      </c>
      <c r="AX167" s="17"/>
      <c r="AY167" s="9"/>
      <c r="AZ167" s="9"/>
      <c r="BA167" s="9"/>
    </row>
    <row r="168" spans="1:53" ht="14.5" outlineLevel="1" x14ac:dyDescent="0.35">
      <c r="A168" s="7"/>
      <c r="B168" s="8"/>
      <c r="C168" s="18"/>
      <c r="D168" s="18"/>
      <c r="E168" s="18"/>
      <c r="F168" s="27"/>
      <c r="G168" t="str">
        <f t="shared" si="27"/>
        <v>GGGC1Ea2</v>
      </c>
      <c r="H168" s="648" t="s">
        <v>147</v>
      </c>
      <c r="I168" s="648" t="s">
        <v>147</v>
      </c>
      <c r="J168" s="648" t="s">
        <v>147</v>
      </c>
      <c r="K168" s="648" t="s">
        <v>220</v>
      </c>
      <c r="L168" s="648" t="s">
        <v>76</v>
      </c>
      <c r="M168" s="648" t="s">
        <v>802</v>
      </c>
      <c r="N168" t="b">
        <f>AND(COUNTIF(G169:$G$239,G168))</f>
        <v>0</v>
      </c>
      <c r="O168" s="34" t="s">
        <v>1112</v>
      </c>
      <c r="R168" s="248" t="b">
        <v>1</v>
      </c>
      <c r="T168" s="248">
        <f t="shared" si="28"/>
        <v>0</v>
      </c>
      <c r="V168" s="230">
        <f t="shared" si="29"/>
        <v>1</v>
      </c>
      <c r="AX168" s="17"/>
      <c r="AY168" s="9"/>
      <c r="AZ168" s="9"/>
      <c r="BA168" s="9"/>
    </row>
    <row r="169" spans="1:53" ht="14.5" outlineLevel="1" x14ac:dyDescent="0.35">
      <c r="A169" s="7"/>
      <c r="B169" s="8"/>
      <c r="C169" s="18"/>
      <c r="D169" s="18"/>
      <c r="E169" s="18"/>
      <c r="F169" s="27"/>
      <c r="G169" t="str">
        <f t="shared" si="27"/>
        <v>GGGC1Pa2</v>
      </c>
      <c r="H169" s="648" t="s">
        <v>147</v>
      </c>
      <c r="I169" s="648" t="s">
        <v>147</v>
      </c>
      <c r="J169" s="648" t="s">
        <v>147</v>
      </c>
      <c r="K169" s="648" t="s">
        <v>220</v>
      </c>
      <c r="L169" s="648" t="s">
        <v>77</v>
      </c>
      <c r="M169" s="648" t="s">
        <v>802</v>
      </c>
      <c r="N169" t="b">
        <f>AND(COUNTIF(G170:$G$239,G169))</f>
        <v>0</v>
      </c>
      <c r="O169" s="34" t="s">
        <v>1112</v>
      </c>
      <c r="R169" s="248" t="b">
        <v>1</v>
      </c>
      <c r="T169" s="248">
        <f t="shared" si="28"/>
        <v>0</v>
      </c>
      <c r="V169" s="230">
        <f t="shared" si="29"/>
        <v>1</v>
      </c>
      <c r="AX169" s="17"/>
      <c r="AY169" s="9"/>
      <c r="AZ169" s="9"/>
      <c r="BA169" s="9"/>
    </row>
    <row r="170" spans="1:53" ht="14.5" outlineLevel="1" x14ac:dyDescent="0.35">
      <c r="A170" s="7"/>
      <c r="B170" s="8"/>
      <c r="C170" s="18"/>
      <c r="D170" s="18"/>
      <c r="E170" s="18"/>
      <c r="F170" s="27"/>
      <c r="G170" t="str">
        <f t="shared" si="27"/>
        <v>GGGC1OFa2</v>
      </c>
      <c r="H170" s="648" t="s">
        <v>147</v>
      </c>
      <c r="I170" s="648" t="s">
        <v>147</v>
      </c>
      <c r="J170" s="648" t="s">
        <v>147</v>
      </c>
      <c r="K170" s="648" t="s">
        <v>220</v>
      </c>
      <c r="L170" s="648" t="s">
        <v>148</v>
      </c>
      <c r="M170" s="648" t="s">
        <v>802</v>
      </c>
      <c r="N170" t="b">
        <f>AND(COUNTIF(G171:$G$239,G170))</f>
        <v>0</v>
      </c>
      <c r="O170" s="34" t="s">
        <v>1112</v>
      </c>
      <c r="R170" s="248" t="b">
        <v>1</v>
      </c>
      <c r="T170" s="248">
        <f t="shared" si="28"/>
        <v>0</v>
      </c>
      <c r="V170" s="230">
        <f t="shared" si="29"/>
        <v>1</v>
      </c>
      <c r="AX170" s="17"/>
      <c r="AY170" s="9"/>
      <c r="AZ170" s="9"/>
      <c r="BA170" s="9"/>
    </row>
    <row r="171" spans="1:53" ht="14.5" outlineLevel="1" x14ac:dyDescent="0.35">
      <c r="A171" s="7"/>
      <c r="B171" s="8"/>
      <c r="C171" s="18"/>
      <c r="D171" s="18"/>
      <c r="E171" s="18"/>
      <c r="F171" s="27"/>
      <c r="G171" t="str">
        <f t="shared" ref="G171" si="31">_xlfn.CONCAT(H171:M171)</f>
        <v>SPSPSPSPSPsp</v>
      </c>
      <c r="H171" s="648" t="s">
        <v>1103</v>
      </c>
      <c r="I171" s="648" t="s">
        <v>1103</v>
      </c>
      <c r="J171" s="648" t="s">
        <v>1103</v>
      </c>
      <c r="K171" s="648" t="s">
        <v>1103</v>
      </c>
      <c r="L171" s="648" t="s">
        <v>1103</v>
      </c>
      <c r="M171" s="649" t="s">
        <v>1047</v>
      </c>
      <c r="N171" t="b">
        <f>AND(COUNTIF(G172:$G$239,G171))</f>
        <v>0</v>
      </c>
      <c r="O171" s="34" t="s">
        <v>1104</v>
      </c>
      <c r="R171" s="248" t="b">
        <v>1</v>
      </c>
      <c r="T171" s="248">
        <f t="shared" si="28"/>
        <v>0</v>
      </c>
      <c r="V171" s="230">
        <f t="shared" si="29"/>
        <v>1</v>
      </c>
      <c r="AX171" s="17"/>
      <c r="AY171" s="9"/>
      <c r="AZ171" s="9"/>
      <c r="BA171" s="9"/>
    </row>
    <row r="172" spans="1:53" ht="14.5" outlineLevel="1" x14ac:dyDescent="0.35">
      <c r="A172" s="7"/>
      <c r="B172" s="8"/>
      <c r="C172" s="18"/>
      <c r="D172" s="18"/>
      <c r="E172" s="18"/>
      <c r="F172" s="27"/>
      <c r="G172" t="str">
        <f t="shared" ref="G172:G192" si="32">_xlfn.CONCAT(H172:M172)</f>
        <v>ANWFWb</v>
      </c>
      <c r="H172" s="648" t="s">
        <v>23</v>
      </c>
      <c r="I172" s="648" t="s">
        <v>75</v>
      </c>
      <c r="J172" s="648" t="s">
        <v>8</v>
      </c>
      <c r="K172" s="648" t="s">
        <v>10</v>
      </c>
      <c r="L172" s="648" t="s">
        <v>8</v>
      </c>
      <c r="M172" s="649" t="s">
        <v>67</v>
      </c>
      <c r="N172" t="b">
        <f>AND(COUNTIF(G173:$G$239,G172))</f>
        <v>0</v>
      </c>
      <c r="O172" s="34" t="s">
        <v>1174</v>
      </c>
      <c r="R172" s="248" t="b">
        <v>1</v>
      </c>
      <c r="T172" s="248">
        <f t="shared" si="28"/>
        <v>1</v>
      </c>
      <c r="V172" s="230">
        <f t="shared" si="29"/>
        <v>0</v>
      </c>
      <c r="AX172" s="17"/>
      <c r="AY172" s="9"/>
      <c r="AZ172" s="9"/>
      <c r="BA172" s="9"/>
    </row>
    <row r="173" spans="1:53" ht="14.5" outlineLevel="1" x14ac:dyDescent="0.35">
      <c r="A173" s="7"/>
      <c r="B173" s="8"/>
      <c r="C173" s="18"/>
      <c r="D173" s="18"/>
      <c r="E173" s="18"/>
      <c r="F173" s="27"/>
      <c r="G173" t="str">
        <f t="shared" ref="G173" si="33">_xlfn.CONCAT(H173:M173)</f>
        <v>ANWFWbd</v>
      </c>
      <c r="H173" s="648" t="s">
        <v>23</v>
      </c>
      <c r="I173" s="648" t="s">
        <v>75</v>
      </c>
      <c r="J173" s="648" t="s">
        <v>8</v>
      </c>
      <c r="K173" s="648" t="s">
        <v>10</v>
      </c>
      <c r="L173" s="648" t="s">
        <v>8</v>
      </c>
      <c r="M173" s="649" t="s">
        <v>923</v>
      </c>
      <c r="N173" t="b">
        <f>AND(COUNTIF(G174:$G$239,G173))</f>
        <v>0</v>
      </c>
      <c r="O173" s="34" t="s">
        <v>1174</v>
      </c>
      <c r="R173" s="248" t="b">
        <v>1</v>
      </c>
      <c r="T173" s="248">
        <f t="shared" si="28"/>
        <v>1</v>
      </c>
      <c r="V173" s="230">
        <f t="shared" si="29"/>
        <v>0</v>
      </c>
      <c r="AX173" s="17"/>
      <c r="AY173" s="9"/>
      <c r="AZ173" s="9"/>
      <c r="BA173" s="9"/>
    </row>
    <row r="174" spans="1:53" ht="14.5" outlineLevel="1" x14ac:dyDescent="0.35">
      <c r="A174" s="7"/>
      <c r="B174" s="8"/>
      <c r="C174" s="18"/>
      <c r="D174" s="18"/>
      <c r="E174" s="18"/>
      <c r="F174" s="27"/>
      <c r="G174" t="str">
        <f t="shared" si="32"/>
        <v>AANWFw</v>
      </c>
      <c r="H174" s="648" t="s">
        <v>23</v>
      </c>
      <c r="I174" s="648" t="s">
        <v>23</v>
      </c>
      <c r="J174" s="648" t="s">
        <v>75</v>
      </c>
      <c r="K174" s="648" t="s">
        <v>8</v>
      </c>
      <c r="L174" s="648" t="s">
        <v>10</v>
      </c>
      <c r="M174" s="649" t="s">
        <v>64</v>
      </c>
      <c r="N174" t="b">
        <f>AND(COUNTIF(G175:$G$239,G174))</f>
        <v>0</v>
      </c>
      <c r="O174" s="34" t="s">
        <v>1174</v>
      </c>
      <c r="R174" s="248" t="b">
        <v>1</v>
      </c>
      <c r="T174" s="248">
        <f t="shared" si="28"/>
        <v>1</v>
      </c>
      <c r="V174" s="230">
        <f t="shared" si="29"/>
        <v>0</v>
      </c>
      <c r="AX174" s="17"/>
      <c r="AY174" s="9"/>
      <c r="AZ174" s="9"/>
      <c r="BA174" s="9"/>
    </row>
    <row r="175" spans="1:53" ht="14.5" outlineLevel="1" x14ac:dyDescent="0.35">
      <c r="A175" s="7"/>
      <c r="B175" s="8"/>
      <c r="C175" s="18"/>
      <c r="D175" s="18"/>
      <c r="E175" s="18"/>
      <c r="F175" s="27"/>
      <c r="G175" t="str">
        <f t="shared" ref="G175" si="34">_xlfn.CONCAT(H175:M175)</f>
        <v>AANWFwd</v>
      </c>
      <c r="H175" s="648" t="s">
        <v>23</v>
      </c>
      <c r="I175" s="648" t="s">
        <v>23</v>
      </c>
      <c r="J175" s="648" t="s">
        <v>75</v>
      </c>
      <c r="K175" s="648" t="s">
        <v>8</v>
      </c>
      <c r="L175" s="648" t="s">
        <v>10</v>
      </c>
      <c r="M175" s="649" t="s">
        <v>922</v>
      </c>
      <c r="N175" t="b">
        <f>AND(COUNTIF(G176:$G$239,G175))</f>
        <v>0</v>
      </c>
      <c r="O175" s="34" t="s">
        <v>1174</v>
      </c>
      <c r="R175" s="248" t="b">
        <v>1</v>
      </c>
      <c r="T175" s="248">
        <f t="shared" si="28"/>
        <v>1</v>
      </c>
      <c r="V175" s="230">
        <f t="shared" si="29"/>
        <v>0</v>
      </c>
      <c r="AX175" s="17"/>
      <c r="AY175" s="9"/>
      <c r="AZ175" s="9"/>
      <c r="BA175" s="9"/>
    </row>
    <row r="176" spans="1:53" ht="14.5" outlineLevel="1" x14ac:dyDescent="0.35">
      <c r="A176" s="7"/>
      <c r="B176" s="8"/>
      <c r="C176" s="18"/>
      <c r="D176" s="18"/>
      <c r="E176" s="18"/>
      <c r="F176" s="27"/>
      <c r="G176" t="str">
        <f t="shared" si="32"/>
        <v>AAANWf</v>
      </c>
      <c r="H176" s="648" t="s">
        <v>23</v>
      </c>
      <c r="I176" s="648" t="s">
        <v>23</v>
      </c>
      <c r="J176" s="648" t="s">
        <v>23</v>
      </c>
      <c r="K176" s="648" t="s">
        <v>75</v>
      </c>
      <c r="L176" s="648" t="s">
        <v>8</v>
      </c>
      <c r="M176" s="649" t="s">
        <v>65</v>
      </c>
      <c r="N176" t="b">
        <f>AND(COUNTIF(G177:$G$239,G176))</f>
        <v>0</v>
      </c>
      <c r="O176" s="34" t="s">
        <v>1174</v>
      </c>
      <c r="R176" s="248" t="b">
        <v>1</v>
      </c>
      <c r="T176" s="248">
        <f t="shared" si="28"/>
        <v>1</v>
      </c>
      <c r="V176" s="230">
        <f t="shared" si="29"/>
        <v>0</v>
      </c>
      <c r="AX176" s="17"/>
      <c r="AY176" s="9"/>
      <c r="AZ176" s="9"/>
      <c r="BA176" s="9"/>
    </row>
    <row r="177" spans="1:53" ht="14.5" outlineLevel="1" x14ac:dyDescent="0.35">
      <c r="A177" s="7"/>
      <c r="B177" s="8"/>
      <c r="C177" s="18"/>
      <c r="D177" s="18"/>
      <c r="E177" s="18"/>
      <c r="F177" s="27"/>
      <c r="G177" t="str">
        <f t="shared" si="32"/>
        <v>YAAA2Nw</v>
      </c>
      <c r="H177" s="648" t="s">
        <v>340</v>
      </c>
      <c r="I177" s="648" t="s">
        <v>23</v>
      </c>
      <c r="J177" s="648" t="s">
        <v>23</v>
      </c>
      <c r="K177" s="648" t="s">
        <v>1140</v>
      </c>
      <c r="L177" s="648" t="s">
        <v>75</v>
      </c>
      <c r="M177" s="649" t="s">
        <v>64</v>
      </c>
      <c r="N177" t="b">
        <f>AND(COUNTIF(G178:$G$239,G177))</f>
        <v>0</v>
      </c>
      <c r="O177" s="34" t="s">
        <v>1174</v>
      </c>
      <c r="R177" s="248" t="b">
        <v>1</v>
      </c>
      <c r="T177" s="248">
        <f t="shared" si="28"/>
        <v>1</v>
      </c>
      <c r="V177" s="230">
        <f t="shared" si="29"/>
        <v>0</v>
      </c>
      <c r="AX177" s="17"/>
      <c r="AY177" s="9"/>
      <c r="AZ177" s="9"/>
      <c r="BA177" s="9"/>
    </row>
    <row r="178" spans="1:53" ht="14.5" outlineLevel="1" x14ac:dyDescent="0.35">
      <c r="A178" s="7"/>
      <c r="B178" s="8"/>
      <c r="C178" s="18"/>
      <c r="D178" s="18"/>
      <c r="E178" s="18"/>
      <c r="F178" s="27"/>
      <c r="G178" t="str">
        <f t="shared" ref="G178" si="35">_xlfn.CONCAT(H178:M178)</f>
        <v>YAAA2Nwd</v>
      </c>
      <c r="H178" s="648" t="s">
        <v>340</v>
      </c>
      <c r="I178" s="648" t="s">
        <v>23</v>
      </c>
      <c r="J178" s="648" t="s">
        <v>23</v>
      </c>
      <c r="K178" s="648" t="s">
        <v>1140</v>
      </c>
      <c r="L178" s="648" t="s">
        <v>75</v>
      </c>
      <c r="M178" s="649" t="s">
        <v>922</v>
      </c>
      <c r="N178" t="b">
        <f>AND(COUNTIF(G179:$G$239,G178))</f>
        <v>0</v>
      </c>
      <c r="O178" s="34" t="s">
        <v>1174</v>
      </c>
      <c r="R178" s="248" t="b">
        <v>1</v>
      </c>
      <c r="T178" s="248">
        <f t="shared" si="28"/>
        <v>1</v>
      </c>
      <c r="V178" s="230">
        <f t="shared" si="29"/>
        <v>0</v>
      </c>
      <c r="AX178" s="17"/>
      <c r="AY178" s="9"/>
      <c r="AZ178" s="9"/>
      <c r="BA178" s="9"/>
    </row>
    <row r="179" spans="1:53" ht="14.5" outlineLevel="1" x14ac:dyDescent="0.35">
      <c r="A179" s="7"/>
      <c r="B179" s="8"/>
      <c r="C179" s="18"/>
      <c r="D179" s="18"/>
      <c r="E179" s="18"/>
      <c r="F179" s="27"/>
      <c r="G179" t="str">
        <f t="shared" si="32"/>
        <v>YYAA2A1z</v>
      </c>
      <c r="H179" s="648" t="s">
        <v>340</v>
      </c>
      <c r="I179" s="648" t="s">
        <v>340</v>
      </c>
      <c r="J179" s="648" t="s">
        <v>23</v>
      </c>
      <c r="K179" s="648" t="s">
        <v>1140</v>
      </c>
      <c r="L179" s="648" t="s">
        <v>219</v>
      </c>
      <c r="M179" s="649" t="s">
        <v>71</v>
      </c>
      <c r="N179" t="b">
        <f>AND(COUNTIF(G180:$G$239,G179))</f>
        <v>0</v>
      </c>
      <c r="O179" s="34" t="s">
        <v>1174</v>
      </c>
      <c r="R179" s="248" t="b">
        <v>1</v>
      </c>
      <c r="T179" s="248">
        <f t="shared" si="28"/>
        <v>1</v>
      </c>
      <c r="V179" s="230">
        <f t="shared" si="29"/>
        <v>0</v>
      </c>
      <c r="AX179" s="17"/>
      <c r="AY179" s="9"/>
      <c r="AZ179" s="9"/>
      <c r="BA179" s="9"/>
    </row>
    <row r="180" spans="1:53" ht="14.5" outlineLevel="1" x14ac:dyDescent="0.35">
      <c r="A180" s="7"/>
      <c r="B180" s="8"/>
      <c r="C180" s="18"/>
      <c r="D180" s="18"/>
      <c r="E180" s="18"/>
      <c r="F180" s="27"/>
      <c r="G180" t="str">
        <f t="shared" si="32"/>
        <v>YYBA2A1a</v>
      </c>
      <c r="H180" s="648" t="s">
        <v>340</v>
      </c>
      <c r="I180" s="648" t="s">
        <v>340</v>
      </c>
      <c r="J180" s="648" t="s">
        <v>14</v>
      </c>
      <c r="K180" s="648" t="s">
        <v>1140</v>
      </c>
      <c r="L180" s="648" t="s">
        <v>219</v>
      </c>
      <c r="M180" s="649" t="s">
        <v>70</v>
      </c>
      <c r="N180" t="b">
        <f>AND(COUNTIF(G181:$G$239,G180))</f>
        <v>0</v>
      </c>
      <c r="O180" s="34" t="s">
        <v>1174</v>
      </c>
      <c r="P180" s="34" t="s">
        <v>1177</v>
      </c>
      <c r="Q180" s="34"/>
      <c r="R180" s="248" t="b">
        <v>1</v>
      </c>
      <c r="T180" s="248">
        <f t="shared" si="28"/>
        <v>0</v>
      </c>
      <c r="V180" s="230">
        <f t="shared" si="29"/>
        <v>1</v>
      </c>
      <c r="AX180" s="17"/>
      <c r="AY180" s="9"/>
      <c r="AZ180" s="9"/>
      <c r="BA180" s="9"/>
    </row>
    <row r="181" spans="1:53" ht="14.5" outlineLevel="1" x14ac:dyDescent="0.35">
      <c r="A181" s="7"/>
      <c r="B181" s="8"/>
      <c r="C181" s="18"/>
      <c r="D181" s="18"/>
      <c r="E181" s="18"/>
      <c r="F181" s="27"/>
      <c r="G181" t="str">
        <f t="shared" si="32"/>
        <v>YYWBA1a</v>
      </c>
      <c r="H181" s="648" t="s">
        <v>340</v>
      </c>
      <c r="I181" s="648" t="s">
        <v>340</v>
      </c>
      <c r="J181" s="648" t="s">
        <v>8</v>
      </c>
      <c r="K181" s="648" t="s">
        <v>14</v>
      </c>
      <c r="L181" s="648" t="s">
        <v>219</v>
      </c>
      <c r="M181" s="649" t="s">
        <v>70</v>
      </c>
      <c r="N181" t="b">
        <f>AND(COUNTIF(G182:$G$239,G181))</f>
        <v>0</v>
      </c>
      <c r="O181" s="34" t="s">
        <v>1174</v>
      </c>
      <c r="R181" s="248" t="b">
        <v>1</v>
      </c>
      <c r="T181" s="248">
        <f t="shared" si="28"/>
        <v>0</v>
      </c>
      <c r="V181" s="230">
        <f t="shared" si="29"/>
        <v>1</v>
      </c>
      <c r="AX181" s="17"/>
      <c r="AY181" s="9"/>
      <c r="AZ181" s="9"/>
      <c r="BA181" s="9"/>
    </row>
    <row r="182" spans="1:53" ht="14.5" outlineLevel="1" x14ac:dyDescent="0.35">
      <c r="A182" s="7"/>
      <c r="B182" s="8"/>
      <c r="C182" s="18"/>
      <c r="D182" s="18"/>
      <c r="E182" s="18"/>
      <c r="F182" s="27"/>
      <c r="G182" t="str">
        <f t="shared" si="32"/>
        <v>YYFWBa</v>
      </c>
      <c r="H182" s="648" t="s">
        <v>340</v>
      </c>
      <c r="I182" s="648" t="s">
        <v>340</v>
      </c>
      <c r="J182" s="648" t="s">
        <v>10</v>
      </c>
      <c r="K182" s="648" t="s">
        <v>8</v>
      </c>
      <c r="L182" s="648" t="s">
        <v>14</v>
      </c>
      <c r="M182" s="649" t="s">
        <v>70</v>
      </c>
      <c r="N182" t="b">
        <f>AND(COUNTIF(G183:$G$239,G182))</f>
        <v>0</v>
      </c>
      <c r="O182" s="34" t="s">
        <v>1174</v>
      </c>
      <c r="R182" s="248" t="b">
        <v>1</v>
      </c>
      <c r="T182" s="248">
        <f t="shared" si="28"/>
        <v>0</v>
      </c>
      <c r="V182" s="230">
        <f t="shared" si="29"/>
        <v>1</v>
      </c>
      <c r="AX182" s="17"/>
      <c r="AY182" s="9"/>
      <c r="AZ182" s="9"/>
      <c r="BA182" s="9"/>
    </row>
    <row r="183" spans="1:53" ht="14.5" outlineLevel="1" x14ac:dyDescent="0.35">
      <c r="A183" s="7"/>
      <c r="B183" s="8"/>
      <c r="C183" s="18"/>
      <c r="D183" s="18"/>
      <c r="E183" s="18"/>
      <c r="F183" s="27"/>
      <c r="G183" t="str">
        <f t="shared" si="32"/>
        <v>AAANBo</v>
      </c>
      <c r="H183" s="648" t="s">
        <v>23</v>
      </c>
      <c r="I183" s="648" t="s">
        <v>23</v>
      </c>
      <c r="J183" s="648" t="s">
        <v>23</v>
      </c>
      <c r="K183" s="648" t="s">
        <v>75</v>
      </c>
      <c r="L183" s="648" t="s">
        <v>14</v>
      </c>
      <c r="M183" s="649" t="s">
        <v>66</v>
      </c>
      <c r="N183" t="b">
        <f>AND(COUNTIF(G184:$G$239,G183))</f>
        <v>0</v>
      </c>
      <c r="O183" s="34" t="s">
        <v>1176</v>
      </c>
      <c r="R183" s="248" t="b">
        <v>1</v>
      </c>
      <c r="T183" s="248">
        <f t="shared" si="28"/>
        <v>1</v>
      </c>
      <c r="V183" s="230">
        <f t="shared" si="29"/>
        <v>0</v>
      </c>
      <c r="AX183" s="17"/>
      <c r="AY183" s="9"/>
      <c r="AZ183" s="9"/>
      <c r="BA183" s="9"/>
    </row>
    <row r="184" spans="1:53" ht="14.5" outlineLevel="1" x14ac:dyDescent="0.35">
      <c r="A184" s="7"/>
      <c r="B184" s="8"/>
      <c r="C184" s="18"/>
      <c r="D184" s="18"/>
      <c r="E184" s="18"/>
      <c r="F184" s="27"/>
      <c r="G184" t="str">
        <f t="shared" ref="G184" si="36">_xlfn.CONCAT(H184:M184)</f>
        <v>AAANBod</v>
      </c>
      <c r="H184" s="648" t="s">
        <v>23</v>
      </c>
      <c r="I184" s="648" t="s">
        <v>23</v>
      </c>
      <c r="J184" s="648" t="s">
        <v>23</v>
      </c>
      <c r="K184" s="648" t="s">
        <v>75</v>
      </c>
      <c r="L184" s="648" t="s">
        <v>14</v>
      </c>
      <c r="M184" s="649" t="s">
        <v>924</v>
      </c>
      <c r="N184" t="b">
        <f>AND(COUNTIF(G185:$G$239,G184))</f>
        <v>0</v>
      </c>
      <c r="O184" s="34" t="s">
        <v>1176</v>
      </c>
      <c r="R184" s="248" t="b">
        <v>1</v>
      </c>
      <c r="T184" s="248">
        <f t="shared" si="28"/>
        <v>1</v>
      </c>
      <c r="V184" s="230">
        <f t="shared" si="29"/>
        <v>0</v>
      </c>
      <c r="AX184" s="17"/>
      <c r="AY184" s="9"/>
      <c r="AZ184" s="9"/>
      <c r="BA184" s="9"/>
    </row>
    <row r="185" spans="1:53" ht="14.5" outlineLevel="1" x14ac:dyDescent="0.35">
      <c r="A185" s="7"/>
      <c r="B185" s="8"/>
      <c r="C185" s="18"/>
      <c r="D185" s="18"/>
      <c r="E185" s="18"/>
      <c r="F185" s="27"/>
      <c r="G185" t="str">
        <f t="shared" si="32"/>
        <v>AAAA2Nb</v>
      </c>
      <c r="H185" s="648" t="s">
        <v>23</v>
      </c>
      <c r="I185" s="648" t="s">
        <v>23</v>
      </c>
      <c r="J185" s="648" t="s">
        <v>23</v>
      </c>
      <c r="K185" s="648" t="s">
        <v>1140</v>
      </c>
      <c r="L185" s="648" t="s">
        <v>75</v>
      </c>
      <c r="M185" s="649" t="s">
        <v>67</v>
      </c>
      <c r="N185" t="b">
        <f>AND(COUNTIF(G186:$G$239,G185))</f>
        <v>0</v>
      </c>
      <c r="O185" s="34" t="s">
        <v>1176</v>
      </c>
      <c r="R185" s="248" t="b">
        <v>1</v>
      </c>
      <c r="T185" s="248">
        <f t="shared" si="28"/>
        <v>1</v>
      </c>
      <c r="V185" s="230">
        <f t="shared" si="29"/>
        <v>0</v>
      </c>
      <c r="AX185" s="17"/>
      <c r="AY185" s="9"/>
      <c r="AZ185" s="9"/>
      <c r="BA185" s="9"/>
    </row>
    <row r="186" spans="1:53" ht="14.5" outlineLevel="1" x14ac:dyDescent="0.35">
      <c r="A186" s="7"/>
      <c r="B186" s="8"/>
      <c r="C186" s="18"/>
      <c r="D186" s="18"/>
      <c r="E186" s="18"/>
      <c r="F186" s="27"/>
      <c r="G186" t="str">
        <f t="shared" ref="G186" si="37">_xlfn.CONCAT(H186:M186)</f>
        <v>AAAA2Nbd</v>
      </c>
      <c r="H186" s="648" t="s">
        <v>23</v>
      </c>
      <c r="I186" s="648" t="s">
        <v>23</v>
      </c>
      <c r="J186" s="648" t="s">
        <v>23</v>
      </c>
      <c r="K186" s="648" t="s">
        <v>1140</v>
      </c>
      <c r="L186" s="648" t="s">
        <v>75</v>
      </c>
      <c r="M186" s="649" t="s">
        <v>923</v>
      </c>
      <c r="N186" t="b">
        <f>AND(COUNTIF(G187:$G$239,G186))</f>
        <v>0</v>
      </c>
      <c r="O186" s="34" t="s">
        <v>1176</v>
      </c>
      <c r="R186" s="248" t="b">
        <v>1</v>
      </c>
      <c r="T186" s="248">
        <f t="shared" si="28"/>
        <v>1</v>
      </c>
      <c r="V186" s="230">
        <f t="shared" si="29"/>
        <v>0</v>
      </c>
      <c r="AX186" s="17"/>
      <c r="AY186" s="9"/>
      <c r="AZ186" s="9"/>
      <c r="BA186" s="9"/>
    </row>
    <row r="187" spans="1:53" ht="14.5" outlineLevel="1" x14ac:dyDescent="0.35">
      <c r="A187" s="7"/>
      <c r="B187" s="8"/>
      <c r="C187" s="18"/>
      <c r="D187" s="18"/>
      <c r="E187" s="18"/>
      <c r="F187" s="27"/>
      <c r="G187" t="str">
        <f t="shared" si="32"/>
        <v>AAAA2A1z</v>
      </c>
      <c r="H187" s="648" t="s">
        <v>23</v>
      </c>
      <c r="I187" s="648" t="s">
        <v>23</v>
      </c>
      <c r="J187" s="648" t="s">
        <v>23</v>
      </c>
      <c r="K187" s="648" t="s">
        <v>1140</v>
      </c>
      <c r="L187" s="648" t="s">
        <v>219</v>
      </c>
      <c r="M187" s="649" t="s">
        <v>71</v>
      </c>
      <c r="N187" t="b">
        <f>AND(COUNTIF(G188:$G$239,G187))</f>
        <v>0</v>
      </c>
      <c r="O187" s="34" t="s">
        <v>1176</v>
      </c>
      <c r="P187" s="34" t="s">
        <v>1177</v>
      </c>
      <c r="Q187" s="34"/>
      <c r="R187" s="248" t="b">
        <v>1</v>
      </c>
      <c r="T187" s="248">
        <f t="shared" si="28"/>
        <v>1</v>
      </c>
      <c r="V187" s="230">
        <f t="shared" si="29"/>
        <v>0</v>
      </c>
      <c r="AX187" s="17"/>
      <c r="AY187" s="9"/>
      <c r="AZ187" s="9"/>
      <c r="BA187" s="9"/>
    </row>
    <row r="188" spans="1:53" ht="14.5" outlineLevel="1" x14ac:dyDescent="0.35">
      <c r="A188" s="7"/>
      <c r="B188" s="8"/>
      <c r="C188" s="18"/>
      <c r="D188" s="18"/>
      <c r="E188" s="18"/>
      <c r="F188" s="27"/>
      <c r="G188" t="str">
        <f t="shared" si="32"/>
        <v>YAAA2A1a</v>
      </c>
      <c r="H188" s="648" t="s">
        <v>340</v>
      </c>
      <c r="I188" s="648" t="s">
        <v>23</v>
      </c>
      <c r="J188" s="648" t="s">
        <v>23</v>
      </c>
      <c r="K188" s="648" t="s">
        <v>1140</v>
      </c>
      <c r="L188" s="648" t="s">
        <v>219</v>
      </c>
      <c r="M188" s="649" t="s">
        <v>70</v>
      </c>
      <c r="N188" t="b">
        <f>AND(COUNTIF(G189:$G$239,G188))</f>
        <v>0</v>
      </c>
      <c r="O188" s="34" t="s">
        <v>1176</v>
      </c>
      <c r="P188" s="34" t="s">
        <v>1177</v>
      </c>
      <c r="Q188" s="34"/>
      <c r="R188" s="248" t="b">
        <v>1</v>
      </c>
      <c r="T188" s="248">
        <f t="shared" si="28"/>
        <v>0</v>
      </c>
      <c r="V188" s="230">
        <f t="shared" si="29"/>
        <v>1</v>
      </c>
      <c r="AX188" s="17"/>
      <c r="AY188" s="9"/>
      <c r="AZ188" s="9"/>
      <c r="BA188" s="9"/>
    </row>
    <row r="189" spans="1:53" ht="14.5" outlineLevel="1" x14ac:dyDescent="0.35">
      <c r="A189" s="7"/>
      <c r="B189" s="8"/>
      <c r="C189" s="18"/>
      <c r="D189" s="18"/>
      <c r="E189" s="18"/>
      <c r="F189" s="27"/>
      <c r="G189" t="str">
        <f t="shared" si="32"/>
        <v>YYAA2A1a</v>
      </c>
      <c r="H189" s="648" t="s">
        <v>340</v>
      </c>
      <c r="I189" s="648" t="s">
        <v>340</v>
      </c>
      <c r="J189" s="648" t="s">
        <v>23</v>
      </c>
      <c r="K189" s="648" t="s">
        <v>1140</v>
      </c>
      <c r="L189" s="648" t="s">
        <v>219</v>
      </c>
      <c r="M189" s="649" t="s">
        <v>70</v>
      </c>
      <c r="N189" t="b">
        <f>AND(COUNTIF(G190:$G$239,G189))</f>
        <v>0</v>
      </c>
      <c r="O189" s="34" t="s">
        <v>1176</v>
      </c>
      <c r="P189" s="34" t="s">
        <v>1177</v>
      </c>
      <c r="Q189" s="34"/>
      <c r="R189" s="248" t="b">
        <v>1</v>
      </c>
      <c r="T189" s="248">
        <f t="shared" si="28"/>
        <v>0</v>
      </c>
      <c r="V189" s="230">
        <f t="shared" si="29"/>
        <v>1</v>
      </c>
      <c r="AX189" s="17"/>
      <c r="AY189" s="9"/>
      <c r="AZ189" s="9"/>
      <c r="BA189" s="9"/>
    </row>
    <row r="190" spans="1:53" ht="14.5" outlineLevel="1" x14ac:dyDescent="0.35">
      <c r="A190" s="7"/>
      <c r="B190" s="8"/>
      <c r="C190" s="18"/>
      <c r="D190" s="18"/>
      <c r="E190" s="18"/>
      <c r="F190" s="27"/>
      <c r="G190" t="str">
        <f t="shared" si="32"/>
        <v>YYOA2A1a</v>
      </c>
      <c r="H190" s="648" t="s">
        <v>340</v>
      </c>
      <c r="I190" s="648" t="s">
        <v>340</v>
      </c>
      <c r="J190" s="648" t="s">
        <v>12</v>
      </c>
      <c r="K190" s="648" t="s">
        <v>1140</v>
      </c>
      <c r="L190" s="648" t="s">
        <v>219</v>
      </c>
      <c r="M190" s="649" t="s">
        <v>70</v>
      </c>
      <c r="N190" t="b">
        <f>AND(COUNTIF(G191:$G$239,G190))</f>
        <v>0</v>
      </c>
      <c r="O190" s="34" t="s">
        <v>1176</v>
      </c>
      <c r="R190" s="248" t="b">
        <v>1</v>
      </c>
      <c r="T190" s="248">
        <f t="shared" si="28"/>
        <v>0</v>
      </c>
      <c r="V190" s="230">
        <f t="shared" si="29"/>
        <v>1</v>
      </c>
      <c r="AX190" s="17"/>
      <c r="AY190" s="9"/>
      <c r="AZ190" s="9"/>
      <c r="BA190" s="9"/>
    </row>
    <row r="191" spans="1:53" ht="14.5" outlineLevel="1" x14ac:dyDescent="0.35">
      <c r="A191" s="7"/>
      <c r="B191" s="8"/>
      <c r="C191" s="18"/>
      <c r="D191" s="18"/>
      <c r="E191" s="18"/>
      <c r="F191" s="27"/>
      <c r="G191" t="str">
        <f t="shared" si="32"/>
        <v>AYBOA1a</v>
      </c>
      <c r="H191" s="648" t="s">
        <v>23</v>
      </c>
      <c r="I191" s="648" t="s">
        <v>340</v>
      </c>
      <c r="J191" s="648" t="s">
        <v>14</v>
      </c>
      <c r="K191" s="648" t="s">
        <v>12</v>
      </c>
      <c r="L191" s="648" t="s">
        <v>219</v>
      </c>
      <c r="M191" s="649" t="s">
        <v>70</v>
      </c>
      <c r="N191" t="b">
        <f>AND(COUNTIF(G192:$G$239,G191))</f>
        <v>0</v>
      </c>
      <c r="O191" s="34" t="s">
        <v>1176</v>
      </c>
      <c r="R191" s="248" t="b">
        <v>1</v>
      </c>
      <c r="T191" s="248">
        <f t="shared" si="28"/>
        <v>0</v>
      </c>
      <c r="V191" s="230">
        <f t="shared" si="29"/>
        <v>1</v>
      </c>
      <c r="AX191" s="17"/>
      <c r="AY191" s="9"/>
      <c r="AZ191" s="9"/>
      <c r="BA191" s="9"/>
    </row>
    <row r="192" spans="1:53" ht="14.5" outlineLevel="1" x14ac:dyDescent="0.35">
      <c r="A192" s="7"/>
      <c r="B192" s="8"/>
      <c r="C192" s="18"/>
      <c r="D192" s="18"/>
      <c r="E192" s="18"/>
      <c r="F192" s="27"/>
      <c r="G192" t="str">
        <f t="shared" si="32"/>
        <v>AANBOa</v>
      </c>
      <c r="H192" s="648" t="s">
        <v>23</v>
      </c>
      <c r="I192" s="648" t="s">
        <v>23</v>
      </c>
      <c r="J192" s="648" t="s">
        <v>75</v>
      </c>
      <c r="K192" s="648" t="s">
        <v>14</v>
      </c>
      <c r="L192" s="648" t="s">
        <v>12</v>
      </c>
      <c r="M192" s="649" t="s">
        <v>70</v>
      </c>
      <c r="N192" t="b">
        <f>AND(COUNTIF(G193:$G$239,G192))</f>
        <v>0</v>
      </c>
      <c r="O192" s="34" t="s">
        <v>1176</v>
      </c>
      <c r="R192" s="248" t="b">
        <v>1</v>
      </c>
      <c r="T192" s="248">
        <f t="shared" si="28"/>
        <v>0</v>
      </c>
      <c r="V192" s="230">
        <f t="shared" si="29"/>
        <v>1</v>
      </c>
      <c r="AX192" s="17"/>
      <c r="AY192" s="9"/>
      <c r="AZ192" s="9"/>
      <c r="BA192" s="9"/>
    </row>
    <row r="193" spans="1:53" ht="14.5" outlineLevel="1" x14ac:dyDescent="0.35">
      <c r="A193" s="7"/>
      <c r="B193" s="8"/>
      <c r="C193" s="18"/>
      <c r="D193" s="18"/>
      <c r="E193" s="18"/>
      <c r="F193" s="27"/>
      <c r="G193" t="str">
        <f t="shared" si="27"/>
        <v>YABA2Ba</v>
      </c>
      <c r="H193" s="648" t="s">
        <v>340</v>
      </c>
      <c r="I193" s="648" t="s">
        <v>23</v>
      </c>
      <c r="J193" s="648" t="s">
        <v>14</v>
      </c>
      <c r="K193" s="648" t="s">
        <v>1140</v>
      </c>
      <c r="L193" s="648" t="s">
        <v>14</v>
      </c>
      <c r="M193" s="649" t="s">
        <v>70</v>
      </c>
      <c r="N193" t="b">
        <f>AND(COUNTIF(G194:$G$239,G193))</f>
        <v>0</v>
      </c>
      <c r="O193" s="34" t="s">
        <v>342</v>
      </c>
      <c r="R193" s="248" t="b">
        <v>1</v>
      </c>
      <c r="T193" s="248">
        <f t="shared" si="28"/>
        <v>0</v>
      </c>
      <c r="V193" s="230">
        <f t="shared" si="29"/>
        <v>1</v>
      </c>
      <c r="AX193" s="17"/>
      <c r="AY193" s="9"/>
      <c r="AZ193" s="9"/>
      <c r="BA193" s="9"/>
    </row>
    <row r="194" spans="1:53" ht="14.5" outlineLevel="1" x14ac:dyDescent="0.35">
      <c r="A194" s="7"/>
      <c r="B194" s="8"/>
      <c r="C194" s="18"/>
      <c r="D194" s="18"/>
      <c r="E194" s="18"/>
      <c r="F194" s="27"/>
      <c r="G194" t="str">
        <f t="shared" si="27"/>
        <v>AYABA1b</v>
      </c>
      <c r="H194" s="648" t="s">
        <v>23</v>
      </c>
      <c r="I194" s="648" t="s">
        <v>340</v>
      </c>
      <c r="J194" s="648" t="s">
        <v>23</v>
      </c>
      <c r="K194" s="648" t="s">
        <v>14</v>
      </c>
      <c r="L194" s="648" t="s">
        <v>219</v>
      </c>
      <c r="M194" s="649" t="s">
        <v>67</v>
      </c>
      <c r="N194" t="b">
        <f>AND(COUNTIF(G195:$G$239,G194))</f>
        <v>0</v>
      </c>
      <c r="O194" s="34" t="s">
        <v>342</v>
      </c>
      <c r="R194" s="248" t="b">
        <v>1</v>
      </c>
      <c r="T194" s="248">
        <f t="shared" si="28"/>
        <v>1</v>
      </c>
      <c r="V194" s="230">
        <f t="shared" si="29"/>
        <v>0</v>
      </c>
      <c r="AX194" s="17"/>
      <c r="AY194" s="9"/>
      <c r="AZ194" s="9"/>
      <c r="BA194" s="9"/>
    </row>
    <row r="195" spans="1:53" ht="14.5" outlineLevel="1" x14ac:dyDescent="0.35">
      <c r="A195" s="7"/>
      <c r="B195" s="8"/>
      <c r="C195" s="18"/>
      <c r="D195" s="18"/>
      <c r="E195" s="18"/>
      <c r="F195" s="27"/>
      <c r="G195" t="str">
        <f t="shared" ref="G195:G196" si="38">_xlfn.CONCAT(H195:M195)</f>
        <v>YAOA2OFa</v>
      </c>
      <c r="H195" s="648" t="s">
        <v>340</v>
      </c>
      <c r="I195" s="648" t="s">
        <v>23</v>
      </c>
      <c r="J195" s="648" t="s">
        <v>12</v>
      </c>
      <c r="K195" s="648" t="s">
        <v>1140</v>
      </c>
      <c r="L195" s="648" t="s">
        <v>148</v>
      </c>
      <c r="M195" s="649" t="s">
        <v>70</v>
      </c>
      <c r="N195" t="b">
        <f>AND(COUNTIF(G196:$G$239,G195))</f>
        <v>0</v>
      </c>
      <c r="O195" s="34" t="s">
        <v>921</v>
      </c>
      <c r="R195" s="248" t="b">
        <v>1</v>
      </c>
      <c r="T195" s="248">
        <f t="shared" si="28"/>
        <v>0</v>
      </c>
      <c r="V195" s="230">
        <f t="shared" si="29"/>
        <v>1</v>
      </c>
      <c r="AX195" s="17"/>
      <c r="AY195" s="9"/>
      <c r="AZ195" s="9"/>
      <c r="BA195" s="9"/>
    </row>
    <row r="196" spans="1:53" ht="14.5" outlineLevel="1" x14ac:dyDescent="0.35">
      <c r="A196" s="7"/>
      <c r="B196" s="8"/>
      <c r="C196" s="18"/>
      <c r="D196" s="18"/>
      <c r="E196" s="18"/>
      <c r="F196" s="27"/>
      <c r="G196" t="str">
        <f t="shared" si="38"/>
        <v>AYAOA1of</v>
      </c>
      <c r="H196" s="648" t="s">
        <v>23</v>
      </c>
      <c r="I196" s="648" t="s">
        <v>340</v>
      </c>
      <c r="J196" s="648" t="s">
        <v>23</v>
      </c>
      <c r="K196" s="648" t="s">
        <v>12</v>
      </c>
      <c r="L196" s="648" t="s">
        <v>219</v>
      </c>
      <c r="M196" s="649" t="s">
        <v>217</v>
      </c>
      <c r="N196" t="b">
        <f>AND(COUNTIF(G197:$G$239,G196))</f>
        <v>0</v>
      </c>
      <c r="O196" s="34" t="s">
        <v>921</v>
      </c>
      <c r="R196" s="248" t="b">
        <v>1</v>
      </c>
      <c r="T196" s="248">
        <f t="shared" si="28"/>
        <v>1</v>
      </c>
      <c r="V196" s="230">
        <f t="shared" si="29"/>
        <v>0</v>
      </c>
      <c r="AX196" s="17"/>
      <c r="AY196" s="9"/>
      <c r="AZ196" s="9"/>
      <c r="BA196" s="9"/>
    </row>
    <row r="197" spans="1:53" ht="14.5" outlineLevel="1" x14ac:dyDescent="0.35">
      <c r="A197" s="7"/>
      <c r="B197" s="8"/>
      <c r="C197" s="18"/>
      <c r="D197" s="18"/>
      <c r="E197" s="18"/>
      <c r="F197" s="27"/>
      <c r="G197" t="str">
        <f t="shared" si="27"/>
        <v>YYNBNb</v>
      </c>
      <c r="H197" s="648" t="s">
        <v>340</v>
      </c>
      <c r="I197" s="648" t="s">
        <v>340</v>
      </c>
      <c r="J197" s="648" t="s">
        <v>75</v>
      </c>
      <c r="K197" s="648" t="s">
        <v>14</v>
      </c>
      <c r="L197" s="648" t="s">
        <v>75</v>
      </c>
      <c r="M197" s="649" t="s">
        <v>67</v>
      </c>
      <c r="N197" t="b">
        <f>AND(COUNTIF(G198:$G$239,G197))</f>
        <v>0</v>
      </c>
      <c r="O197" s="34" t="s">
        <v>343</v>
      </c>
      <c r="P197" s="34" t="s">
        <v>1179</v>
      </c>
      <c r="Q197" s="34"/>
      <c r="R197" s="248" t="b">
        <v>1</v>
      </c>
      <c r="T197" s="248">
        <f t="shared" si="28"/>
        <v>1</v>
      </c>
      <c r="V197" s="230">
        <f t="shared" si="29"/>
        <v>0</v>
      </c>
      <c r="AX197" s="17"/>
      <c r="AY197" s="9"/>
      <c r="AZ197" s="9"/>
      <c r="BA197" s="9"/>
    </row>
    <row r="198" spans="1:53" ht="14.5" outlineLevel="1" x14ac:dyDescent="0.35">
      <c r="A198" s="7"/>
      <c r="B198" s="8"/>
      <c r="C198" s="18"/>
      <c r="D198" s="18"/>
      <c r="E198" s="18"/>
      <c r="F198" s="27"/>
      <c r="G198" t="str">
        <f t="shared" ref="G198" si="39">_xlfn.CONCAT(H198:M198)</f>
        <v>YYNBNbd</v>
      </c>
      <c r="H198" s="648" t="s">
        <v>340</v>
      </c>
      <c r="I198" s="648" t="s">
        <v>340</v>
      </c>
      <c r="J198" s="648" t="s">
        <v>75</v>
      </c>
      <c r="K198" s="648" t="s">
        <v>14</v>
      </c>
      <c r="L198" s="648" t="s">
        <v>75</v>
      </c>
      <c r="M198" s="649" t="s">
        <v>923</v>
      </c>
      <c r="N198" t="b">
        <f>AND(COUNTIF(G199:$G$239,G198))</f>
        <v>0</v>
      </c>
      <c r="O198" s="34" t="s">
        <v>343</v>
      </c>
      <c r="P198" s="34" t="s">
        <v>1179</v>
      </c>
      <c r="R198" s="248" t="b">
        <v>1</v>
      </c>
      <c r="T198" s="248">
        <f t="shared" si="28"/>
        <v>1</v>
      </c>
      <c r="V198" s="230">
        <f t="shared" si="29"/>
        <v>0</v>
      </c>
      <c r="AX198" s="17"/>
      <c r="AY198" s="9"/>
      <c r="AZ198" s="9"/>
      <c r="BA198" s="9"/>
    </row>
    <row r="199" spans="1:53" ht="14.5" outlineLevel="1" x14ac:dyDescent="0.35">
      <c r="A199" s="7"/>
      <c r="B199" s="8"/>
      <c r="C199" s="18"/>
      <c r="D199" s="18"/>
      <c r="E199" s="18"/>
      <c r="F199" s="27"/>
      <c r="G199" t="str">
        <f t="shared" si="27"/>
        <v>YYBNBz</v>
      </c>
      <c r="H199" s="648" t="s">
        <v>340</v>
      </c>
      <c r="I199" s="648" t="s">
        <v>340</v>
      </c>
      <c r="J199" s="648" t="s">
        <v>14</v>
      </c>
      <c r="K199" s="648" t="s">
        <v>75</v>
      </c>
      <c r="L199" s="648" t="s">
        <v>14</v>
      </c>
      <c r="M199" s="648" t="s">
        <v>71</v>
      </c>
      <c r="N199" t="b">
        <f>AND(COUNTIF(G200:$G$239,G199))</f>
        <v>0</v>
      </c>
      <c r="O199" s="34" t="s">
        <v>343</v>
      </c>
      <c r="P199" s="34"/>
      <c r="R199" s="248" t="b">
        <v>1</v>
      </c>
      <c r="T199" s="248">
        <f t="shared" si="28"/>
        <v>1</v>
      </c>
      <c r="V199" s="230">
        <f t="shared" si="29"/>
        <v>0</v>
      </c>
      <c r="AX199" s="17"/>
      <c r="AY199" s="9"/>
      <c r="AZ199" s="9"/>
      <c r="BA199" s="9"/>
    </row>
    <row r="200" spans="1:53" ht="14.5" outlineLevel="1" x14ac:dyDescent="0.35">
      <c r="A200" s="7"/>
      <c r="B200" s="8"/>
      <c r="C200" s="18"/>
      <c r="D200" s="18"/>
      <c r="E200" s="18"/>
      <c r="F200" s="27"/>
      <c r="G200" t="str">
        <f t="shared" ref="G200" si="40">_xlfn.CONCAT(H200:M200)</f>
        <v>YYBNBzd</v>
      </c>
      <c r="H200" s="648" t="s">
        <v>340</v>
      </c>
      <c r="I200" s="648" t="s">
        <v>340</v>
      </c>
      <c r="J200" s="648" t="s">
        <v>14</v>
      </c>
      <c r="K200" s="648" t="s">
        <v>75</v>
      </c>
      <c r="L200" s="648" t="s">
        <v>14</v>
      </c>
      <c r="M200" s="648" t="s">
        <v>925</v>
      </c>
      <c r="N200" t="b">
        <f>AND(COUNTIF(G201:$G$239,G200))</f>
        <v>0</v>
      </c>
      <c r="O200" s="34" t="s">
        <v>343</v>
      </c>
      <c r="P200" s="34"/>
      <c r="R200" s="248" t="b">
        <v>1</v>
      </c>
      <c r="T200" s="248">
        <f t="shared" si="28"/>
        <v>1</v>
      </c>
      <c r="V200" s="230">
        <f t="shared" si="29"/>
        <v>0</v>
      </c>
      <c r="AX200" s="17"/>
      <c r="AY200" s="9"/>
      <c r="AZ200" s="9"/>
      <c r="BA200" s="9"/>
    </row>
    <row r="201" spans="1:53" ht="14.5" outlineLevel="1" x14ac:dyDescent="0.35">
      <c r="A201" s="7"/>
      <c r="B201" s="8"/>
      <c r="C201" s="18"/>
      <c r="D201" s="18"/>
      <c r="E201" s="18"/>
      <c r="F201" s="27"/>
      <c r="G201" t="str">
        <f t="shared" si="27"/>
        <v>YYBNBr</v>
      </c>
      <c r="H201" s="648" t="s">
        <v>340</v>
      </c>
      <c r="I201" s="648" t="s">
        <v>340</v>
      </c>
      <c r="J201" s="648" t="s">
        <v>14</v>
      </c>
      <c r="K201" s="648" t="s">
        <v>75</v>
      </c>
      <c r="L201" s="648" t="s">
        <v>14</v>
      </c>
      <c r="M201" s="648" t="s">
        <v>63</v>
      </c>
      <c r="N201" t="b">
        <f>AND(COUNTIF(G202:$G$239,G201))</f>
        <v>0</v>
      </c>
      <c r="O201" s="34" t="s">
        <v>343</v>
      </c>
      <c r="P201" s="34" t="s">
        <v>1179</v>
      </c>
      <c r="R201" s="248" t="b">
        <v>1</v>
      </c>
      <c r="T201" s="248">
        <f t="shared" si="28"/>
        <v>1</v>
      </c>
      <c r="V201" s="230">
        <f t="shared" si="29"/>
        <v>0</v>
      </c>
      <c r="AX201" s="17"/>
      <c r="AY201" s="9"/>
      <c r="AZ201" s="9"/>
      <c r="BA201" s="9"/>
    </row>
    <row r="202" spans="1:53" ht="14.5" outlineLevel="1" x14ac:dyDescent="0.35">
      <c r="A202" s="7"/>
      <c r="B202" s="8"/>
      <c r="C202" s="18"/>
      <c r="D202" s="18"/>
      <c r="E202" s="18"/>
      <c r="F202" s="27"/>
      <c r="G202" t="str">
        <f t="shared" ref="G202:G208" si="41">_xlfn.CONCAT(H202:M202)</f>
        <v>YYBNBrd</v>
      </c>
      <c r="H202" s="648" t="s">
        <v>340</v>
      </c>
      <c r="I202" s="648" t="s">
        <v>340</v>
      </c>
      <c r="J202" s="648" t="s">
        <v>14</v>
      </c>
      <c r="K202" s="648" t="s">
        <v>75</v>
      </c>
      <c r="L202" s="648" t="s">
        <v>14</v>
      </c>
      <c r="M202" s="648" t="s">
        <v>926</v>
      </c>
      <c r="N202" t="b">
        <f>AND(COUNTIF(G203:$G$239,G202))</f>
        <v>0</v>
      </c>
      <c r="O202" s="34" t="s">
        <v>343</v>
      </c>
      <c r="P202" s="34" t="s">
        <v>1179</v>
      </c>
      <c r="R202" s="248" t="b">
        <v>1</v>
      </c>
      <c r="T202" s="248">
        <f t="shared" si="28"/>
        <v>1</v>
      </c>
      <c r="V202" s="230">
        <f t="shared" si="29"/>
        <v>0</v>
      </c>
      <c r="AX202" s="17"/>
      <c r="AY202" s="9"/>
      <c r="AZ202" s="9"/>
      <c r="BA202" s="9"/>
    </row>
    <row r="203" spans="1:53" ht="14.5" outlineLevel="1" x14ac:dyDescent="0.35">
      <c r="A203" s="7"/>
      <c r="B203" s="8"/>
      <c r="C203" s="18"/>
      <c r="D203" s="18"/>
      <c r="E203" s="18"/>
      <c r="F203" s="27"/>
      <c r="G203" t="str">
        <f t="shared" si="41"/>
        <v>YYBNBl</v>
      </c>
      <c r="H203" s="648" t="s">
        <v>340</v>
      </c>
      <c r="I203" s="648" t="s">
        <v>340</v>
      </c>
      <c r="J203" s="648" t="s">
        <v>14</v>
      </c>
      <c r="K203" s="648" t="s">
        <v>75</v>
      </c>
      <c r="L203" s="648" t="s">
        <v>14</v>
      </c>
      <c r="M203" s="648" t="s">
        <v>68</v>
      </c>
      <c r="N203" t="b">
        <f>AND(COUNTIF(G204:$G$239,G203))</f>
        <v>0</v>
      </c>
      <c r="O203" s="34" t="s">
        <v>1180</v>
      </c>
      <c r="R203" s="248" t="b">
        <v>1</v>
      </c>
      <c r="T203" s="248">
        <f t="shared" si="28"/>
        <v>1</v>
      </c>
      <c r="V203" s="230">
        <f t="shared" si="29"/>
        <v>0</v>
      </c>
      <c r="AX203" s="17"/>
      <c r="AY203" s="9"/>
      <c r="AZ203" s="9"/>
      <c r="BA203" s="9"/>
    </row>
    <row r="204" spans="1:53" ht="14.5" outlineLevel="1" x14ac:dyDescent="0.35">
      <c r="A204" s="7"/>
      <c r="B204" s="8"/>
      <c r="C204" s="18"/>
      <c r="D204" s="18"/>
      <c r="E204" s="18"/>
      <c r="F204" s="27"/>
      <c r="G204" t="str">
        <f t="shared" si="41"/>
        <v>YYNBLb</v>
      </c>
      <c r="H204" s="648" t="s">
        <v>340</v>
      </c>
      <c r="I204" s="648" t="s">
        <v>340</v>
      </c>
      <c r="J204" s="648" t="s">
        <v>75</v>
      </c>
      <c r="K204" s="648" t="s">
        <v>14</v>
      </c>
      <c r="L204" s="648" t="s">
        <v>16</v>
      </c>
      <c r="M204" s="648" t="s">
        <v>67</v>
      </c>
      <c r="N204" t="b">
        <f>AND(COUNTIF(G206:$G$239,G204))</f>
        <v>0</v>
      </c>
      <c r="O204" s="34" t="s">
        <v>1180</v>
      </c>
      <c r="R204" s="248" t="b">
        <v>1</v>
      </c>
      <c r="T204" s="248">
        <f t="shared" si="28"/>
        <v>1</v>
      </c>
      <c r="V204" s="230">
        <f t="shared" si="29"/>
        <v>0</v>
      </c>
      <c r="AX204" s="17"/>
      <c r="AY204" s="9"/>
      <c r="AZ204" s="9"/>
      <c r="BA204" s="9"/>
    </row>
    <row r="205" spans="1:53" ht="14.5" outlineLevel="1" x14ac:dyDescent="0.35">
      <c r="A205" s="7"/>
      <c r="B205" s="8"/>
      <c r="C205" s="18"/>
      <c r="D205" s="18"/>
      <c r="E205" s="18"/>
      <c r="F205" s="27"/>
      <c r="G205" t="str">
        <f t="shared" ref="G205" si="42">_xlfn.CONCAT(H205:M205)</f>
        <v>YYNBLbd</v>
      </c>
      <c r="H205" s="648" t="s">
        <v>340</v>
      </c>
      <c r="I205" s="648" t="s">
        <v>340</v>
      </c>
      <c r="J205" s="648" t="s">
        <v>75</v>
      </c>
      <c r="K205" s="648" t="s">
        <v>14</v>
      </c>
      <c r="L205" s="648" t="s">
        <v>16</v>
      </c>
      <c r="M205" s="648" t="s">
        <v>923</v>
      </c>
      <c r="N205" t="b">
        <f>AND(COUNTIF(G208:$G$239,G205))</f>
        <v>0</v>
      </c>
      <c r="O205" s="34" t="s">
        <v>1180</v>
      </c>
      <c r="R205" s="248" t="b">
        <v>1</v>
      </c>
      <c r="T205" s="248">
        <f t="shared" si="28"/>
        <v>1</v>
      </c>
      <c r="V205" s="230">
        <f t="shared" si="29"/>
        <v>0</v>
      </c>
      <c r="AX205" s="17"/>
      <c r="AY205" s="9"/>
      <c r="AZ205" s="9"/>
      <c r="BA205" s="9"/>
    </row>
    <row r="206" spans="1:53" ht="14.5" outlineLevel="1" x14ac:dyDescent="0.35">
      <c r="A206" s="7"/>
      <c r="B206" s="8"/>
      <c r="C206" s="18"/>
      <c r="D206" s="18"/>
      <c r="E206" s="18"/>
      <c r="F206" s="27"/>
      <c r="G206" t="str">
        <f t="shared" si="41"/>
        <v>YYBLBz</v>
      </c>
      <c r="H206" s="648" t="s">
        <v>340</v>
      </c>
      <c r="I206" s="648" t="s">
        <v>340</v>
      </c>
      <c r="J206" s="648" t="s">
        <v>14</v>
      </c>
      <c r="K206" s="648" t="s">
        <v>16</v>
      </c>
      <c r="L206" s="648" t="s">
        <v>14</v>
      </c>
      <c r="M206" s="648" t="s">
        <v>71</v>
      </c>
      <c r="N206" t="b">
        <f>AND(COUNTIF(G208:$G$239,G206))</f>
        <v>0</v>
      </c>
      <c r="O206" s="34" t="s">
        <v>1180</v>
      </c>
      <c r="R206" s="248" t="b">
        <v>1</v>
      </c>
      <c r="T206" s="248">
        <f t="shared" si="28"/>
        <v>1</v>
      </c>
      <c r="V206" s="230">
        <f t="shared" si="29"/>
        <v>0</v>
      </c>
      <c r="AX206" s="17"/>
      <c r="AY206" s="9"/>
      <c r="AZ206" s="9"/>
      <c r="BA206" s="9"/>
    </row>
    <row r="207" spans="1:53" ht="14.5" outlineLevel="1" x14ac:dyDescent="0.35">
      <c r="A207" s="7"/>
      <c r="B207" s="8"/>
      <c r="C207" s="18"/>
      <c r="D207" s="18"/>
      <c r="E207" s="18"/>
      <c r="F207" s="27"/>
      <c r="G207" t="str">
        <f t="shared" ref="G207" si="43">_xlfn.CONCAT(H207:M207)</f>
        <v>YYBLBzd</v>
      </c>
      <c r="H207" s="648" t="s">
        <v>340</v>
      </c>
      <c r="I207" s="648" t="s">
        <v>340</v>
      </c>
      <c r="J207" s="648" t="s">
        <v>14</v>
      </c>
      <c r="K207" s="648" t="s">
        <v>16</v>
      </c>
      <c r="L207" s="648" t="s">
        <v>14</v>
      </c>
      <c r="M207" s="648" t="s">
        <v>925</v>
      </c>
      <c r="N207" t="b">
        <f>AND(COUNTIF(G210:$G$239,G207))</f>
        <v>0</v>
      </c>
      <c r="O207" s="34" t="s">
        <v>1180</v>
      </c>
      <c r="R207" s="248" t="b">
        <v>1</v>
      </c>
      <c r="T207" s="248">
        <f t="shared" si="28"/>
        <v>1</v>
      </c>
      <c r="V207" s="230">
        <f t="shared" si="29"/>
        <v>0</v>
      </c>
      <c r="AX207" s="17"/>
      <c r="AY207" s="9"/>
      <c r="AZ207" s="9"/>
      <c r="BA207" s="9"/>
    </row>
    <row r="208" spans="1:53" ht="14.5" outlineLevel="1" x14ac:dyDescent="0.35">
      <c r="A208" s="7"/>
      <c r="B208" s="8"/>
      <c r="C208" s="18"/>
      <c r="D208" s="18"/>
      <c r="E208" s="18"/>
      <c r="F208" s="27"/>
      <c r="G208" t="str">
        <f t="shared" si="41"/>
        <v>YYLBNb</v>
      </c>
      <c r="H208" s="648" t="s">
        <v>340</v>
      </c>
      <c r="I208" s="648" t="s">
        <v>340</v>
      </c>
      <c r="J208" s="648" t="s">
        <v>16</v>
      </c>
      <c r="K208" s="648" t="s">
        <v>14</v>
      </c>
      <c r="L208" s="648" t="s">
        <v>75</v>
      </c>
      <c r="M208" s="648" t="s">
        <v>67</v>
      </c>
      <c r="N208" t="b">
        <f>AND(COUNTIF(G210:$G$239,G208))</f>
        <v>0</v>
      </c>
      <c r="O208" s="34" t="s">
        <v>1180</v>
      </c>
      <c r="R208" s="248" t="b">
        <v>1</v>
      </c>
      <c r="T208" s="248">
        <f t="shared" si="28"/>
        <v>1</v>
      </c>
      <c r="V208" s="230">
        <f t="shared" si="29"/>
        <v>0</v>
      </c>
      <c r="AX208" s="17"/>
      <c r="AY208" s="9"/>
      <c r="AZ208" s="9"/>
      <c r="BA208" s="9"/>
    </row>
    <row r="209" spans="1:53" ht="14.5" outlineLevel="1" x14ac:dyDescent="0.35">
      <c r="A209" s="7"/>
      <c r="B209" s="8"/>
      <c r="C209" s="18"/>
      <c r="D209" s="18"/>
      <c r="E209" s="18"/>
      <c r="F209" s="27"/>
      <c r="G209" t="str">
        <f t="shared" ref="G209" si="44">_xlfn.CONCAT(H209:M209)</f>
        <v>YYLBNbd</v>
      </c>
      <c r="H209" s="648" t="s">
        <v>340</v>
      </c>
      <c r="I209" s="648" t="s">
        <v>340</v>
      </c>
      <c r="J209" s="648" t="s">
        <v>16</v>
      </c>
      <c r="K209" s="648" t="s">
        <v>14</v>
      </c>
      <c r="L209" s="648" t="s">
        <v>75</v>
      </c>
      <c r="M209" s="648" t="s">
        <v>923</v>
      </c>
      <c r="N209" t="b">
        <f>AND(COUNTIF(G211:$G$239,G209))</f>
        <v>0</v>
      </c>
      <c r="O209" s="34" t="s">
        <v>1180</v>
      </c>
      <c r="R209" s="248" t="b">
        <v>1</v>
      </c>
      <c r="T209" s="248">
        <f t="shared" si="28"/>
        <v>1</v>
      </c>
      <c r="V209" s="230">
        <f t="shared" si="29"/>
        <v>0</v>
      </c>
      <c r="AX209" s="17"/>
      <c r="AY209" s="9"/>
      <c r="AZ209" s="9"/>
      <c r="BA209" s="9"/>
    </row>
    <row r="210" spans="1:53" ht="14.5" outlineLevel="1" x14ac:dyDescent="0.35">
      <c r="A210" s="7"/>
      <c r="B210" s="8"/>
      <c r="C210" s="18"/>
      <c r="D210" s="18"/>
      <c r="E210" s="18"/>
      <c r="F210" s="27"/>
      <c r="G210" t="str">
        <f t="shared" ref="G210:G212" si="45">_xlfn.CONCAT(H210:M210)</f>
        <v>YYNWNw</v>
      </c>
      <c r="H210" s="648" t="s">
        <v>340</v>
      </c>
      <c r="I210" s="648" t="s">
        <v>340</v>
      </c>
      <c r="J210" s="648" t="s">
        <v>75</v>
      </c>
      <c r="K210" s="648" t="s">
        <v>8</v>
      </c>
      <c r="L210" s="648" t="s">
        <v>75</v>
      </c>
      <c r="M210" s="649" t="s">
        <v>64</v>
      </c>
      <c r="N210" t="b">
        <f>AND(COUNTIF(G211:$G$239,G210))</f>
        <v>0</v>
      </c>
      <c r="O210" s="34" t="s">
        <v>1175</v>
      </c>
      <c r="R210" s="248" t="b">
        <v>1</v>
      </c>
      <c r="T210" s="248">
        <f t="shared" si="28"/>
        <v>1</v>
      </c>
      <c r="V210" s="230">
        <f t="shared" si="29"/>
        <v>0</v>
      </c>
      <c r="AX210" s="17"/>
      <c r="AY210" s="9"/>
      <c r="AZ210" s="9"/>
      <c r="BA210" s="9"/>
    </row>
    <row r="211" spans="1:53" ht="14.5" outlineLevel="1" x14ac:dyDescent="0.35">
      <c r="A211" s="7"/>
      <c r="B211" s="8"/>
      <c r="C211" s="18"/>
      <c r="D211" s="18"/>
      <c r="E211" s="18"/>
      <c r="F211" s="27"/>
      <c r="G211" t="str">
        <f t="shared" ref="G211" si="46">_xlfn.CONCAT(H211:M211)</f>
        <v>YYNWNwd</v>
      </c>
      <c r="H211" s="648" t="s">
        <v>340</v>
      </c>
      <c r="I211" s="648" t="s">
        <v>340</v>
      </c>
      <c r="J211" s="648" t="s">
        <v>75</v>
      </c>
      <c r="K211" s="648" t="s">
        <v>8</v>
      </c>
      <c r="L211" s="648" t="s">
        <v>75</v>
      </c>
      <c r="M211" s="649" t="s">
        <v>922</v>
      </c>
      <c r="N211" t="b">
        <f>AND(COUNTIF(G212:$G$239,G211))</f>
        <v>0</v>
      </c>
      <c r="O211" s="34" t="s">
        <v>1175</v>
      </c>
      <c r="R211" s="248" t="b">
        <v>1</v>
      </c>
      <c r="T211" s="248">
        <f t="shared" si="28"/>
        <v>1</v>
      </c>
      <c r="V211" s="230">
        <f t="shared" si="29"/>
        <v>0</v>
      </c>
      <c r="AX211" s="17"/>
      <c r="AY211" s="9"/>
      <c r="AZ211" s="9"/>
      <c r="BA211" s="9"/>
    </row>
    <row r="212" spans="1:53" ht="14.5" outlineLevel="1" x14ac:dyDescent="0.35">
      <c r="A212" s="7"/>
      <c r="B212" s="8"/>
      <c r="C212" s="18"/>
      <c r="D212" s="18"/>
      <c r="E212" s="18"/>
      <c r="F212" s="27"/>
      <c r="G212" t="str">
        <f t="shared" si="45"/>
        <v>YYWNWz</v>
      </c>
      <c r="H212" s="648" t="s">
        <v>340</v>
      </c>
      <c r="I212" s="648" t="s">
        <v>340</v>
      </c>
      <c r="J212" s="648" t="s">
        <v>8</v>
      </c>
      <c r="K212" s="648" t="s">
        <v>75</v>
      </c>
      <c r="L212" s="648" t="s">
        <v>8</v>
      </c>
      <c r="M212" s="648" t="s">
        <v>71</v>
      </c>
      <c r="N212" t="b">
        <f>AND(COUNTIF(G213:$G$239,G212))</f>
        <v>0</v>
      </c>
      <c r="O212" s="34" t="s">
        <v>1175</v>
      </c>
      <c r="R212" s="248" t="b">
        <v>1</v>
      </c>
      <c r="T212" s="248">
        <f t="shared" si="28"/>
        <v>1</v>
      </c>
      <c r="V212" s="230">
        <f t="shared" si="29"/>
        <v>0</v>
      </c>
      <c r="AX212" s="17"/>
      <c r="AY212" s="9"/>
      <c r="AZ212" s="9"/>
      <c r="BA212" s="9"/>
    </row>
    <row r="213" spans="1:53" ht="14.5" outlineLevel="1" x14ac:dyDescent="0.35">
      <c r="A213" s="7"/>
      <c r="B213" s="8"/>
      <c r="C213" s="18"/>
      <c r="D213" s="18"/>
      <c r="E213" s="18"/>
      <c r="F213" s="27"/>
      <c r="G213" t="str">
        <f t="shared" ref="G213" si="47">_xlfn.CONCAT(H213:M213)</f>
        <v>YYWNWzd</v>
      </c>
      <c r="H213" s="648" t="s">
        <v>340</v>
      </c>
      <c r="I213" s="648" t="s">
        <v>340</v>
      </c>
      <c r="J213" s="648" t="s">
        <v>8</v>
      </c>
      <c r="K213" s="648" t="s">
        <v>75</v>
      </c>
      <c r="L213" s="648" t="s">
        <v>8</v>
      </c>
      <c r="M213" s="648" t="s">
        <v>925</v>
      </c>
      <c r="N213" t="b">
        <f>AND(COUNTIF(G214:$G$239,G213))</f>
        <v>0</v>
      </c>
      <c r="O213" s="34" t="s">
        <v>1175</v>
      </c>
      <c r="R213" s="248" t="b">
        <v>1</v>
      </c>
      <c r="T213" s="248">
        <f t="shared" si="28"/>
        <v>1</v>
      </c>
      <c r="V213" s="230">
        <f t="shared" si="29"/>
        <v>0</v>
      </c>
      <c r="AX213" s="17"/>
      <c r="AY213" s="9"/>
      <c r="AZ213" s="9"/>
      <c r="BA213" s="9"/>
    </row>
    <row r="214" spans="1:53" ht="14.5" outlineLevel="1" x14ac:dyDescent="0.35">
      <c r="A214" s="7"/>
      <c r="B214" s="8"/>
      <c r="C214" s="18"/>
      <c r="D214" s="18"/>
      <c r="E214" s="18"/>
      <c r="F214" s="27"/>
      <c r="G214" t="str">
        <f t="shared" si="27"/>
        <v>YYNWBr</v>
      </c>
      <c r="H214" s="648" t="s">
        <v>340</v>
      </c>
      <c r="I214" s="648" t="s">
        <v>340</v>
      </c>
      <c r="J214" s="648" t="s">
        <v>75</v>
      </c>
      <c r="K214" s="648" t="s">
        <v>8</v>
      </c>
      <c r="L214" s="648" t="s">
        <v>14</v>
      </c>
      <c r="M214" s="648" t="s">
        <v>63</v>
      </c>
      <c r="N214" t="b">
        <f>AND(COUNTIF(G215:$G$239,G214))</f>
        <v>0</v>
      </c>
      <c r="O214" s="34" t="s">
        <v>796</v>
      </c>
      <c r="P214" s="34" t="s">
        <v>1181</v>
      </c>
      <c r="R214" s="248" t="b">
        <v>1</v>
      </c>
      <c r="T214" s="248">
        <f t="shared" si="28"/>
        <v>1</v>
      </c>
      <c r="V214" s="230">
        <f t="shared" si="29"/>
        <v>0</v>
      </c>
      <c r="AX214" s="17"/>
      <c r="AY214" s="9"/>
      <c r="AZ214" s="9"/>
      <c r="BA214" s="9"/>
    </row>
    <row r="215" spans="1:53" ht="14.5" outlineLevel="1" x14ac:dyDescent="0.35">
      <c r="A215" s="7"/>
      <c r="B215" s="8"/>
      <c r="C215" s="18"/>
      <c r="D215" s="18"/>
      <c r="E215" s="18"/>
      <c r="F215" s="27"/>
      <c r="G215" t="str">
        <f t="shared" ref="G215" si="48">_xlfn.CONCAT(H215:M215)</f>
        <v>YYNWBrd</v>
      </c>
      <c r="H215" s="648" t="s">
        <v>340</v>
      </c>
      <c r="I215" s="648" t="s">
        <v>340</v>
      </c>
      <c r="J215" s="648" t="s">
        <v>75</v>
      </c>
      <c r="K215" s="648" t="s">
        <v>8</v>
      </c>
      <c r="L215" s="648" t="s">
        <v>14</v>
      </c>
      <c r="M215" s="648" t="s">
        <v>926</v>
      </c>
      <c r="N215" t="b">
        <f>AND(COUNTIF(G216:$G$239,G215))</f>
        <v>0</v>
      </c>
      <c r="O215" s="34" t="s">
        <v>796</v>
      </c>
      <c r="P215" s="34" t="s">
        <v>1181</v>
      </c>
      <c r="R215" s="248" t="b">
        <v>1</v>
      </c>
      <c r="T215" s="248">
        <f t="shared" si="28"/>
        <v>1</v>
      </c>
      <c r="V215" s="230">
        <f t="shared" si="29"/>
        <v>0</v>
      </c>
      <c r="AX215" s="17"/>
      <c r="AY215" s="9"/>
      <c r="AZ215" s="9"/>
      <c r="BA215" s="9"/>
    </row>
    <row r="216" spans="1:53" ht="14.5" outlineLevel="1" x14ac:dyDescent="0.35">
      <c r="A216" s="7"/>
      <c r="B216" s="8"/>
      <c r="C216" s="18"/>
      <c r="D216" s="18"/>
      <c r="E216" s="18"/>
      <c r="F216" s="27"/>
      <c r="G216" t="str">
        <f t="shared" si="27"/>
        <v>YYWBNw</v>
      </c>
      <c r="H216" s="648" t="s">
        <v>340</v>
      </c>
      <c r="I216" s="648" t="s">
        <v>340</v>
      </c>
      <c r="J216" s="648" t="s">
        <v>8</v>
      </c>
      <c r="K216" s="648" t="s">
        <v>14</v>
      </c>
      <c r="L216" s="648" t="s">
        <v>75</v>
      </c>
      <c r="M216" s="648" t="s">
        <v>64</v>
      </c>
      <c r="N216" t="b">
        <f>AND(COUNTIF(G217:$G$239,G216))</f>
        <v>0</v>
      </c>
      <c r="O216" s="34" t="s">
        <v>796</v>
      </c>
      <c r="P216" s="34" t="s">
        <v>1181</v>
      </c>
      <c r="Q216" s="34" t="s">
        <v>1002</v>
      </c>
      <c r="R216" s="248" t="b">
        <v>1</v>
      </c>
      <c r="T216" s="248">
        <f t="shared" si="28"/>
        <v>1</v>
      </c>
      <c r="V216" s="230">
        <f t="shared" si="29"/>
        <v>0</v>
      </c>
      <c r="AX216" s="17"/>
      <c r="AY216" s="9"/>
      <c r="AZ216" s="9"/>
      <c r="BA216" s="9"/>
    </row>
    <row r="217" spans="1:53" ht="14.5" outlineLevel="1" x14ac:dyDescent="0.35">
      <c r="A217" s="7"/>
      <c r="B217" s="8"/>
      <c r="C217" s="18"/>
      <c r="D217" s="18"/>
      <c r="E217" s="18"/>
      <c r="F217" s="27"/>
      <c r="G217" t="str">
        <f t="shared" ref="G217" si="49">_xlfn.CONCAT(H217:M217)</f>
        <v>YYWBNwd</v>
      </c>
      <c r="H217" s="648" t="s">
        <v>340</v>
      </c>
      <c r="I217" s="648" t="s">
        <v>340</v>
      </c>
      <c r="J217" s="648" t="s">
        <v>8</v>
      </c>
      <c r="K217" s="648" t="s">
        <v>14</v>
      </c>
      <c r="L217" s="648" t="s">
        <v>75</v>
      </c>
      <c r="M217" s="648" t="s">
        <v>922</v>
      </c>
      <c r="N217" t="b">
        <f>AND(COUNTIF(G218:$G$239,G217))</f>
        <v>0</v>
      </c>
      <c r="O217" s="34" t="s">
        <v>796</v>
      </c>
      <c r="P217" s="34" t="s">
        <v>1181</v>
      </c>
      <c r="Q217" s="34" t="s">
        <v>1002</v>
      </c>
      <c r="R217" s="248" t="b">
        <v>1</v>
      </c>
      <c r="T217" s="248">
        <f t="shared" si="28"/>
        <v>1</v>
      </c>
      <c r="V217" s="230">
        <f t="shared" si="29"/>
        <v>0</v>
      </c>
      <c r="AX217" s="17"/>
      <c r="AY217" s="9"/>
      <c r="AZ217" s="9"/>
      <c r="BA217" s="9"/>
    </row>
    <row r="218" spans="1:53" ht="14.5" outlineLevel="1" x14ac:dyDescent="0.35">
      <c r="A218" s="7"/>
      <c r="B218" s="8"/>
      <c r="C218" s="18"/>
      <c r="D218" s="18"/>
      <c r="E218" s="18"/>
      <c r="F218" s="27"/>
      <c r="G218" t="str">
        <f t="shared" si="27"/>
        <v>YYBNWb</v>
      </c>
      <c r="H218" s="648" t="s">
        <v>340</v>
      </c>
      <c r="I218" s="648" t="s">
        <v>340</v>
      </c>
      <c r="J218" s="648" t="s">
        <v>14</v>
      </c>
      <c r="K218" s="648" t="s">
        <v>75</v>
      </c>
      <c r="L218" s="648" t="s">
        <v>8</v>
      </c>
      <c r="M218" s="648" t="s">
        <v>67</v>
      </c>
      <c r="N218" t="b">
        <f>AND(COUNTIF(G219:$G$239,G218))</f>
        <v>0</v>
      </c>
      <c r="O218" s="34" t="s">
        <v>796</v>
      </c>
      <c r="P218" s="34" t="s">
        <v>1181</v>
      </c>
      <c r="R218" s="248" t="b">
        <v>1</v>
      </c>
      <c r="T218" s="248">
        <f t="shared" si="28"/>
        <v>1</v>
      </c>
      <c r="V218" s="230">
        <f t="shared" si="29"/>
        <v>0</v>
      </c>
      <c r="AX218" s="17"/>
      <c r="AY218" s="9"/>
      <c r="AZ218" s="9"/>
      <c r="BA218" s="9"/>
    </row>
    <row r="219" spans="1:53" ht="14.5" outlineLevel="1" x14ac:dyDescent="0.35">
      <c r="A219" s="7"/>
      <c r="B219" s="8"/>
      <c r="C219" s="18"/>
      <c r="D219" s="18"/>
      <c r="E219" s="18"/>
      <c r="F219" s="27"/>
      <c r="G219" t="str">
        <f t="shared" ref="G219:G226" si="50">_xlfn.CONCAT(H219:M219)</f>
        <v>YYBNWbd</v>
      </c>
      <c r="H219" s="648" t="s">
        <v>340</v>
      </c>
      <c r="I219" s="648" t="s">
        <v>340</v>
      </c>
      <c r="J219" s="648" t="s">
        <v>14</v>
      </c>
      <c r="K219" s="648" t="s">
        <v>75</v>
      </c>
      <c r="L219" s="648" t="s">
        <v>8</v>
      </c>
      <c r="M219" s="648" t="s">
        <v>923</v>
      </c>
      <c r="N219" t="b">
        <f>AND(COUNTIF(G227:$G$239,G219))</f>
        <v>0</v>
      </c>
      <c r="O219" s="34" t="s">
        <v>796</v>
      </c>
      <c r="P219" s="34" t="s">
        <v>1181</v>
      </c>
      <c r="R219" s="248" t="b">
        <v>1</v>
      </c>
      <c r="T219" s="248">
        <f t="shared" si="28"/>
        <v>1</v>
      </c>
      <c r="V219" s="230">
        <f t="shared" si="29"/>
        <v>0</v>
      </c>
      <c r="AX219" s="17"/>
      <c r="AY219" s="9"/>
      <c r="AZ219" s="9"/>
      <c r="BA219" s="9"/>
    </row>
    <row r="220" spans="1:53" ht="14.5" outlineLevel="1" x14ac:dyDescent="0.35">
      <c r="A220" s="7"/>
      <c r="B220" s="8"/>
      <c r="C220" s="18"/>
      <c r="D220" s="18"/>
      <c r="E220" s="18"/>
      <c r="F220" s="27"/>
      <c r="G220" t="str">
        <f t="shared" si="50"/>
        <v>YYNWBl</v>
      </c>
      <c r="H220" s="648" t="s">
        <v>340</v>
      </c>
      <c r="I220" s="648" t="s">
        <v>340</v>
      </c>
      <c r="J220" s="648" t="s">
        <v>75</v>
      </c>
      <c r="K220" s="648" t="s">
        <v>8</v>
      </c>
      <c r="L220" s="648" t="s">
        <v>14</v>
      </c>
      <c r="M220" s="648" t="s">
        <v>68</v>
      </c>
      <c r="N220" t="b">
        <f>AND(COUNTIF(G228:$G$239,G220))</f>
        <v>0</v>
      </c>
      <c r="O220" s="34" t="s">
        <v>1181</v>
      </c>
      <c r="R220" s="248" t="b">
        <v>1</v>
      </c>
      <c r="T220" s="248">
        <f t="shared" si="28"/>
        <v>1</v>
      </c>
      <c r="V220" s="230">
        <f t="shared" si="29"/>
        <v>0</v>
      </c>
      <c r="AX220" s="17"/>
      <c r="AY220" s="9"/>
      <c r="AZ220" s="9"/>
      <c r="BA220" s="9"/>
    </row>
    <row r="221" spans="1:53" ht="14.5" outlineLevel="1" x14ac:dyDescent="0.35">
      <c r="A221" s="7"/>
      <c r="B221" s="8"/>
      <c r="C221" s="18"/>
      <c r="D221" s="18"/>
      <c r="E221" s="18"/>
      <c r="F221" s="27"/>
      <c r="G221" t="str">
        <f t="shared" si="50"/>
        <v>YYWBLw</v>
      </c>
      <c r="H221" s="648" t="s">
        <v>340</v>
      </c>
      <c r="I221" s="648" t="s">
        <v>340</v>
      </c>
      <c r="J221" s="648" t="s">
        <v>8</v>
      </c>
      <c r="K221" s="648" t="s">
        <v>14</v>
      </c>
      <c r="L221" s="648" t="s">
        <v>16</v>
      </c>
      <c r="M221" s="648" t="s">
        <v>64</v>
      </c>
      <c r="N221" t="b">
        <f>AND(COUNTIF(G229:$G$239,G221))</f>
        <v>0</v>
      </c>
      <c r="O221" s="34" t="s">
        <v>1181</v>
      </c>
      <c r="R221" s="248" t="b">
        <v>1</v>
      </c>
      <c r="T221" s="248">
        <f t="shared" si="28"/>
        <v>1</v>
      </c>
      <c r="V221" s="230">
        <f t="shared" si="29"/>
        <v>0</v>
      </c>
      <c r="AX221" s="17"/>
      <c r="AY221" s="9"/>
      <c r="AZ221" s="9"/>
      <c r="BA221" s="9"/>
    </row>
    <row r="222" spans="1:53" ht="14.5" outlineLevel="1" x14ac:dyDescent="0.35">
      <c r="A222" s="7"/>
      <c r="B222" s="8"/>
      <c r="C222" s="18"/>
      <c r="D222" s="18"/>
      <c r="E222" s="18"/>
      <c r="F222" s="27"/>
      <c r="G222" t="str">
        <f t="shared" si="50"/>
        <v>YYWBLwd</v>
      </c>
      <c r="H222" s="648" t="s">
        <v>340</v>
      </c>
      <c r="I222" s="648" t="s">
        <v>340</v>
      </c>
      <c r="J222" s="648" t="s">
        <v>8</v>
      </c>
      <c r="K222" s="648" t="s">
        <v>14</v>
      </c>
      <c r="L222" s="648" t="s">
        <v>16</v>
      </c>
      <c r="M222" s="648" t="s">
        <v>922</v>
      </c>
      <c r="N222" t="b">
        <f>AND(COUNTIF(G230:$G$239,G222))</f>
        <v>0</v>
      </c>
      <c r="O222" s="34" t="s">
        <v>1181</v>
      </c>
      <c r="R222" s="248" t="b">
        <v>1</v>
      </c>
      <c r="T222" s="248">
        <f t="shared" si="28"/>
        <v>1</v>
      </c>
      <c r="V222" s="230">
        <f t="shared" si="29"/>
        <v>0</v>
      </c>
      <c r="AX222" s="17"/>
      <c r="AY222" s="9"/>
      <c r="AZ222" s="9"/>
      <c r="BA222" s="9"/>
    </row>
    <row r="223" spans="1:53" ht="14.5" outlineLevel="1" x14ac:dyDescent="0.35">
      <c r="A223" s="7"/>
      <c r="B223" s="8"/>
      <c r="C223" s="18"/>
      <c r="D223" s="18"/>
      <c r="E223" s="18"/>
      <c r="F223" s="27"/>
      <c r="G223" t="str">
        <f t="shared" si="50"/>
        <v>YYBLWb</v>
      </c>
      <c r="H223" s="648" t="s">
        <v>340</v>
      </c>
      <c r="I223" s="648" t="s">
        <v>340</v>
      </c>
      <c r="J223" s="648" t="s">
        <v>14</v>
      </c>
      <c r="K223" s="648" t="s">
        <v>16</v>
      </c>
      <c r="L223" s="648" t="s">
        <v>8</v>
      </c>
      <c r="M223" s="648" t="s">
        <v>67</v>
      </c>
      <c r="N223" t="b">
        <f>AND(COUNTIF(G230:$G$239,G223))</f>
        <v>0</v>
      </c>
      <c r="O223" s="34" t="s">
        <v>1181</v>
      </c>
      <c r="R223" s="248" t="b">
        <v>1</v>
      </c>
      <c r="T223" s="248">
        <f t="shared" si="28"/>
        <v>1</v>
      </c>
      <c r="V223" s="230">
        <f t="shared" si="29"/>
        <v>0</v>
      </c>
      <c r="AX223" s="17"/>
      <c r="AY223" s="9"/>
      <c r="AZ223" s="9"/>
      <c r="BA223" s="9"/>
    </row>
    <row r="224" spans="1:53" ht="14.5" outlineLevel="1" x14ac:dyDescent="0.35">
      <c r="A224" s="7"/>
      <c r="B224" s="8"/>
      <c r="C224" s="18"/>
      <c r="D224" s="18"/>
      <c r="E224" s="18"/>
      <c r="F224" s="27"/>
      <c r="G224" t="str">
        <f t="shared" si="50"/>
        <v>YYBLWbd</v>
      </c>
      <c r="H224" s="648" t="s">
        <v>340</v>
      </c>
      <c r="I224" s="648" t="s">
        <v>340</v>
      </c>
      <c r="J224" s="648" t="s">
        <v>14</v>
      </c>
      <c r="K224" s="648" t="s">
        <v>16</v>
      </c>
      <c r="L224" s="648" t="s">
        <v>8</v>
      </c>
      <c r="M224" s="648" t="s">
        <v>923</v>
      </c>
      <c r="N224" t="b">
        <f>AND(COUNTIF(G231:$G$239,G224))</f>
        <v>0</v>
      </c>
      <c r="O224" s="34" t="s">
        <v>1181</v>
      </c>
      <c r="R224" s="248" t="b">
        <v>1</v>
      </c>
      <c r="T224" s="248">
        <f t="shared" si="28"/>
        <v>1</v>
      </c>
      <c r="V224" s="230">
        <f t="shared" si="29"/>
        <v>0</v>
      </c>
      <c r="AX224" s="17"/>
      <c r="AY224" s="9"/>
      <c r="AZ224" s="9"/>
      <c r="BA224" s="9"/>
    </row>
    <row r="225" spans="1:53" ht="14.5" outlineLevel="1" x14ac:dyDescent="0.35">
      <c r="A225" s="7"/>
      <c r="B225" s="8"/>
      <c r="C225" s="18"/>
      <c r="D225" s="18"/>
      <c r="E225" s="18"/>
      <c r="F225" s="27"/>
      <c r="G225" t="str">
        <f t="shared" si="50"/>
        <v>YYLWBr</v>
      </c>
      <c r="H225" s="648" t="s">
        <v>340</v>
      </c>
      <c r="I225" s="648" t="s">
        <v>340</v>
      </c>
      <c r="J225" s="648" t="s">
        <v>16</v>
      </c>
      <c r="K225" s="648" t="s">
        <v>8</v>
      </c>
      <c r="L225" s="648" t="s">
        <v>14</v>
      </c>
      <c r="M225" s="648" t="s">
        <v>63</v>
      </c>
      <c r="N225" t="b">
        <f>AND(COUNTIF(G231:$G$239,G225))</f>
        <v>0</v>
      </c>
      <c r="O225" s="34" t="s">
        <v>1181</v>
      </c>
      <c r="R225" s="248" t="b">
        <v>1</v>
      </c>
      <c r="T225" s="248">
        <f t="shared" si="28"/>
        <v>1</v>
      </c>
      <c r="V225" s="230">
        <f t="shared" si="29"/>
        <v>0</v>
      </c>
      <c r="AX225" s="17"/>
      <c r="AY225" s="9"/>
      <c r="AZ225" s="9"/>
      <c r="BA225" s="9"/>
    </row>
    <row r="226" spans="1:53" ht="14.5" outlineLevel="1" x14ac:dyDescent="0.35">
      <c r="A226" s="7"/>
      <c r="B226" s="8"/>
      <c r="C226" s="18"/>
      <c r="D226" s="18"/>
      <c r="E226" s="18"/>
      <c r="F226" s="27"/>
      <c r="G226" t="str">
        <f t="shared" si="50"/>
        <v>YYLWBrd</v>
      </c>
      <c r="H226" s="648" t="s">
        <v>340</v>
      </c>
      <c r="I226" s="648" t="s">
        <v>340</v>
      </c>
      <c r="J226" s="648" t="s">
        <v>16</v>
      </c>
      <c r="K226" s="648" t="s">
        <v>8</v>
      </c>
      <c r="L226" s="648" t="s">
        <v>14</v>
      </c>
      <c r="M226" s="648" t="s">
        <v>926</v>
      </c>
      <c r="N226" t="b">
        <f>AND(COUNTIF(G232:$G$239,G226))</f>
        <v>0</v>
      </c>
      <c r="O226" s="34" t="s">
        <v>1181</v>
      </c>
      <c r="R226" s="248" t="b">
        <v>1</v>
      </c>
      <c r="T226" s="248">
        <f t="shared" ref="T226:T239" si="51">IF(OR(M226="a",M226="a2",M226="sp"),0,1)</f>
        <v>1</v>
      </c>
      <c r="V226" s="230">
        <f t="shared" ref="V226:V239" si="52">1-T226</f>
        <v>0</v>
      </c>
      <c r="AX226" s="17"/>
      <c r="AY226" s="9"/>
      <c r="AZ226" s="9"/>
      <c r="BA226" s="9"/>
    </row>
    <row r="227" spans="1:53" ht="14.5" outlineLevel="1" x14ac:dyDescent="0.35">
      <c r="A227" s="7"/>
      <c r="B227" s="8"/>
      <c r="C227" s="18"/>
      <c r="D227" s="18"/>
      <c r="E227" s="18"/>
      <c r="F227" s="27"/>
      <c r="G227" t="str">
        <f t="shared" si="27"/>
        <v>AAAA2Nw</v>
      </c>
      <c r="H227" s="648" t="s">
        <v>23</v>
      </c>
      <c r="I227" s="648" t="s">
        <v>23</v>
      </c>
      <c r="J227" s="648" t="s">
        <v>23</v>
      </c>
      <c r="K227" s="648" t="s">
        <v>1140</v>
      </c>
      <c r="L227" s="648" t="s">
        <v>75</v>
      </c>
      <c r="M227" s="648" t="s">
        <v>64</v>
      </c>
      <c r="N227" t="b">
        <f>AND(COUNTIF(G228:$G$239,G227))</f>
        <v>0</v>
      </c>
      <c r="O227" s="34" t="s">
        <v>1177</v>
      </c>
      <c r="R227" s="248" t="b">
        <v>1</v>
      </c>
      <c r="T227" s="248">
        <f t="shared" si="51"/>
        <v>1</v>
      </c>
      <c r="V227" s="230">
        <f t="shared" si="52"/>
        <v>0</v>
      </c>
      <c r="AX227" s="17"/>
      <c r="AY227" s="9"/>
      <c r="AZ227" s="9"/>
      <c r="BA227" s="9"/>
    </row>
    <row r="228" spans="1:53" ht="14.5" outlineLevel="1" x14ac:dyDescent="0.35">
      <c r="A228" s="7"/>
      <c r="B228" s="8"/>
      <c r="C228" s="18"/>
      <c r="D228" s="18"/>
      <c r="E228" s="18"/>
      <c r="F228" s="27"/>
      <c r="G228" t="str">
        <f t="shared" ref="G228" si="53">_xlfn.CONCAT(H228:M228)</f>
        <v>AAAA2Nwd</v>
      </c>
      <c r="H228" s="648" t="s">
        <v>23</v>
      </c>
      <c r="I228" s="648" t="s">
        <v>23</v>
      </c>
      <c r="J228" s="648" t="s">
        <v>23</v>
      </c>
      <c r="K228" s="648" t="s">
        <v>1140</v>
      </c>
      <c r="L228" s="648" t="s">
        <v>75</v>
      </c>
      <c r="M228" s="648" t="s">
        <v>922</v>
      </c>
      <c r="N228" t="b">
        <f>AND(COUNTIF(G229:$G$239,G228))</f>
        <v>0</v>
      </c>
      <c r="O228" s="34" t="s">
        <v>1177</v>
      </c>
      <c r="R228" s="248" t="b">
        <v>1</v>
      </c>
      <c r="T228" s="248">
        <f t="shared" si="51"/>
        <v>1</v>
      </c>
      <c r="V228" s="230">
        <f t="shared" si="52"/>
        <v>0</v>
      </c>
      <c r="AX228" s="17"/>
      <c r="AY228" s="9"/>
      <c r="AZ228" s="9"/>
      <c r="BA228" s="9"/>
    </row>
    <row r="229" spans="1:53" ht="14.5" outlineLevel="1" x14ac:dyDescent="0.35">
      <c r="A229" s="7"/>
      <c r="B229" s="8"/>
      <c r="C229" s="18"/>
      <c r="D229" s="18"/>
      <c r="E229" s="18"/>
      <c r="F229" s="27"/>
      <c r="G229" t="str">
        <f t="shared" si="27"/>
        <v>AAANWb</v>
      </c>
      <c r="H229" s="648" t="s">
        <v>23</v>
      </c>
      <c r="I229" s="648" t="s">
        <v>23</v>
      </c>
      <c r="J229" s="648" t="s">
        <v>23</v>
      </c>
      <c r="K229" s="648" t="s">
        <v>75</v>
      </c>
      <c r="L229" s="648" t="s">
        <v>8</v>
      </c>
      <c r="M229" s="648" t="s">
        <v>67</v>
      </c>
      <c r="N229" t="b">
        <f>AND(COUNTIF(G230:$G$239,G229))</f>
        <v>0</v>
      </c>
      <c r="O229" s="34" t="s">
        <v>1177</v>
      </c>
      <c r="R229" s="248" t="b">
        <v>1</v>
      </c>
      <c r="T229" s="248">
        <f t="shared" si="51"/>
        <v>1</v>
      </c>
      <c r="V229" s="230">
        <f t="shared" si="52"/>
        <v>0</v>
      </c>
      <c r="AX229" s="17"/>
      <c r="AY229" s="9"/>
      <c r="AZ229" s="9"/>
      <c r="BA229" s="9"/>
    </row>
    <row r="230" spans="1:53" ht="14.5" outlineLevel="1" x14ac:dyDescent="0.35">
      <c r="A230" s="7"/>
      <c r="B230" s="8"/>
      <c r="C230" s="18"/>
      <c r="D230" s="18"/>
      <c r="E230" s="18"/>
      <c r="F230" s="27"/>
      <c r="G230" t="str">
        <f t="shared" ref="G230" si="54">_xlfn.CONCAT(H230:M230)</f>
        <v>AAANWbd</v>
      </c>
      <c r="H230" s="648" t="s">
        <v>23</v>
      </c>
      <c r="I230" s="648" t="s">
        <v>23</v>
      </c>
      <c r="J230" s="648" t="s">
        <v>23</v>
      </c>
      <c r="K230" s="648" t="s">
        <v>75</v>
      </c>
      <c r="L230" s="648" t="s">
        <v>8</v>
      </c>
      <c r="M230" s="648" t="s">
        <v>923</v>
      </c>
      <c r="N230" t="b">
        <f>AND(COUNTIF(G231:$G$239,G230))</f>
        <v>0</v>
      </c>
      <c r="O230" s="34" t="s">
        <v>1177</v>
      </c>
      <c r="R230" s="248" t="b">
        <v>1</v>
      </c>
      <c r="T230" s="248">
        <f t="shared" si="51"/>
        <v>1</v>
      </c>
      <c r="V230" s="230">
        <f t="shared" si="52"/>
        <v>0</v>
      </c>
      <c r="AX230" s="17"/>
      <c r="AY230" s="9"/>
      <c r="AZ230" s="9"/>
      <c r="BA230" s="9"/>
    </row>
    <row r="231" spans="1:53" ht="14.5" outlineLevel="1" x14ac:dyDescent="0.35">
      <c r="A231" s="7"/>
      <c r="B231" s="8"/>
      <c r="C231" s="18"/>
      <c r="D231" s="18"/>
      <c r="E231" s="18"/>
      <c r="F231" s="27"/>
      <c r="G231" t="str">
        <f t="shared" si="27"/>
        <v>AANWBa</v>
      </c>
      <c r="H231" s="648" t="s">
        <v>23</v>
      </c>
      <c r="I231" s="648" t="s">
        <v>23</v>
      </c>
      <c r="J231" s="648" t="s">
        <v>75</v>
      </c>
      <c r="K231" s="648" t="s">
        <v>8</v>
      </c>
      <c r="L231" s="648" t="s">
        <v>14</v>
      </c>
      <c r="M231" s="648" t="s">
        <v>70</v>
      </c>
      <c r="N231" t="b">
        <f>AND(COUNTIF(G232:$G$239,G231))</f>
        <v>0</v>
      </c>
      <c r="O231" s="34" t="s">
        <v>1177</v>
      </c>
      <c r="R231" s="248" t="b">
        <v>1</v>
      </c>
      <c r="T231" s="248">
        <f t="shared" si="51"/>
        <v>0</v>
      </c>
      <c r="V231" s="230">
        <f t="shared" si="52"/>
        <v>1</v>
      </c>
      <c r="AX231" s="17"/>
      <c r="AY231" s="9"/>
      <c r="AZ231" s="9"/>
      <c r="BA231" s="9"/>
    </row>
    <row r="232" spans="1:53" ht="14.5" outlineLevel="1" x14ac:dyDescent="0.35">
      <c r="A232" s="7"/>
      <c r="B232" s="8"/>
      <c r="C232" s="18"/>
      <c r="D232" s="18"/>
      <c r="E232" s="18"/>
      <c r="F232" s="27"/>
      <c r="G232" t="str">
        <f t="shared" si="27"/>
        <v>AYWBA1a</v>
      </c>
      <c r="H232" s="648" t="s">
        <v>23</v>
      </c>
      <c r="I232" s="648" t="s">
        <v>340</v>
      </c>
      <c r="J232" s="648" t="s">
        <v>8</v>
      </c>
      <c r="K232" s="648" t="s">
        <v>14</v>
      </c>
      <c r="L232" s="648" t="s">
        <v>219</v>
      </c>
      <c r="M232" s="648" t="s">
        <v>70</v>
      </c>
      <c r="N232" t="b">
        <f>AND(COUNTIF(G233:$G$239,G232))</f>
        <v>0</v>
      </c>
      <c r="O232" s="34" t="s">
        <v>1177</v>
      </c>
      <c r="R232" s="248" t="b">
        <v>1</v>
      </c>
      <c r="T232" s="248">
        <f t="shared" si="51"/>
        <v>0</v>
      </c>
      <c r="V232" s="230">
        <f t="shared" si="52"/>
        <v>1</v>
      </c>
      <c r="AX232" s="17"/>
      <c r="AY232" s="9"/>
      <c r="AZ232" s="9"/>
      <c r="BA232" s="9"/>
    </row>
    <row r="233" spans="1:53" ht="14.5" outlineLevel="1" x14ac:dyDescent="0.35">
      <c r="A233" s="7"/>
      <c r="B233" s="8"/>
      <c r="C233" s="18"/>
      <c r="D233" s="18"/>
      <c r="E233" s="18"/>
      <c r="F233" s="27"/>
      <c r="G233" t="str">
        <f t="shared" si="27"/>
        <v>YYFWBz</v>
      </c>
      <c r="H233" s="648" t="s">
        <v>340</v>
      </c>
      <c r="I233" s="648" t="s">
        <v>340</v>
      </c>
      <c r="J233" s="648" t="s">
        <v>10</v>
      </c>
      <c r="K233" s="648" t="s">
        <v>8</v>
      </c>
      <c r="L233" s="648" t="s">
        <v>14</v>
      </c>
      <c r="M233" s="648" t="s">
        <v>71</v>
      </c>
      <c r="N233" t="b">
        <f>AND(COUNTIF(G234:$G$239,G233))</f>
        <v>0</v>
      </c>
      <c r="O233" s="34" t="s">
        <v>1002</v>
      </c>
      <c r="R233" s="248" t="b">
        <v>1</v>
      </c>
      <c r="T233" s="248">
        <f t="shared" si="51"/>
        <v>1</v>
      </c>
      <c r="V233" s="230">
        <f t="shared" si="52"/>
        <v>0</v>
      </c>
      <c r="AX233" s="17"/>
      <c r="AY233" s="9"/>
      <c r="AZ233" s="9"/>
      <c r="BA233" s="9"/>
    </row>
    <row r="234" spans="1:53" ht="14.5" outlineLevel="1" x14ac:dyDescent="0.35">
      <c r="A234" s="7"/>
      <c r="B234" s="8"/>
      <c r="C234" s="18"/>
      <c r="D234" s="18"/>
      <c r="E234" s="18"/>
      <c r="F234" s="27"/>
      <c r="G234" t="str">
        <f t="shared" ref="G234" si="55">_xlfn.CONCAT(H234:M234)</f>
        <v>YYFWBzd</v>
      </c>
      <c r="H234" s="648" t="s">
        <v>340</v>
      </c>
      <c r="I234" s="648" t="s">
        <v>340</v>
      </c>
      <c r="J234" s="648" t="s">
        <v>10</v>
      </c>
      <c r="K234" s="648" t="s">
        <v>8</v>
      </c>
      <c r="L234" s="648" t="s">
        <v>14</v>
      </c>
      <c r="M234" s="648" t="s">
        <v>925</v>
      </c>
      <c r="N234" t="b">
        <f>AND(COUNTIF(G235:$G$239,G234))</f>
        <v>0</v>
      </c>
      <c r="O234" s="34" t="s">
        <v>1002</v>
      </c>
      <c r="R234" s="248" t="b">
        <v>1</v>
      </c>
      <c r="T234" s="248">
        <f t="shared" si="51"/>
        <v>1</v>
      </c>
      <c r="V234" s="230">
        <f t="shared" si="52"/>
        <v>0</v>
      </c>
      <c r="AX234" s="17"/>
      <c r="AY234" s="9"/>
      <c r="AZ234" s="9"/>
      <c r="BA234" s="9"/>
    </row>
    <row r="235" spans="1:53" ht="14.5" outlineLevel="1" x14ac:dyDescent="0.35">
      <c r="A235" s="7"/>
      <c r="B235" s="8"/>
      <c r="C235" s="18"/>
      <c r="D235" s="18"/>
      <c r="E235" s="18"/>
      <c r="F235" s="27"/>
      <c r="G235" t="str">
        <f t="shared" si="27"/>
        <v>YYBNWf</v>
      </c>
      <c r="H235" s="648" t="s">
        <v>340</v>
      </c>
      <c r="I235" s="648" t="s">
        <v>340</v>
      </c>
      <c r="J235" s="648" t="s">
        <v>14</v>
      </c>
      <c r="K235" s="648" t="s">
        <v>75</v>
      </c>
      <c r="L235" s="648" t="s">
        <v>8</v>
      </c>
      <c r="M235" s="648" t="s">
        <v>65</v>
      </c>
      <c r="N235" t="b">
        <f>AND(COUNTIF(G236:$G$239,G235))</f>
        <v>0</v>
      </c>
      <c r="O235" s="34" t="s">
        <v>1002</v>
      </c>
      <c r="R235" s="248" t="b">
        <v>1</v>
      </c>
      <c r="T235" s="248">
        <f t="shared" si="51"/>
        <v>1</v>
      </c>
      <c r="V235" s="230">
        <f t="shared" si="52"/>
        <v>0</v>
      </c>
      <c r="AX235" s="17"/>
      <c r="AY235" s="9"/>
      <c r="AZ235" s="9"/>
      <c r="BA235" s="9"/>
    </row>
    <row r="236" spans="1:53" ht="14.5" outlineLevel="1" x14ac:dyDescent="0.35">
      <c r="A236" s="7"/>
      <c r="B236" s="8"/>
      <c r="C236" s="18"/>
      <c r="D236" s="18"/>
      <c r="E236" s="18"/>
      <c r="F236" s="27"/>
      <c r="G236" t="str">
        <f t="shared" si="27"/>
        <v>YYNWFw</v>
      </c>
      <c r="H236" s="648" t="s">
        <v>340</v>
      </c>
      <c r="I236" s="648" t="s">
        <v>340</v>
      </c>
      <c r="J236" s="648" t="s">
        <v>75</v>
      </c>
      <c r="K236" s="648" t="s">
        <v>8</v>
      </c>
      <c r="L236" s="648" t="s">
        <v>10</v>
      </c>
      <c r="M236" s="648" t="s">
        <v>64</v>
      </c>
      <c r="N236" t="b">
        <f>AND(COUNTIF(G237:$G$239,G236))</f>
        <v>0</v>
      </c>
      <c r="O236" s="34" t="s">
        <v>1002</v>
      </c>
      <c r="R236" s="248" t="b">
        <v>1</v>
      </c>
      <c r="T236" s="248">
        <f t="shared" si="51"/>
        <v>1</v>
      </c>
      <c r="V236" s="230">
        <f t="shared" si="52"/>
        <v>0</v>
      </c>
      <c r="AX236" s="17"/>
      <c r="AY236" s="9"/>
      <c r="AZ236" s="9"/>
      <c r="BA236" s="9"/>
    </row>
    <row r="237" spans="1:53" ht="14.5" outlineLevel="1" x14ac:dyDescent="0.35">
      <c r="A237" s="7"/>
      <c r="B237" s="8"/>
      <c r="C237" s="18"/>
      <c r="D237" s="18"/>
      <c r="E237" s="18"/>
      <c r="F237" s="27"/>
      <c r="G237" t="str">
        <f t="shared" ref="G237:G238" si="56">_xlfn.CONCAT(H237:M237)</f>
        <v>YYNWFwd</v>
      </c>
      <c r="H237" s="648" t="s">
        <v>340</v>
      </c>
      <c r="I237" s="648" t="s">
        <v>340</v>
      </c>
      <c r="J237" s="648" t="s">
        <v>75</v>
      </c>
      <c r="K237" s="648" t="s">
        <v>8</v>
      </c>
      <c r="L237" s="648" t="s">
        <v>10</v>
      </c>
      <c r="M237" s="648" t="s">
        <v>922</v>
      </c>
      <c r="N237" t="b">
        <f>AND(COUNTIF(G238:$G$239,G237))</f>
        <v>0</v>
      </c>
      <c r="O237" s="34" t="s">
        <v>1002</v>
      </c>
      <c r="R237" s="248" t="b">
        <v>1</v>
      </c>
      <c r="T237" s="248">
        <f t="shared" si="51"/>
        <v>1</v>
      </c>
      <c r="V237" s="230">
        <f t="shared" si="52"/>
        <v>0</v>
      </c>
      <c r="AX237" s="17"/>
      <c r="AY237" s="9"/>
      <c r="AZ237" s="9"/>
      <c r="BA237" s="9"/>
    </row>
    <row r="238" spans="1:53" ht="14.5" outlineLevel="1" x14ac:dyDescent="0.35">
      <c r="A238" s="7"/>
      <c r="B238" s="8"/>
      <c r="C238" s="18"/>
      <c r="D238" s="18"/>
      <c r="E238" s="18"/>
      <c r="F238" s="27"/>
      <c r="G238" t="str">
        <f t="shared" si="56"/>
        <v>YYWFWb</v>
      </c>
      <c r="H238" s="648" t="s">
        <v>340</v>
      </c>
      <c r="I238" s="648" t="s">
        <v>340</v>
      </c>
      <c r="J238" s="648" t="s">
        <v>8</v>
      </c>
      <c r="K238" s="648" t="s">
        <v>10</v>
      </c>
      <c r="L238" s="648" t="s">
        <v>8</v>
      </c>
      <c r="M238" s="648" t="s">
        <v>67</v>
      </c>
      <c r="N238" t="b">
        <f>AND(COUNTIF(G239:$G$239,G238))</f>
        <v>0</v>
      </c>
      <c r="O238" s="34" t="s">
        <v>1002</v>
      </c>
      <c r="R238" s="248" t="b">
        <v>1</v>
      </c>
      <c r="T238" s="248">
        <f t="shared" si="51"/>
        <v>1</v>
      </c>
      <c r="V238" s="230">
        <f t="shared" si="52"/>
        <v>0</v>
      </c>
      <c r="AX238" s="17"/>
      <c r="AY238" s="9"/>
      <c r="AZ238" s="9"/>
      <c r="BA238" s="9"/>
    </row>
    <row r="239" spans="1:53" ht="14.5" outlineLevel="1" x14ac:dyDescent="0.35">
      <c r="A239" s="7"/>
      <c r="B239" s="8"/>
      <c r="C239" s="18"/>
      <c r="D239" s="18"/>
      <c r="E239" s="18"/>
      <c r="F239" s="27"/>
      <c r="G239" t="str">
        <f t="shared" si="27"/>
        <v>YYWFWbd</v>
      </c>
      <c r="H239" s="648" t="s">
        <v>340</v>
      </c>
      <c r="I239" s="648" t="s">
        <v>340</v>
      </c>
      <c r="J239" s="648" t="s">
        <v>8</v>
      </c>
      <c r="K239" s="648" t="s">
        <v>10</v>
      </c>
      <c r="L239" s="648" t="s">
        <v>8</v>
      </c>
      <c r="M239" s="648" t="s">
        <v>923</v>
      </c>
      <c r="N239" t="b">
        <f>AND(COUNTIF(G$240:$G240,G239))</f>
        <v>0</v>
      </c>
      <c r="O239" s="34" t="s">
        <v>1002</v>
      </c>
      <c r="R239" s="248" t="b">
        <v>1</v>
      </c>
      <c r="T239" s="248">
        <f t="shared" si="51"/>
        <v>1</v>
      </c>
      <c r="V239" s="230">
        <f t="shared" si="52"/>
        <v>0</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491" t="s">
        <v>962</v>
      </c>
      <c r="I242" s="27" t="s">
        <v>1028</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
        <v>785</v>
      </c>
      <c r="H244" t="s">
        <v>800</v>
      </c>
      <c r="I244" t="s">
        <v>380</v>
      </c>
      <c r="J244" t="s">
        <v>772</v>
      </c>
      <c r="K244" t="s">
        <v>773</v>
      </c>
      <c r="L244" t="s">
        <v>774</v>
      </c>
      <c r="M244" t="s">
        <v>775</v>
      </c>
      <c r="N244" t="s">
        <v>776</v>
      </c>
      <c r="O244" t="s">
        <v>777</v>
      </c>
      <c r="P244" t="s">
        <v>778</v>
      </c>
      <c r="Q244" t="s">
        <v>779</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ref="G245:G286" si="57">_xlfn.CONCAT(H161:M161)</f>
        <v>AAAA2A1a</v>
      </c>
      <c r="H245" s="648">
        <v>0</v>
      </c>
      <c r="I245" s="675">
        <f t="shared" ref="I245:Q245" si="58">$H245*I$243</f>
        <v>0</v>
      </c>
      <c r="J245" s="675">
        <f t="shared" si="58"/>
        <v>0</v>
      </c>
      <c r="K245" s="675">
        <f t="shared" si="58"/>
        <v>0</v>
      </c>
      <c r="L245" s="675">
        <f t="shared" si="58"/>
        <v>0</v>
      </c>
      <c r="M245" s="675">
        <f t="shared" si="58"/>
        <v>0</v>
      </c>
      <c r="N245" s="675">
        <f t="shared" si="58"/>
        <v>0</v>
      </c>
      <c r="O245" s="675">
        <f t="shared" si="58"/>
        <v>0</v>
      </c>
      <c r="P245" s="675">
        <f t="shared" si="58"/>
        <v>0</v>
      </c>
      <c r="Q245" s="675">
        <f t="shared" si="58"/>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57"/>
        <v>GGGGAg1a2</v>
      </c>
      <c r="H246" s="648">
        <v>0</v>
      </c>
      <c r="I246" s="675">
        <f t="shared" ref="I246:I254" si="59">$H246*I$243</f>
        <v>0</v>
      </c>
      <c r="J246" s="675">
        <f t="shared" ref="J246:Q256" si="60">$H246*J$243</f>
        <v>0</v>
      </c>
      <c r="K246" s="675">
        <f t="shared" si="60"/>
        <v>0</v>
      </c>
      <c r="L246" s="675">
        <f t="shared" si="60"/>
        <v>0</v>
      </c>
      <c r="M246" s="675">
        <f t="shared" si="60"/>
        <v>0</v>
      </c>
      <c r="N246" s="675">
        <f t="shared" si="60"/>
        <v>0</v>
      </c>
      <c r="O246" s="675">
        <f t="shared" si="60"/>
        <v>0</v>
      </c>
      <c r="P246" s="675">
        <f t="shared" si="60"/>
        <v>0</v>
      </c>
      <c r="Q246" s="675">
        <f t="shared" si="60"/>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57"/>
        <v>GGGGSg1a2</v>
      </c>
      <c r="H247" s="648">
        <v>0</v>
      </c>
      <c r="I247" s="675">
        <f t="shared" si="59"/>
        <v>0</v>
      </c>
      <c r="J247" s="675">
        <f t="shared" si="60"/>
        <v>0</v>
      </c>
      <c r="K247" s="675">
        <f t="shared" si="60"/>
        <v>0</v>
      </c>
      <c r="L247" s="675">
        <f t="shared" si="60"/>
        <v>0</v>
      </c>
      <c r="M247" s="675">
        <f t="shared" si="60"/>
        <v>0</v>
      </c>
      <c r="N247" s="675">
        <f t="shared" si="60"/>
        <v>0</v>
      </c>
      <c r="O247" s="675">
        <f t="shared" si="60"/>
        <v>0</v>
      </c>
      <c r="P247" s="675">
        <f t="shared" si="60"/>
        <v>0</v>
      </c>
      <c r="Q247" s="675">
        <f t="shared" si="60"/>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57"/>
        <v>GGGAg2Na2</v>
      </c>
      <c r="H248" s="648">
        <v>0</v>
      </c>
      <c r="I248" s="675">
        <f t="shared" si="59"/>
        <v>0</v>
      </c>
      <c r="J248" s="675">
        <f t="shared" si="60"/>
        <v>0</v>
      </c>
      <c r="K248" s="675">
        <f t="shared" si="60"/>
        <v>0</v>
      </c>
      <c r="L248" s="675">
        <f t="shared" si="60"/>
        <v>0</v>
      </c>
      <c r="M248" s="675">
        <f t="shared" si="60"/>
        <v>0</v>
      </c>
      <c r="N248" s="675">
        <f t="shared" si="60"/>
        <v>0</v>
      </c>
      <c r="O248" s="675">
        <f t="shared" si="60"/>
        <v>0</v>
      </c>
      <c r="P248" s="675">
        <f t="shared" si="60"/>
        <v>0</v>
      </c>
      <c r="Q248" s="675">
        <f t="shared" si="60"/>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57"/>
        <v>GGGAg2Ea2</v>
      </c>
      <c r="H249" s="648">
        <v>0</v>
      </c>
      <c r="I249" s="675">
        <f t="shared" si="59"/>
        <v>0</v>
      </c>
      <c r="J249" s="675">
        <f t="shared" si="60"/>
        <v>0</v>
      </c>
      <c r="K249" s="675">
        <f t="shared" si="60"/>
        <v>0</v>
      </c>
      <c r="L249" s="675">
        <f t="shared" si="60"/>
        <v>0</v>
      </c>
      <c r="M249" s="675">
        <f t="shared" si="60"/>
        <v>0</v>
      </c>
      <c r="N249" s="675">
        <f t="shared" si="60"/>
        <v>0</v>
      </c>
      <c r="O249" s="675">
        <f t="shared" si="60"/>
        <v>0</v>
      </c>
      <c r="P249" s="675">
        <f t="shared" si="60"/>
        <v>0</v>
      </c>
      <c r="Q249" s="675">
        <f t="shared" si="60"/>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57"/>
        <v>GGGAg2OFa2</v>
      </c>
      <c r="H250" s="648">
        <v>0</v>
      </c>
      <c r="I250" s="675">
        <f t="shared" si="59"/>
        <v>0</v>
      </c>
      <c r="J250" s="675">
        <f t="shared" si="60"/>
        <v>0</v>
      </c>
      <c r="K250" s="675">
        <f t="shared" si="60"/>
        <v>0</v>
      </c>
      <c r="L250" s="675">
        <f t="shared" si="60"/>
        <v>0</v>
      </c>
      <c r="M250" s="675">
        <f t="shared" si="60"/>
        <v>0</v>
      </c>
      <c r="N250" s="675">
        <f t="shared" si="60"/>
        <v>0</v>
      </c>
      <c r="O250" s="675">
        <f t="shared" si="60"/>
        <v>0</v>
      </c>
      <c r="P250" s="675">
        <f t="shared" si="60"/>
        <v>0</v>
      </c>
      <c r="Q250" s="675">
        <f t="shared" si="60"/>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57"/>
        <v>GGGC1Na2</v>
      </c>
      <c r="H251" s="648">
        <v>0</v>
      </c>
      <c r="I251" s="675">
        <f t="shared" si="59"/>
        <v>0</v>
      </c>
      <c r="J251" s="675">
        <f t="shared" si="60"/>
        <v>0</v>
      </c>
      <c r="K251" s="675">
        <f t="shared" si="60"/>
        <v>0</v>
      </c>
      <c r="L251" s="675">
        <f t="shared" si="60"/>
        <v>0</v>
      </c>
      <c r="M251" s="675">
        <f t="shared" si="60"/>
        <v>0</v>
      </c>
      <c r="N251" s="675">
        <f t="shared" si="60"/>
        <v>0</v>
      </c>
      <c r="O251" s="675">
        <f t="shared" si="60"/>
        <v>0</v>
      </c>
      <c r="P251" s="675">
        <f t="shared" si="60"/>
        <v>0</v>
      </c>
      <c r="Q251" s="675">
        <f t="shared" si="60"/>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7"/>
        <v>GGGC1Ea2</v>
      </c>
      <c r="H252" s="648">
        <v>0</v>
      </c>
      <c r="I252" s="675">
        <f t="shared" si="59"/>
        <v>0</v>
      </c>
      <c r="J252" s="675">
        <f t="shared" si="60"/>
        <v>0</v>
      </c>
      <c r="K252" s="675">
        <f t="shared" si="60"/>
        <v>0</v>
      </c>
      <c r="L252" s="675">
        <f t="shared" si="60"/>
        <v>0</v>
      </c>
      <c r="M252" s="675">
        <f t="shared" si="60"/>
        <v>0</v>
      </c>
      <c r="N252" s="675">
        <f t="shared" si="60"/>
        <v>0</v>
      </c>
      <c r="O252" s="675">
        <f t="shared" si="60"/>
        <v>0</v>
      </c>
      <c r="P252" s="675">
        <f t="shared" si="60"/>
        <v>0</v>
      </c>
      <c r="Q252" s="675">
        <f t="shared" si="60"/>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7"/>
        <v>GGGC1Pa2</v>
      </c>
      <c r="H253" s="648">
        <v>0</v>
      </c>
      <c r="I253" s="675">
        <f t="shared" si="59"/>
        <v>0</v>
      </c>
      <c r="J253" s="675">
        <f t="shared" si="60"/>
        <v>0</v>
      </c>
      <c r="K253" s="675">
        <f t="shared" si="60"/>
        <v>0</v>
      </c>
      <c r="L253" s="675">
        <f t="shared" si="60"/>
        <v>0</v>
      </c>
      <c r="M253" s="675">
        <f t="shared" si="60"/>
        <v>0</v>
      </c>
      <c r="N253" s="675">
        <f t="shared" si="60"/>
        <v>0</v>
      </c>
      <c r="O253" s="675">
        <f t="shared" si="60"/>
        <v>0</v>
      </c>
      <c r="P253" s="675">
        <f t="shared" si="60"/>
        <v>0</v>
      </c>
      <c r="Q253" s="675">
        <f t="shared" si="60"/>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7"/>
        <v>GGGC1OFa2</v>
      </c>
      <c r="H254" s="648">
        <v>0</v>
      </c>
      <c r="I254" s="675">
        <f t="shared" si="59"/>
        <v>0</v>
      </c>
      <c r="J254" s="675">
        <f t="shared" si="60"/>
        <v>0</v>
      </c>
      <c r="K254" s="675">
        <f t="shared" si="60"/>
        <v>0</v>
      </c>
      <c r="L254" s="675">
        <f t="shared" si="60"/>
        <v>0</v>
      </c>
      <c r="M254" s="675">
        <f t="shared" si="60"/>
        <v>0</v>
      </c>
      <c r="N254" s="675">
        <f t="shared" si="60"/>
        <v>0</v>
      </c>
      <c r="O254" s="675">
        <f t="shared" si="60"/>
        <v>0</v>
      </c>
      <c r="P254" s="675">
        <f t="shared" si="60"/>
        <v>0</v>
      </c>
      <c r="Q254" s="675">
        <f t="shared" si="60"/>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7"/>
        <v>SPSPSPSPSPsp</v>
      </c>
      <c r="H255" s="648">
        <v>0</v>
      </c>
      <c r="I255" s="675">
        <f>$H255*I$243</f>
        <v>0</v>
      </c>
      <c r="J255" s="675">
        <f t="shared" si="60"/>
        <v>0</v>
      </c>
      <c r="K255" s="675">
        <f t="shared" si="60"/>
        <v>0</v>
      </c>
      <c r="L255" s="675">
        <f t="shared" si="60"/>
        <v>0</v>
      </c>
      <c r="M255" s="675">
        <f t="shared" si="60"/>
        <v>0</v>
      </c>
      <c r="N255" s="675">
        <f t="shared" si="60"/>
        <v>0</v>
      </c>
      <c r="O255" s="675">
        <f t="shared" si="60"/>
        <v>0</v>
      </c>
      <c r="P255" s="675">
        <f t="shared" si="60"/>
        <v>0</v>
      </c>
      <c r="Q255" s="675">
        <f t="shared" si="60"/>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7"/>
        <v>ANWFWb</v>
      </c>
      <c r="H256" s="648">
        <v>4000</v>
      </c>
      <c r="I256" s="675">
        <f t="shared" ref="I256:Q276" si="61">$H256*I$243</f>
        <v>4800</v>
      </c>
      <c r="J256" s="675">
        <f t="shared" si="60"/>
        <v>4000</v>
      </c>
      <c r="K256" s="675">
        <f t="shared" si="60"/>
        <v>4880</v>
      </c>
      <c r="L256" s="675">
        <f t="shared" si="60"/>
        <v>3480</v>
      </c>
      <c r="M256" s="675">
        <f t="shared" si="60"/>
        <v>4200</v>
      </c>
      <c r="N256" s="675">
        <f t="shared" si="60"/>
        <v>3320</v>
      </c>
      <c r="O256" s="675">
        <f t="shared" si="60"/>
        <v>3800</v>
      </c>
      <c r="P256" s="675">
        <f t="shared" si="60"/>
        <v>2600</v>
      </c>
      <c r="Q256" s="675">
        <f t="shared" si="60"/>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7"/>
        <v>ANWFWbd</v>
      </c>
      <c r="H257" s="648">
        <v>4000</v>
      </c>
      <c r="I257" s="675">
        <f t="shared" si="61"/>
        <v>4800</v>
      </c>
      <c r="J257" s="675">
        <f t="shared" si="61"/>
        <v>4000</v>
      </c>
      <c r="K257" s="675">
        <f t="shared" si="61"/>
        <v>4880</v>
      </c>
      <c r="L257" s="675">
        <f t="shared" si="61"/>
        <v>3480</v>
      </c>
      <c r="M257" s="675">
        <f t="shared" si="61"/>
        <v>4200</v>
      </c>
      <c r="N257" s="675">
        <f t="shared" si="61"/>
        <v>3320</v>
      </c>
      <c r="O257" s="675">
        <f t="shared" si="61"/>
        <v>3800</v>
      </c>
      <c r="P257" s="675">
        <f t="shared" si="61"/>
        <v>2600</v>
      </c>
      <c r="Q257" s="675">
        <f t="shared" si="61"/>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57"/>
        <v>AANWFw</v>
      </c>
      <c r="H258" s="648">
        <v>4200</v>
      </c>
      <c r="I258" s="675">
        <f t="shared" si="61"/>
        <v>5040</v>
      </c>
      <c r="J258" s="675">
        <f t="shared" ref="J258:Q258" si="62">$H258*J$243</f>
        <v>4200</v>
      </c>
      <c r="K258" s="675">
        <f t="shared" si="62"/>
        <v>5124</v>
      </c>
      <c r="L258" s="675">
        <f t="shared" si="62"/>
        <v>3654</v>
      </c>
      <c r="M258" s="675">
        <f t="shared" si="62"/>
        <v>4410</v>
      </c>
      <c r="N258" s="675">
        <f t="shared" si="62"/>
        <v>3486</v>
      </c>
      <c r="O258" s="675">
        <f t="shared" si="62"/>
        <v>3990</v>
      </c>
      <c r="P258" s="675">
        <f t="shared" si="62"/>
        <v>2730</v>
      </c>
      <c r="Q258" s="675">
        <f t="shared" si="62"/>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7"/>
        <v>AANWFwd</v>
      </c>
      <c r="H259" s="648">
        <v>4200</v>
      </c>
      <c r="I259" s="675">
        <f t="shared" si="61"/>
        <v>5040</v>
      </c>
      <c r="J259" s="675">
        <f t="shared" si="61"/>
        <v>4200</v>
      </c>
      <c r="K259" s="675">
        <f t="shared" si="61"/>
        <v>5124</v>
      </c>
      <c r="L259" s="675">
        <f t="shared" si="61"/>
        <v>3654</v>
      </c>
      <c r="M259" s="675">
        <f t="shared" si="61"/>
        <v>4410</v>
      </c>
      <c r="N259" s="675">
        <f t="shared" si="61"/>
        <v>3486</v>
      </c>
      <c r="O259" s="675">
        <f t="shared" si="61"/>
        <v>3990</v>
      </c>
      <c r="P259" s="675">
        <f t="shared" si="61"/>
        <v>2730</v>
      </c>
      <c r="Q259" s="675">
        <f t="shared" si="61"/>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7"/>
        <v>AAANWf</v>
      </c>
      <c r="H260" s="648">
        <v>2200</v>
      </c>
      <c r="I260" s="675">
        <f t="shared" si="61"/>
        <v>2640</v>
      </c>
      <c r="J260" s="675">
        <f t="shared" ref="J260:Q261" si="63">$H260*J$243</f>
        <v>2200</v>
      </c>
      <c r="K260" s="675">
        <f t="shared" si="63"/>
        <v>2684</v>
      </c>
      <c r="L260" s="675">
        <f t="shared" si="63"/>
        <v>1914</v>
      </c>
      <c r="M260" s="675">
        <f t="shared" si="63"/>
        <v>2310</v>
      </c>
      <c r="N260" s="675">
        <f t="shared" si="63"/>
        <v>1826</v>
      </c>
      <c r="O260" s="675">
        <f t="shared" si="63"/>
        <v>2090</v>
      </c>
      <c r="P260" s="675">
        <f t="shared" si="63"/>
        <v>1430</v>
      </c>
      <c r="Q260" s="675">
        <f t="shared" si="63"/>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7"/>
        <v>YAAA2Nw</v>
      </c>
      <c r="H261" s="648">
        <v>3800</v>
      </c>
      <c r="I261" s="675">
        <f t="shared" si="61"/>
        <v>4560</v>
      </c>
      <c r="J261" s="675">
        <f t="shared" si="63"/>
        <v>3800</v>
      </c>
      <c r="K261" s="675">
        <f t="shared" si="63"/>
        <v>4636</v>
      </c>
      <c r="L261" s="675">
        <f t="shared" si="63"/>
        <v>3306</v>
      </c>
      <c r="M261" s="675">
        <f t="shared" si="63"/>
        <v>3990</v>
      </c>
      <c r="N261" s="675">
        <f t="shared" si="63"/>
        <v>3154</v>
      </c>
      <c r="O261" s="675">
        <f t="shared" si="63"/>
        <v>3610</v>
      </c>
      <c r="P261" s="675">
        <f t="shared" si="63"/>
        <v>2470</v>
      </c>
      <c r="Q261" s="675">
        <f t="shared" si="63"/>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7"/>
        <v>YAAA2Nwd</v>
      </c>
      <c r="H262" s="648">
        <v>3800</v>
      </c>
      <c r="I262" s="675">
        <f t="shared" si="61"/>
        <v>4560</v>
      </c>
      <c r="J262" s="675">
        <f t="shared" si="61"/>
        <v>3800</v>
      </c>
      <c r="K262" s="675">
        <f t="shared" si="61"/>
        <v>4636</v>
      </c>
      <c r="L262" s="675">
        <f t="shared" si="61"/>
        <v>3306</v>
      </c>
      <c r="M262" s="675">
        <f t="shared" si="61"/>
        <v>3990</v>
      </c>
      <c r="N262" s="675">
        <f t="shared" si="61"/>
        <v>3154</v>
      </c>
      <c r="O262" s="675">
        <f t="shared" si="61"/>
        <v>3610</v>
      </c>
      <c r="P262" s="675">
        <f t="shared" si="61"/>
        <v>2470</v>
      </c>
      <c r="Q262" s="675">
        <f t="shared" si="61"/>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7"/>
        <v>YYAA2A1z</v>
      </c>
      <c r="H263" s="648">
        <v>1800</v>
      </c>
      <c r="I263" s="675">
        <f t="shared" si="61"/>
        <v>2160</v>
      </c>
      <c r="J263" s="675">
        <f t="shared" ref="J263:Q263" si="64">$H263*J$243</f>
        <v>1800</v>
      </c>
      <c r="K263" s="675">
        <f t="shared" si="64"/>
        <v>2196</v>
      </c>
      <c r="L263" s="675">
        <f t="shared" si="64"/>
        <v>1566</v>
      </c>
      <c r="M263" s="675">
        <f t="shared" si="64"/>
        <v>1890</v>
      </c>
      <c r="N263" s="675">
        <f t="shared" si="64"/>
        <v>1494</v>
      </c>
      <c r="O263" s="675">
        <f t="shared" si="64"/>
        <v>1710</v>
      </c>
      <c r="P263" s="675">
        <f t="shared" si="64"/>
        <v>1170</v>
      </c>
      <c r="Q263" s="675">
        <f t="shared" si="64"/>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7"/>
        <v>YYBA2A1a</v>
      </c>
      <c r="H264" s="648">
        <v>0</v>
      </c>
      <c r="I264" s="675">
        <f t="shared" si="61"/>
        <v>0</v>
      </c>
      <c r="J264" s="675">
        <f t="shared" ref="J264:P264" si="65">$H264*J$243</f>
        <v>0</v>
      </c>
      <c r="K264" s="675">
        <f t="shared" si="65"/>
        <v>0</v>
      </c>
      <c r="L264" s="675">
        <f t="shared" si="65"/>
        <v>0</v>
      </c>
      <c r="M264" s="675">
        <f t="shared" si="65"/>
        <v>0</v>
      </c>
      <c r="N264" s="675">
        <f t="shared" si="65"/>
        <v>0</v>
      </c>
      <c r="O264" s="675">
        <f t="shared" si="65"/>
        <v>0</v>
      </c>
      <c r="P264" s="675">
        <f t="shared" si="65"/>
        <v>0</v>
      </c>
      <c r="Q264" s="675">
        <f t="shared" ref="J264:Q276" si="66">$H264*Q$243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7"/>
        <v>YYWBA1a</v>
      </c>
      <c r="H265" s="648">
        <v>0</v>
      </c>
      <c r="I265" s="675">
        <f t="shared" si="61"/>
        <v>0</v>
      </c>
      <c r="J265" s="675">
        <f t="shared" si="66"/>
        <v>0</v>
      </c>
      <c r="K265" s="675">
        <f t="shared" si="66"/>
        <v>0</v>
      </c>
      <c r="L265" s="675">
        <f t="shared" si="66"/>
        <v>0</v>
      </c>
      <c r="M265" s="675">
        <f t="shared" si="66"/>
        <v>0</v>
      </c>
      <c r="N265" s="675">
        <f t="shared" si="66"/>
        <v>0</v>
      </c>
      <c r="O265" s="675">
        <f t="shared" si="66"/>
        <v>0</v>
      </c>
      <c r="P265" s="675">
        <f t="shared" si="66"/>
        <v>0</v>
      </c>
      <c r="Q265" s="675">
        <f t="shared" si="66"/>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7"/>
        <v>YYFWBa</v>
      </c>
      <c r="H266" s="648">
        <v>0</v>
      </c>
      <c r="I266" s="675">
        <f t="shared" si="61"/>
        <v>0</v>
      </c>
      <c r="J266" s="675">
        <f t="shared" si="66"/>
        <v>0</v>
      </c>
      <c r="K266" s="675">
        <f t="shared" si="66"/>
        <v>0</v>
      </c>
      <c r="L266" s="675">
        <f t="shared" si="66"/>
        <v>0</v>
      </c>
      <c r="M266" s="675">
        <f t="shared" si="66"/>
        <v>0</v>
      </c>
      <c r="N266" s="675">
        <f t="shared" si="66"/>
        <v>0</v>
      </c>
      <c r="O266" s="675">
        <f t="shared" si="66"/>
        <v>0</v>
      </c>
      <c r="P266" s="675">
        <f t="shared" si="66"/>
        <v>0</v>
      </c>
      <c r="Q266" s="675">
        <f t="shared" si="66"/>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7"/>
        <v>AAANBo</v>
      </c>
      <c r="H267" s="648">
        <v>3800</v>
      </c>
      <c r="I267" s="675">
        <f t="shared" si="61"/>
        <v>4560</v>
      </c>
      <c r="J267" s="675">
        <f t="shared" si="66"/>
        <v>3800</v>
      </c>
      <c r="K267" s="675">
        <f t="shared" si="66"/>
        <v>4636</v>
      </c>
      <c r="L267" s="675">
        <f t="shared" si="66"/>
        <v>3306</v>
      </c>
      <c r="M267" s="675">
        <f t="shared" si="66"/>
        <v>3990</v>
      </c>
      <c r="N267" s="675">
        <f t="shared" si="66"/>
        <v>3154</v>
      </c>
      <c r="O267" s="675">
        <f t="shared" si="66"/>
        <v>3610</v>
      </c>
      <c r="P267" s="675">
        <f t="shared" si="66"/>
        <v>2470</v>
      </c>
      <c r="Q267" s="675">
        <f t="shared" si="66"/>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57"/>
        <v>AAANBod</v>
      </c>
      <c r="H268" s="648">
        <v>3800</v>
      </c>
      <c r="I268" s="675">
        <f t="shared" si="61"/>
        <v>4560</v>
      </c>
      <c r="J268" s="675">
        <f t="shared" si="66"/>
        <v>3800</v>
      </c>
      <c r="K268" s="675">
        <f t="shared" si="66"/>
        <v>4636</v>
      </c>
      <c r="L268" s="675">
        <f t="shared" si="66"/>
        <v>3306</v>
      </c>
      <c r="M268" s="675">
        <f t="shared" si="66"/>
        <v>3990</v>
      </c>
      <c r="N268" s="675">
        <f t="shared" si="66"/>
        <v>3154</v>
      </c>
      <c r="O268" s="675">
        <f t="shared" si="66"/>
        <v>3610</v>
      </c>
      <c r="P268" s="675">
        <f t="shared" si="66"/>
        <v>2470</v>
      </c>
      <c r="Q268" s="675">
        <f t="shared" si="66"/>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7"/>
        <v>AAAA2Nb</v>
      </c>
      <c r="H269" s="648">
        <v>4000</v>
      </c>
      <c r="I269" s="675">
        <f t="shared" si="61"/>
        <v>4800</v>
      </c>
      <c r="J269" s="675">
        <f t="shared" si="66"/>
        <v>4000</v>
      </c>
      <c r="K269" s="675">
        <f t="shared" si="66"/>
        <v>4880</v>
      </c>
      <c r="L269" s="675">
        <f t="shared" si="66"/>
        <v>3480</v>
      </c>
      <c r="M269" s="675">
        <f t="shared" si="66"/>
        <v>4200</v>
      </c>
      <c r="N269" s="675">
        <f t="shared" si="66"/>
        <v>3320</v>
      </c>
      <c r="O269" s="675">
        <f t="shared" si="66"/>
        <v>3800</v>
      </c>
      <c r="P269" s="675">
        <f t="shared" si="66"/>
        <v>2600</v>
      </c>
      <c r="Q269" s="675">
        <f t="shared" si="66"/>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7"/>
        <v>AAAA2Nbd</v>
      </c>
      <c r="H270" s="648">
        <v>4000</v>
      </c>
      <c r="I270" s="675">
        <f t="shared" si="61"/>
        <v>4800</v>
      </c>
      <c r="J270" s="675">
        <f t="shared" si="66"/>
        <v>4000</v>
      </c>
      <c r="K270" s="675">
        <f t="shared" si="66"/>
        <v>4880</v>
      </c>
      <c r="L270" s="675">
        <f t="shared" si="66"/>
        <v>3480</v>
      </c>
      <c r="M270" s="675">
        <f t="shared" si="66"/>
        <v>4200</v>
      </c>
      <c r="N270" s="675">
        <f t="shared" si="66"/>
        <v>3320</v>
      </c>
      <c r="O270" s="675">
        <f t="shared" si="66"/>
        <v>3800</v>
      </c>
      <c r="P270" s="675">
        <f t="shared" si="66"/>
        <v>2600</v>
      </c>
      <c r="Q270" s="675">
        <f t="shared" si="66"/>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7"/>
        <v>AAAA2A1z</v>
      </c>
      <c r="H271" s="648">
        <v>1800</v>
      </c>
      <c r="I271" s="675">
        <f t="shared" si="61"/>
        <v>2160</v>
      </c>
      <c r="J271" s="675">
        <f t="shared" si="66"/>
        <v>1800</v>
      </c>
      <c r="K271" s="675">
        <f t="shared" si="66"/>
        <v>2196</v>
      </c>
      <c r="L271" s="675">
        <f t="shared" si="66"/>
        <v>1566</v>
      </c>
      <c r="M271" s="675">
        <f t="shared" si="66"/>
        <v>1890</v>
      </c>
      <c r="N271" s="675">
        <f t="shared" si="66"/>
        <v>1494</v>
      </c>
      <c r="O271" s="675">
        <f t="shared" si="66"/>
        <v>1710</v>
      </c>
      <c r="P271" s="675">
        <f t="shared" si="66"/>
        <v>1170</v>
      </c>
      <c r="Q271" s="675">
        <f t="shared" si="66"/>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7"/>
        <v>YAAA2A1a</v>
      </c>
      <c r="H272" s="648">
        <v>3800</v>
      </c>
      <c r="I272" s="675">
        <f t="shared" si="61"/>
        <v>4560</v>
      </c>
      <c r="J272" s="675">
        <f t="shared" si="66"/>
        <v>3800</v>
      </c>
      <c r="K272" s="675">
        <f t="shared" si="66"/>
        <v>4636</v>
      </c>
      <c r="L272" s="675">
        <f t="shared" si="66"/>
        <v>3306</v>
      </c>
      <c r="M272" s="675">
        <f t="shared" si="66"/>
        <v>3990</v>
      </c>
      <c r="N272" s="675">
        <f t="shared" si="66"/>
        <v>3154</v>
      </c>
      <c r="O272" s="675">
        <f t="shared" si="66"/>
        <v>3610</v>
      </c>
      <c r="P272" s="675">
        <f t="shared" si="66"/>
        <v>2470</v>
      </c>
      <c r="Q272" s="675">
        <f t="shared" si="66"/>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7"/>
        <v>YYAA2A1a</v>
      </c>
      <c r="H273" s="648">
        <v>1800</v>
      </c>
      <c r="I273" s="675">
        <f t="shared" si="61"/>
        <v>2160</v>
      </c>
      <c r="J273" s="675">
        <f t="shared" si="66"/>
        <v>1800</v>
      </c>
      <c r="K273" s="675">
        <f t="shared" si="66"/>
        <v>2196</v>
      </c>
      <c r="L273" s="675">
        <f t="shared" si="66"/>
        <v>1566</v>
      </c>
      <c r="M273" s="675">
        <f t="shared" si="66"/>
        <v>1890</v>
      </c>
      <c r="N273" s="675">
        <f t="shared" si="66"/>
        <v>1494</v>
      </c>
      <c r="O273" s="675">
        <f t="shared" si="66"/>
        <v>1710</v>
      </c>
      <c r="P273" s="675">
        <f t="shared" si="66"/>
        <v>1170</v>
      </c>
      <c r="Q273" s="675">
        <f t="shared" si="66"/>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7"/>
        <v>YYOA2A1a</v>
      </c>
      <c r="H274" s="648">
        <v>0</v>
      </c>
      <c r="I274" s="675">
        <f t="shared" si="61"/>
        <v>0</v>
      </c>
      <c r="J274" s="675">
        <f t="shared" si="66"/>
        <v>0</v>
      </c>
      <c r="K274" s="675">
        <f t="shared" si="66"/>
        <v>0</v>
      </c>
      <c r="L274" s="675">
        <f t="shared" si="66"/>
        <v>0</v>
      </c>
      <c r="M274" s="675">
        <f t="shared" si="66"/>
        <v>0</v>
      </c>
      <c r="N274" s="675">
        <f t="shared" si="66"/>
        <v>0</v>
      </c>
      <c r="O274" s="675">
        <f t="shared" si="66"/>
        <v>0</v>
      </c>
      <c r="P274" s="675">
        <f t="shared" si="66"/>
        <v>0</v>
      </c>
      <c r="Q274" s="675">
        <f t="shared" si="66"/>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57"/>
        <v>AYBOA1a</v>
      </c>
      <c r="H275" s="648">
        <v>0</v>
      </c>
      <c r="I275" s="675">
        <f t="shared" si="61"/>
        <v>0</v>
      </c>
      <c r="J275" s="675">
        <f t="shared" si="66"/>
        <v>0</v>
      </c>
      <c r="K275" s="675">
        <f t="shared" si="66"/>
        <v>0</v>
      </c>
      <c r="L275" s="675">
        <f t="shared" si="66"/>
        <v>0</v>
      </c>
      <c r="M275" s="675">
        <f t="shared" si="66"/>
        <v>0</v>
      </c>
      <c r="N275" s="675">
        <f t="shared" si="66"/>
        <v>0</v>
      </c>
      <c r="O275" s="675">
        <f t="shared" si="66"/>
        <v>0</v>
      </c>
      <c r="P275" s="675">
        <f t="shared" si="66"/>
        <v>0</v>
      </c>
      <c r="Q275" s="675">
        <f t="shared" si="66"/>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7"/>
        <v>AANBOa</v>
      </c>
      <c r="H276" s="648">
        <v>0</v>
      </c>
      <c r="I276" s="675">
        <f t="shared" si="61"/>
        <v>0</v>
      </c>
      <c r="J276" s="675">
        <f t="shared" si="66"/>
        <v>0</v>
      </c>
      <c r="K276" s="675">
        <f t="shared" si="66"/>
        <v>0</v>
      </c>
      <c r="L276" s="675">
        <f t="shared" si="66"/>
        <v>0</v>
      </c>
      <c r="M276" s="675">
        <f t="shared" si="66"/>
        <v>0</v>
      </c>
      <c r="N276" s="675">
        <f t="shared" si="66"/>
        <v>0</v>
      </c>
      <c r="O276" s="675">
        <f t="shared" si="66"/>
        <v>0</v>
      </c>
      <c r="P276" s="675">
        <f t="shared" si="66"/>
        <v>0</v>
      </c>
      <c r="Q276" s="675">
        <f t="shared" si="66"/>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7"/>
        <v>YABA2Ba</v>
      </c>
      <c r="H277" s="648">
        <v>0</v>
      </c>
      <c r="I277" s="675">
        <f t="shared" ref="I277:Q292" si="67">$H277*I$243</f>
        <v>0</v>
      </c>
      <c r="J277" s="675">
        <f t="shared" si="67"/>
        <v>0</v>
      </c>
      <c r="K277" s="675">
        <f t="shared" si="67"/>
        <v>0</v>
      </c>
      <c r="L277" s="675">
        <f t="shared" si="67"/>
        <v>0</v>
      </c>
      <c r="M277" s="675">
        <f t="shared" si="67"/>
        <v>0</v>
      </c>
      <c r="N277" s="675">
        <f t="shared" si="67"/>
        <v>0</v>
      </c>
      <c r="O277" s="675">
        <f t="shared" si="67"/>
        <v>0</v>
      </c>
      <c r="P277" s="675">
        <f t="shared" si="67"/>
        <v>0</v>
      </c>
      <c r="Q277" s="675">
        <f t="shared" si="67"/>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7"/>
        <v>AYABA1b</v>
      </c>
      <c r="H278" s="648">
        <v>4000</v>
      </c>
      <c r="I278" s="675">
        <f t="shared" si="67"/>
        <v>4800</v>
      </c>
      <c r="J278" s="675">
        <f t="shared" si="67"/>
        <v>4000</v>
      </c>
      <c r="K278" s="675">
        <f t="shared" si="67"/>
        <v>4880</v>
      </c>
      <c r="L278" s="675">
        <f t="shared" si="67"/>
        <v>3480</v>
      </c>
      <c r="M278" s="675">
        <f t="shared" si="67"/>
        <v>4200</v>
      </c>
      <c r="N278" s="675">
        <f t="shared" si="67"/>
        <v>3320</v>
      </c>
      <c r="O278" s="675">
        <f t="shared" si="67"/>
        <v>3800</v>
      </c>
      <c r="P278" s="675">
        <f t="shared" si="67"/>
        <v>2600</v>
      </c>
      <c r="Q278" s="675">
        <f t="shared" si="67"/>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7"/>
        <v>YAOA2OFa</v>
      </c>
      <c r="H279" s="648">
        <v>0</v>
      </c>
      <c r="I279" s="675">
        <f t="shared" si="67"/>
        <v>0</v>
      </c>
      <c r="J279" s="675">
        <f t="shared" si="67"/>
        <v>0</v>
      </c>
      <c r="K279" s="675">
        <f t="shared" si="67"/>
        <v>0</v>
      </c>
      <c r="L279" s="675">
        <f t="shared" si="67"/>
        <v>0</v>
      </c>
      <c r="M279" s="675">
        <f t="shared" si="67"/>
        <v>0</v>
      </c>
      <c r="N279" s="675">
        <f t="shared" si="67"/>
        <v>0</v>
      </c>
      <c r="O279" s="675">
        <f t="shared" si="67"/>
        <v>0</v>
      </c>
      <c r="P279" s="675">
        <f t="shared" si="67"/>
        <v>0</v>
      </c>
      <c r="Q279" s="675">
        <f t="shared" si="67"/>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7"/>
        <v>AYAOA1of</v>
      </c>
      <c r="H280" s="648">
        <f>4000*0.7</f>
        <v>2800</v>
      </c>
      <c r="I280" s="675">
        <f t="shared" si="67"/>
        <v>3360</v>
      </c>
      <c r="J280" s="675">
        <f t="shared" si="67"/>
        <v>2800</v>
      </c>
      <c r="K280" s="675">
        <f t="shared" si="67"/>
        <v>3416</v>
      </c>
      <c r="L280" s="675">
        <f t="shared" si="67"/>
        <v>2436</v>
      </c>
      <c r="M280" s="675">
        <f t="shared" si="67"/>
        <v>2940</v>
      </c>
      <c r="N280" s="675">
        <f t="shared" si="67"/>
        <v>2324</v>
      </c>
      <c r="O280" s="675">
        <f t="shared" si="67"/>
        <v>2660</v>
      </c>
      <c r="P280" s="675">
        <f t="shared" si="67"/>
        <v>1820</v>
      </c>
      <c r="Q280" s="675">
        <f t="shared" si="67"/>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7"/>
        <v>YYNBNb</v>
      </c>
      <c r="H281" s="648">
        <v>4000</v>
      </c>
      <c r="I281" s="675">
        <f t="shared" si="67"/>
        <v>4800</v>
      </c>
      <c r="J281" s="675">
        <f t="shared" si="67"/>
        <v>4000</v>
      </c>
      <c r="K281" s="675">
        <f t="shared" si="67"/>
        <v>4880</v>
      </c>
      <c r="L281" s="675">
        <f t="shared" si="67"/>
        <v>3480</v>
      </c>
      <c r="M281" s="675">
        <f t="shared" si="67"/>
        <v>4200</v>
      </c>
      <c r="N281" s="675">
        <f t="shared" si="67"/>
        <v>3320</v>
      </c>
      <c r="O281" s="675">
        <f t="shared" si="67"/>
        <v>3800</v>
      </c>
      <c r="P281" s="675">
        <f t="shared" si="67"/>
        <v>2600</v>
      </c>
      <c r="Q281" s="675">
        <f t="shared" si="67"/>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7"/>
        <v>YYNBNbd</v>
      </c>
      <c r="H282" s="648">
        <v>4000</v>
      </c>
      <c r="I282" s="675">
        <f t="shared" si="67"/>
        <v>4800</v>
      </c>
      <c r="J282" s="675">
        <f t="shared" si="67"/>
        <v>4000</v>
      </c>
      <c r="K282" s="675">
        <f t="shared" si="67"/>
        <v>4880</v>
      </c>
      <c r="L282" s="675">
        <f t="shared" si="67"/>
        <v>3480</v>
      </c>
      <c r="M282" s="675">
        <f t="shared" si="67"/>
        <v>4200</v>
      </c>
      <c r="N282" s="675">
        <f t="shared" si="67"/>
        <v>3320</v>
      </c>
      <c r="O282" s="675">
        <f t="shared" si="67"/>
        <v>3800</v>
      </c>
      <c r="P282" s="675">
        <f t="shared" si="67"/>
        <v>2600</v>
      </c>
      <c r="Q282" s="675">
        <f t="shared" si="67"/>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7"/>
        <v>YYBNBz</v>
      </c>
      <c r="H283" s="648">
        <v>1800</v>
      </c>
      <c r="I283" s="675">
        <f t="shared" si="67"/>
        <v>2160</v>
      </c>
      <c r="J283" s="675">
        <f t="shared" si="67"/>
        <v>1800</v>
      </c>
      <c r="K283" s="675">
        <f t="shared" si="67"/>
        <v>2196</v>
      </c>
      <c r="L283" s="675">
        <f t="shared" si="67"/>
        <v>1566</v>
      </c>
      <c r="M283" s="675">
        <f t="shared" si="67"/>
        <v>1890</v>
      </c>
      <c r="N283" s="675">
        <f t="shared" si="67"/>
        <v>1494</v>
      </c>
      <c r="O283" s="675">
        <f t="shared" si="67"/>
        <v>1710</v>
      </c>
      <c r="P283" s="675">
        <f t="shared" si="67"/>
        <v>1170</v>
      </c>
      <c r="Q283" s="675">
        <f t="shared" si="67"/>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7"/>
        <v>YYBNBzd</v>
      </c>
      <c r="H284" s="648">
        <v>1800</v>
      </c>
      <c r="I284" s="675">
        <f t="shared" si="67"/>
        <v>2160</v>
      </c>
      <c r="J284" s="675">
        <f t="shared" si="67"/>
        <v>1800</v>
      </c>
      <c r="K284" s="675">
        <f t="shared" si="67"/>
        <v>2196</v>
      </c>
      <c r="L284" s="675">
        <f t="shared" si="67"/>
        <v>1566</v>
      </c>
      <c r="M284" s="675">
        <f t="shared" si="67"/>
        <v>1890</v>
      </c>
      <c r="N284" s="675">
        <f t="shared" si="67"/>
        <v>1494</v>
      </c>
      <c r="O284" s="675">
        <f t="shared" si="67"/>
        <v>1710</v>
      </c>
      <c r="P284" s="675">
        <f t="shared" si="67"/>
        <v>1170</v>
      </c>
      <c r="Q284" s="675">
        <f t="shared" si="67"/>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7"/>
        <v>YYBNBr</v>
      </c>
      <c r="H285" s="648">
        <v>2000</v>
      </c>
      <c r="I285" s="675">
        <f t="shared" si="67"/>
        <v>2400</v>
      </c>
      <c r="J285" s="675">
        <f t="shared" si="67"/>
        <v>2000</v>
      </c>
      <c r="K285" s="675">
        <f t="shared" si="67"/>
        <v>2440</v>
      </c>
      <c r="L285" s="675">
        <f t="shared" si="67"/>
        <v>1740</v>
      </c>
      <c r="M285" s="675">
        <f t="shared" si="67"/>
        <v>2100</v>
      </c>
      <c r="N285" s="675">
        <f t="shared" si="67"/>
        <v>1660</v>
      </c>
      <c r="O285" s="675">
        <f t="shared" si="67"/>
        <v>1900</v>
      </c>
      <c r="P285" s="675">
        <f t="shared" si="67"/>
        <v>1300</v>
      </c>
      <c r="Q285" s="675">
        <f t="shared" si="67"/>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7"/>
        <v>YYBNBrd</v>
      </c>
      <c r="H286" s="648">
        <v>2000</v>
      </c>
      <c r="I286" s="675">
        <f t="shared" si="67"/>
        <v>2400</v>
      </c>
      <c r="J286" s="675">
        <f t="shared" si="67"/>
        <v>2000</v>
      </c>
      <c r="K286" s="675">
        <f t="shared" si="67"/>
        <v>2440</v>
      </c>
      <c r="L286" s="675">
        <f t="shared" si="67"/>
        <v>1740</v>
      </c>
      <c r="M286" s="675">
        <f t="shared" si="67"/>
        <v>2100</v>
      </c>
      <c r="N286" s="675">
        <f t="shared" si="67"/>
        <v>1660</v>
      </c>
      <c r="O286" s="675">
        <f t="shared" si="67"/>
        <v>1900</v>
      </c>
      <c r="P286" s="675">
        <f t="shared" si="67"/>
        <v>1300</v>
      </c>
      <c r="Q286" s="675">
        <f t="shared" si="67"/>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G293" si="68">_xlfn.CONCAT(H203:M203)</f>
        <v>YYBNBl</v>
      </c>
      <c r="H287" s="648">
        <v>2000</v>
      </c>
      <c r="I287" s="675">
        <f t="shared" si="67"/>
        <v>2400</v>
      </c>
      <c r="J287" s="675">
        <f t="shared" si="67"/>
        <v>2000</v>
      </c>
      <c r="K287" s="675">
        <f t="shared" si="67"/>
        <v>2440</v>
      </c>
      <c r="L287" s="675">
        <f t="shared" si="67"/>
        <v>1740</v>
      </c>
      <c r="M287" s="675">
        <f t="shared" si="67"/>
        <v>2100</v>
      </c>
      <c r="N287" s="675">
        <f t="shared" si="67"/>
        <v>1660</v>
      </c>
      <c r="O287" s="675">
        <f t="shared" si="67"/>
        <v>1900</v>
      </c>
      <c r="P287" s="675">
        <f t="shared" si="67"/>
        <v>1300</v>
      </c>
      <c r="Q287" s="675">
        <f t="shared" si="67"/>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68"/>
        <v>YYNBLb</v>
      </c>
      <c r="H288" s="805">
        <f>H281+400</f>
        <v>4400</v>
      </c>
      <c r="I288" s="675">
        <f t="shared" si="67"/>
        <v>5280</v>
      </c>
      <c r="J288" s="675">
        <f t="shared" si="67"/>
        <v>4400</v>
      </c>
      <c r="K288" s="675">
        <f t="shared" si="67"/>
        <v>5368</v>
      </c>
      <c r="L288" s="675">
        <f t="shared" si="67"/>
        <v>3828</v>
      </c>
      <c r="M288" s="675">
        <f t="shared" si="67"/>
        <v>4620</v>
      </c>
      <c r="N288" s="675">
        <f t="shared" si="67"/>
        <v>3652</v>
      </c>
      <c r="O288" s="675">
        <f t="shared" si="67"/>
        <v>4180</v>
      </c>
      <c r="P288" s="675">
        <f t="shared" si="67"/>
        <v>2860</v>
      </c>
      <c r="Q288" s="675">
        <f t="shared" si="67"/>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68"/>
        <v>YYNBLbd</v>
      </c>
      <c r="H289" s="805">
        <f>H282+400</f>
        <v>4400</v>
      </c>
      <c r="I289" s="675">
        <f t="shared" si="67"/>
        <v>5280</v>
      </c>
      <c r="J289" s="675">
        <f t="shared" si="67"/>
        <v>4400</v>
      </c>
      <c r="K289" s="675">
        <f t="shared" si="67"/>
        <v>5368</v>
      </c>
      <c r="L289" s="675">
        <f t="shared" si="67"/>
        <v>3828</v>
      </c>
      <c r="M289" s="675">
        <f t="shared" si="67"/>
        <v>4620</v>
      </c>
      <c r="N289" s="675">
        <f t="shared" si="67"/>
        <v>3652</v>
      </c>
      <c r="O289" s="675">
        <f t="shared" si="67"/>
        <v>4180</v>
      </c>
      <c r="P289" s="675">
        <f t="shared" si="67"/>
        <v>2860</v>
      </c>
      <c r="Q289" s="675">
        <f t="shared" si="67"/>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68"/>
        <v>YYBLBz</v>
      </c>
      <c r="H290" s="648">
        <v>1800</v>
      </c>
      <c r="I290" s="675">
        <f t="shared" si="67"/>
        <v>2160</v>
      </c>
      <c r="J290" s="675">
        <f t="shared" si="67"/>
        <v>1800</v>
      </c>
      <c r="K290" s="675">
        <f t="shared" si="67"/>
        <v>2196</v>
      </c>
      <c r="L290" s="675">
        <f t="shared" si="67"/>
        <v>1566</v>
      </c>
      <c r="M290" s="675">
        <f t="shared" si="67"/>
        <v>1890</v>
      </c>
      <c r="N290" s="675">
        <f t="shared" si="67"/>
        <v>1494</v>
      </c>
      <c r="O290" s="675">
        <f t="shared" si="67"/>
        <v>1710</v>
      </c>
      <c r="P290" s="675">
        <f t="shared" si="67"/>
        <v>1170</v>
      </c>
      <c r="Q290" s="675">
        <f t="shared" si="67"/>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si="68"/>
        <v>YYBLBzd</v>
      </c>
      <c r="H291" s="648">
        <v>1800</v>
      </c>
      <c r="I291" s="675">
        <f t="shared" si="67"/>
        <v>2160</v>
      </c>
      <c r="J291" s="675">
        <f t="shared" si="67"/>
        <v>1800</v>
      </c>
      <c r="K291" s="675">
        <f t="shared" si="67"/>
        <v>2196</v>
      </c>
      <c r="L291" s="675">
        <f t="shared" si="67"/>
        <v>1566</v>
      </c>
      <c r="M291" s="675">
        <f t="shared" si="67"/>
        <v>1890</v>
      </c>
      <c r="N291" s="675">
        <f t="shared" si="67"/>
        <v>1494</v>
      </c>
      <c r="O291" s="675">
        <f t="shared" si="67"/>
        <v>1710</v>
      </c>
      <c r="P291" s="675">
        <f t="shared" si="67"/>
        <v>1170</v>
      </c>
      <c r="Q291" s="675">
        <f t="shared" si="67"/>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68"/>
        <v>YYLBNb</v>
      </c>
      <c r="H292" s="648">
        <v>4000</v>
      </c>
      <c r="I292" s="675">
        <f t="shared" si="67"/>
        <v>4800</v>
      </c>
      <c r="J292" s="675">
        <f t="shared" si="67"/>
        <v>4000</v>
      </c>
      <c r="K292" s="675">
        <f t="shared" si="67"/>
        <v>4880</v>
      </c>
      <c r="L292" s="675">
        <f t="shared" si="67"/>
        <v>3480</v>
      </c>
      <c r="M292" s="675">
        <f t="shared" si="67"/>
        <v>4200</v>
      </c>
      <c r="N292" s="675">
        <f t="shared" si="67"/>
        <v>3320</v>
      </c>
      <c r="O292" s="675">
        <f t="shared" si="67"/>
        <v>3800</v>
      </c>
      <c r="P292" s="675">
        <f t="shared" si="67"/>
        <v>2600</v>
      </c>
      <c r="Q292" s="675">
        <f t="shared" si="67"/>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68"/>
        <v>YYLBNbd</v>
      </c>
      <c r="H293" s="648">
        <v>4000</v>
      </c>
      <c r="I293" s="675">
        <f t="shared" ref="I293:Q310" si="69">$H293*I$243</f>
        <v>4800</v>
      </c>
      <c r="J293" s="675">
        <f t="shared" si="69"/>
        <v>4000</v>
      </c>
      <c r="K293" s="675">
        <f t="shared" si="69"/>
        <v>4880</v>
      </c>
      <c r="L293" s="675">
        <f t="shared" si="69"/>
        <v>3480</v>
      </c>
      <c r="M293" s="675">
        <f t="shared" si="69"/>
        <v>4200</v>
      </c>
      <c r="N293" s="675">
        <f t="shared" si="69"/>
        <v>3320</v>
      </c>
      <c r="O293" s="675">
        <f t="shared" si="69"/>
        <v>3800</v>
      </c>
      <c r="P293" s="675">
        <f t="shared" si="69"/>
        <v>2600</v>
      </c>
      <c r="Q293" s="675">
        <f t="shared" si="69"/>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ref="G294:G303" si="70">_xlfn.CONCAT(H210:M210)</f>
        <v>YYNWNw</v>
      </c>
      <c r="H294" s="648">
        <v>3800</v>
      </c>
      <c r="I294" s="675">
        <f t="shared" si="69"/>
        <v>4560</v>
      </c>
      <c r="J294" s="675">
        <f t="shared" si="69"/>
        <v>3800</v>
      </c>
      <c r="K294" s="675">
        <f t="shared" si="69"/>
        <v>4636</v>
      </c>
      <c r="L294" s="675">
        <f t="shared" si="69"/>
        <v>3306</v>
      </c>
      <c r="M294" s="675">
        <f t="shared" si="69"/>
        <v>3990</v>
      </c>
      <c r="N294" s="675">
        <f t="shared" si="69"/>
        <v>3154</v>
      </c>
      <c r="O294" s="675">
        <f t="shared" si="69"/>
        <v>3610</v>
      </c>
      <c r="P294" s="675">
        <f t="shared" si="69"/>
        <v>2470</v>
      </c>
      <c r="Q294" s="675">
        <f t="shared" si="69"/>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70"/>
        <v>YYNWNwd</v>
      </c>
      <c r="H295" s="648">
        <v>3800</v>
      </c>
      <c r="I295" s="675">
        <f t="shared" si="69"/>
        <v>4560</v>
      </c>
      <c r="J295" s="675">
        <f t="shared" si="69"/>
        <v>3800</v>
      </c>
      <c r="K295" s="675">
        <f t="shared" si="69"/>
        <v>4636</v>
      </c>
      <c r="L295" s="675">
        <f t="shared" si="69"/>
        <v>3306</v>
      </c>
      <c r="M295" s="675">
        <f t="shared" si="69"/>
        <v>3990</v>
      </c>
      <c r="N295" s="675">
        <f t="shared" si="69"/>
        <v>3154</v>
      </c>
      <c r="O295" s="675">
        <f t="shared" si="69"/>
        <v>3610</v>
      </c>
      <c r="P295" s="675">
        <f t="shared" si="69"/>
        <v>2470</v>
      </c>
      <c r="Q295" s="675">
        <f t="shared" si="69"/>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70"/>
        <v>YYWNWz</v>
      </c>
      <c r="H296" s="648">
        <v>1800</v>
      </c>
      <c r="I296" s="675">
        <f t="shared" si="69"/>
        <v>2160</v>
      </c>
      <c r="J296" s="675">
        <f t="shared" si="69"/>
        <v>1800</v>
      </c>
      <c r="K296" s="675">
        <f t="shared" si="69"/>
        <v>2196</v>
      </c>
      <c r="L296" s="675">
        <f t="shared" si="69"/>
        <v>1566</v>
      </c>
      <c r="M296" s="675">
        <f t="shared" si="69"/>
        <v>1890</v>
      </c>
      <c r="N296" s="675">
        <f t="shared" si="69"/>
        <v>1494</v>
      </c>
      <c r="O296" s="675">
        <f t="shared" si="69"/>
        <v>1710</v>
      </c>
      <c r="P296" s="675">
        <f t="shared" si="69"/>
        <v>1170</v>
      </c>
      <c r="Q296" s="675">
        <f t="shared" si="69"/>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70"/>
        <v>YYWNWzd</v>
      </c>
      <c r="H297" s="648">
        <v>1800</v>
      </c>
      <c r="I297" s="675">
        <f t="shared" si="69"/>
        <v>2160</v>
      </c>
      <c r="J297" s="675">
        <f t="shared" si="69"/>
        <v>1800</v>
      </c>
      <c r="K297" s="675">
        <f t="shared" si="69"/>
        <v>2196</v>
      </c>
      <c r="L297" s="675">
        <f t="shared" si="69"/>
        <v>1566</v>
      </c>
      <c r="M297" s="675">
        <f t="shared" si="69"/>
        <v>1890</v>
      </c>
      <c r="N297" s="675">
        <f t="shared" si="69"/>
        <v>1494</v>
      </c>
      <c r="O297" s="675">
        <f t="shared" si="69"/>
        <v>1710</v>
      </c>
      <c r="P297" s="675">
        <f t="shared" si="69"/>
        <v>1170</v>
      </c>
      <c r="Q297" s="675">
        <f t="shared" si="69"/>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70"/>
        <v>YYNWBr</v>
      </c>
      <c r="H298" s="648">
        <v>2000</v>
      </c>
      <c r="I298" s="675">
        <f t="shared" si="69"/>
        <v>2400</v>
      </c>
      <c r="J298" s="675">
        <f t="shared" si="69"/>
        <v>2000</v>
      </c>
      <c r="K298" s="675">
        <f t="shared" si="69"/>
        <v>2440</v>
      </c>
      <c r="L298" s="675">
        <f t="shared" si="69"/>
        <v>1740</v>
      </c>
      <c r="M298" s="675">
        <f t="shared" si="69"/>
        <v>2100</v>
      </c>
      <c r="N298" s="675">
        <f t="shared" si="69"/>
        <v>1660</v>
      </c>
      <c r="O298" s="675">
        <f t="shared" si="69"/>
        <v>1900</v>
      </c>
      <c r="P298" s="675">
        <f t="shared" si="69"/>
        <v>1300</v>
      </c>
      <c r="Q298" s="675">
        <f t="shared" si="69"/>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70"/>
        <v>YYNWBrd</v>
      </c>
      <c r="H299" s="648">
        <v>2000</v>
      </c>
      <c r="I299" s="675">
        <f t="shared" si="69"/>
        <v>2400</v>
      </c>
      <c r="J299" s="675">
        <f t="shared" si="69"/>
        <v>2000</v>
      </c>
      <c r="K299" s="675">
        <f t="shared" si="69"/>
        <v>2440</v>
      </c>
      <c r="L299" s="675">
        <f t="shared" si="69"/>
        <v>1740</v>
      </c>
      <c r="M299" s="675">
        <f t="shared" si="69"/>
        <v>2100</v>
      </c>
      <c r="N299" s="675">
        <f t="shared" si="69"/>
        <v>1660</v>
      </c>
      <c r="O299" s="675">
        <f t="shared" si="69"/>
        <v>1900</v>
      </c>
      <c r="P299" s="675">
        <f t="shared" si="69"/>
        <v>1300</v>
      </c>
      <c r="Q299" s="675">
        <f t="shared" si="69"/>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70"/>
        <v>YYWBNw</v>
      </c>
      <c r="H300" s="648">
        <v>3800</v>
      </c>
      <c r="I300" s="675">
        <f t="shared" si="69"/>
        <v>4560</v>
      </c>
      <c r="J300" s="675">
        <f t="shared" si="69"/>
        <v>3800</v>
      </c>
      <c r="K300" s="675">
        <f t="shared" si="69"/>
        <v>4636</v>
      </c>
      <c r="L300" s="675">
        <f t="shared" si="69"/>
        <v>3306</v>
      </c>
      <c r="M300" s="675">
        <f t="shared" si="69"/>
        <v>3990</v>
      </c>
      <c r="N300" s="675">
        <f t="shared" si="69"/>
        <v>3154</v>
      </c>
      <c r="O300" s="675">
        <f t="shared" si="69"/>
        <v>3610</v>
      </c>
      <c r="P300" s="675">
        <f t="shared" si="69"/>
        <v>2470</v>
      </c>
      <c r="Q300" s="675">
        <f t="shared" si="69"/>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70"/>
        <v>YYWBNwd</v>
      </c>
      <c r="H301" s="648">
        <v>3800</v>
      </c>
      <c r="I301" s="675">
        <f t="shared" si="69"/>
        <v>4560</v>
      </c>
      <c r="J301" s="675">
        <f t="shared" si="69"/>
        <v>3800</v>
      </c>
      <c r="K301" s="675">
        <f t="shared" si="69"/>
        <v>4636</v>
      </c>
      <c r="L301" s="675">
        <f t="shared" si="69"/>
        <v>3306</v>
      </c>
      <c r="M301" s="675">
        <f t="shared" si="69"/>
        <v>3990</v>
      </c>
      <c r="N301" s="675">
        <f t="shared" si="69"/>
        <v>3154</v>
      </c>
      <c r="O301" s="675">
        <f t="shared" si="69"/>
        <v>3610</v>
      </c>
      <c r="P301" s="675">
        <f t="shared" si="69"/>
        <v>2470</v>
      </c>
      <c r="Q301" s="675">
        <f t="shared" si="69"/>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70"/>
        <v>YYBNWb</v>
      </c>
      <c r="H302" s="648">
        <v>4000</v>
      </c>
      <c r="I302" s="675">
        <f t="shared" si="69"/>
        <v>4800</v>
      </c>
      <c r="J302" s="675">
        <f t="shared" si="69"/>
        <v>4000</v>
      </c>
      <c r="K302" s="675">
        <f t="shared" si="69"/>
        <v>4880</v>
      </c>
      <c r="L302" s="675">
        <f t="shared" si="69"/>
        <v>3480</v>
      </c>
      <c r="M302" s="675">
        <f t="shared" si="69"/>
        <v>4200</v>
      </c>
      <c r="N302" s="675">
        <f t="shared" si="69"/>
        <v>3320</v>
      </c>
      <c r="O302" s="675">
        <f t="shared" si="69"/>
        <v>3800</v>
      </c>
      <c r="P302" s="675">
        <f t="shared" si="69"/>
        <v>2600</v>
      </c>
      <c r="Q302" s="675">
        <f t="shared" si="69"/>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70"/>
        <v>YYBNWbd</v>
      </c>
      <c r="H303" s="648">
        <v>4000</v>
      </c>
      <c r="I303" s="675">
        <f t="shared" si="69"/>
        <v>4800</v>
      </c>
      <c r="J303" s="675">
        <f t="shared" si="69"/>
        <v>4000</v>
      </c>
      <c r="K303" s="675">
        <f t="shared" si="69"/>
        <v>4880</v>
      </c>
      <c r="L303" s="675">
        <f t="shared" si="69"/>
        <v>3480</v>
      </c>
      <c r="M303" s="675">
        <f t="shared" si="69"/>
        <v>4200</v>
      </c>
      <c r="N303" s="675">
        <f t="shared" si="69"/>
        <v>3320</v>
      </c>
      <c r="O303" s="675">
        <f t="shared" si="69"/>
        <v>3800</v>
      </c>
      <c r="P303" s="675">
        <f t="shared" si="69"/>
        <v>2600</v>
      </c>
      <c r="Q303" s="675">
        <f t="shared" si="69"/>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ref="G304:G310" si="71">_xlfn.CONCAT(H220:M220)</f>
        <v>YYNWBl</v>
      </c>
      <c r="H304" s="648">
        <v>2000</v>
      </c>
      <c r="I304" s="675">
        <f t="shared" si="69"/>
        <v>2400</v>
      </c>
      <c r="J304" s="675">
        <f t="shared" si="69"/>
        <v>2000</v>
      </c>
      <c r="K304" s="675">
        <f t="shared" si="69"/>
        <v>2440</v>
      </c>
      <c r="L304" s="675">
        <f t="shared" si="69"/>
        <v>1740</v>
      </c>
      <c r="M304" s="675">
        <f t="shared" si="69"/>
        <v>2100</v>
      </c>
      <c r="N304" s="675">
        <f t="shared" si="69"/>
        <v>1660</v>
      </c>
      <c r="O304" s="675">
        <f t="shared" si="69"/>
        <v>1900</v>
      </c>
      <c r="P304" s="675">
        <f t="shared" si="69"/>
        <v>1300</v>
      </c>
      <c r="Q304" s="675">
        <f t="shared" si="69"/>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71"/>
        <v>YYWBLw</v>
      </c>
      <c r="H305" s="805">
        <f>H300+400</f>
        <v>4200</v>
      </c>
      <c r="I305" s="675">
        <f t="shared" si="69"/>
        <v>5040</v>
      </c>
      <c r="J305" s="675">
        <f t="shared" si="69"/>
        <v>4200</v>
      </c>
      <c r="K305" s="675">
        <f t="shared" si="69"/>
        <v>5124</v>
      </c>
      <c r="L305" s="675">
        <f t="shared" si="69"/>
        <v>3654</v>
      </c>
      <c r="M305" s="675">
        <f t="shared" si="69"/>
        <v>4410</v>
      </c>
      <c r="N305" s="675">
        <f t="shared" si="69"/>
        <v>3486</v>
      </c>
      <c r="O305" s="675">
        <f t="shared" si="69"/>
        <v>3990</v>
      </c>
      <c r="P305" s="675">
        <f t="shared" si="69"/>
        <v>2730</v>
      </c>
      <c r="Q305" s="675">
        <f t="shared" si="69"/>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71"/>
        <v>YYWBLwd</v>
      </c>
      <c r="H306" s="805">
        <f>H301+400</f>
        <v>4200</v>
      </c>
      <c r="I306" s="675">
        <f t="shared" si="69"/>
        <v>5040</v>
      </c>
      <c r="J306" s="675">
        <f t="shared" si="69"/>
        <v>4200</v>
      </c>
      <c r="K306" s="675">
        <f t="shared" si="69"/>
        <v>5124</v>
      </c>
      <c r="L306" s="675">
        <f t="shared" si="69"/>
        <v>3654</v>
      </c>
      <c r="M306" s="675">
        <f t="shared" si="69"/>
        <v>4410</v>
      </c>
      <c r="N306" s="675">
        <f t="shared" si="69"/>
        <v>3486</v>
      </c>
      <c r="O306" s="675">
        <f t="shared" si="69"/>
        <v>3990</v>
      </c>
      <c r="P306" s="675">
        <f t="shared" si="69"/>
        <v>2730</v>
      </c>
      <c r="Q306" s="675">
        <f t="shared" si="69"/>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71"/>
        <v>YYBLWb</v>
      </c>
      <c r="H307" s="648">
        <v>4000</v>
      </c>
      <c r="I307" s="675">
        <f t="shared" si="69"/>
        <v>4800</v>
      </c>
      <c r="J307" s="675">
        <f t="shared" si="69"/>
        <v>4000</v>
      </c>
      <c r="K307" s="675">
        <f t="shared" si="69"/>
        <v>4880</v>
      </c>
      <c r="L307" s="675">
        <f t="shared" si="69"/>
        <v>3480</v>
      </c>
      <c r="M307" s="675">
        <f t="shared" si="69"/>
        <v>4200</v>
      </c>
      <c r="N307" s="675">
        <f t="shared" si="69"/>
        <v>3320</v>
      </c>
      <c r="O307" s="675">
        <f t="shared" si="69"/>
        <v>3800</v>
      </c>
      <c r="P307" s="675">
        <f t="shared" si="69"/>
        <v>2600</v>
      </c>
      <c r="Q307" s="675">
        <f t="shared" si="69"/>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71"/>
        <v>YYBLWbd</v>
      </c>
      <c r="H308" s="648">
        <v>4000</v>
      </c>
      <c r="I308" s="675">
        <f t="shared" si="69"/>
        <v>4800</v>
      </c>
      <c r="J308" s="675">
        <f t="shared" si="69"/>
        <v>4000</v>
      </c>
      <c r="K308" s="675">
        <f t="shared" si="69"/>
        <v>4880</v>
      </c>
      <c r="L308" s="675">
        <f t="shared" si="69"/>
        <v>3480</v>
      </c>
      <c r="M308" s="675">
        <f t="shared" si="69"/>
        <v>4200</v>
      </c>
      <c r="N308" s="675">
        <f t="shared" si="69"/>
        <v>3320</v>
      </c>
      <c r="O308" s="675">
        <f t="shared" si="69"/>
        <v>3800</v>
      </c>
      <c r="P308" s="675">
        <f t="shared" si="69"/>
        <v>2600</v>
      </c>
      <c r="Q308" s="675">
        <f t="shared" si="69"/>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71"/>
        <v>YYLWBr</v>
      </c>
      <c r="H309" s="648">
        <v>2000</v>
      </c>
      <c r="I309" s="675">
        <f t="shared" si="69"/>
        <v>2400</v>
      </c>
      <c r="J309" s="675">
        <f t="shared" si="69"/>
        <v>2000</v>
      </c>
      <c r="K309" s="675">
        <f t="shared" si="69"/>
        <v>2440</v>
      </c>
      <c r="L309" s="675">
        <f t="shared" si="69"/>
        <v>1740</v>
      </c>
      <c r="M309" s="675">
        <f t="shared" si="69"/>
        <v>2100</v>
      </c>
      <c r="N309" s="675">
        <f t="shared" si="69"/>
        <v>1660</v>
      </c>
      <c r="O309" s="675">
        <f t="shared" si="69"/>
        <v>1900</v>
      </c>
      <c r="P309" s="675">
        <f t="shared" si="69"/>
        <v>1300</v>
      </c>
      <c r="Q309" s="675">
        <f t="shared" si="69"/>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71"/>
        <v>YYLWBrd</v>
      </c>
      <c r="H310" s="648">
        <v>2000</v>
      </c>
      <c r="I310" s="675">
        <f t="shared" si="69"/>
        <v>2400</v>
      </c>
      <c r="J310" s="675">
        <f t="shared" si="69"/>
        <v>2000</v>
      </c>
      <c r="K310" s="675">
        <f t="shared" si="69"/>
        <v>2440</v>
      </c>
      <c r="L310" s="675">
        <f t="shared" si="69"/>
        <v>1740</v>
      </c>
      <c r="M310" s="675">
        <f t="shared" si="69"/>
        <v>2100</v>
      </c>
      <c r="N310" s="675">
        <f t="shared" si="69"/>
        <v>1660</v>
      </c>
      <c r="O310" s="675">
        <f t="shared" si="69"/>
        <v>1900</v>
      </c>
      <c r="P310" s="675">
        <f t="shared" si="69"/>
        <v>1300</v>
      </c>
      <c r="Q310" s="675">
        <f t="shared" si="69"/>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ref="G311:G322" si="72">_xlfn.CONCAT(H227:M227)</f>
        <v>AAAA2Nw</v>
      </c>
      <c r="H311" s="648">
        <v>3800</v>
      </c>
      <c r="I311" s="675">
        <f t="shared" ref="I311:Q323" si="73">$H311*I$243</f>
        <v>4560</v>
      </c>
      <c r="J311" s="675">
        <f t="shared" si="73"/>
        <v>3800</v>
      </c>
      <c r="K311" s="675">
        <f t="shared" si="73"/>
        <v>4636</v>
      </c>
      <c r="L311" s="675">
        <f t="shared" si="73"/>
        <v>3306</v>
      </c>
      <c r="M311" s="675">
        <f t="shared" si="73"/>
        <v>3990</v>
      </c>
      <c r="N311" s="675">
        <f t="shared" si="73"/>
        <v>3154</v>
      </c>
      <c r="O311" s="675">
        <f t="shared" si="73"/>
        <v>3610</v>
      </c>
      <c r="P311" s="675">
        <f t="shared" si="73"/>
        <v>2470</v>
      </c>
      <c r="Q311" s="675">
        <f t="shared" si="73"/>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72"/>
        <v>AAAA2Nwd</v>
      </c>
      <c r="H312" s="648">
        <v>3800</v>
      </c>
      <c r="I312" s="675">
        <f t="shared" si="73"/>
        <v>4560</v>
      </c>
      <c r="J312" s="675">
        <f t="shared" si="73"/>
        <v>3800</v>
      </c>
      <c r="K312" s="675">
        <f t="shared" si="73"/>
        <v>4636</v>
      </c>
      <c r="L312" s="675">
        <f t="shared" si="73"/>
        <v>3306</v>
      </c>
      <c r="M312" s="675">
        <f t="shared" si="73"/>
        <v>3990</v>
      </c>
      <c r="N312" s="675">
        <f t="shared" si="73"/>
        <v>3154</v>
      </c>
      <c r="O312" s="675">
        <f t="shared" si="73"/>
        <v>3610</v>
      </c>
      <c r="P312" s="675">
        <f t="shared" si="73"/>
        <v>2470</v>
      </c>
      <c r="Q312" s="675">
        <f t="shared" si="73"/>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72"/>
        <v>AAANWb</v>
      </c>
      <c r="H313" s="648">
        <v>4000</v>
      </c>
      <c r="I313" s="675">
        <f t="shared" si="73"/>
        <v>4800</v>
      </c>
      <c r="J313" s="675">
        <f t="shared" si="73"/>
        <v>4000</v>
      </c>
      <c r="K313" s="675">
        <f t="shared" si="73"/>
        <v>4880</v>
      </c>
      <c r="L313" s="675">
        <f t="shared" si="73"/>
        <v>3480</v>
      </c>
      <c r="M313" s="675">
        <f t="shared" si="73"/>
        <v>4200</v>
      </c>
      <c r="N313" s="675">
        <f t="shared" si="73"/>
        <v>3320</v>
      </c>
      <c r="O313" s="675">
        <f t="shared" si="73"/>
        <v>3800</v>
      </c>
      <c r="P313" s="675">
        <f t="shared" si="73"/>
        <v>2600</v>
      </c>
      <c r="Q313" s="675">
        <f t="shared" si="73"/>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72"/>
        <v>AAANWbd</v>
      </c>
      <c r="H314" s="648">
        <v>4000</v>
      </c>
      <c r="I314" s="675">
        <f t="shared" si="73"/>
        <v>4800</v>
      </c>
      <c r="J314" s="675">
        <f t="shared" si="73"/>
        <v>4000</v>
      </c>
      <c r="K314" s="675">
        <f t="shared" si="73"/>
        <v>4880</v>
      </c>
      <c r="L314" s="675">
        <f t="shared" si="73"/>
        <v>3480</v>
      </c>
      <c r="M314" s="675">
        <f t="shared" si="73"/>
        <v>4200</v>
      </c>
      <c r="N314" s="675">
        <f t="shared" si="73"/>
        <v>3320</v>
      </c>
      <c r="O314" s="675">
        <f t="shared" si="73"/>
        <v>3800</v>
      </c>
      <c r="P314" s="675">
        <f t="shared" si="73"/>
        <v>2600</v>
      </c>
      <c r="Q314" s="675">
        <f t="shared" si="73"/>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72"/>
        <v>AANWBa</v>
      </c>
      <c r="H315" s="648">
        <v>0</v>
      </c>
      <c r="I315" s="675">
        <f t="shared" si="73"/>
        <v>0</v>
      </c>
      <c r="J315" s="675">
        <f t="shared" si="73"/>
        <v>0</v>
      </c>
      <c r="K315" s="675">
        <f t="shared" si="73"/>
        <v>0</v>
      </c>
      <c r="L315" s="675">
        <f t="shared" si="73"/>
        <v>0</v>
      </c>
      <c r="M315" s="675">
        <f t="shared" si="73"/>
        <v>0</v>
      </c>
      <c r="N315" s="675">
        <f t="shared" si="73"/>
        <v>0</v>
      </c>
      <c r="O315" s="675">
        <f t="shared" si="73"/>
        <v>0</v>
      </c>
      <c r="P315" s="675">
        <f t="shared" si="73"/>
        <v>0</v>
      </c>
      <c r="Q315" s="675">
        <f t="shared" si="73"/>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72"/>
        <v>AYWBA1a</v>
      </c>
      <c r="H316" s="648">
        <v>0</v>
      </c>
      <c r="I316" s="675">
        <f t="shared" si="73"/>
        <v>0</v>
      </c>
      <c r="J316" s="675">
        <f t="shared" si="73"/>
        <v>0</v>
      </c>
      <c r="K316" s="675">
        <f t="shared" si="73"/>
        <v>0</v>
      </c>
      <c r="L316" s="675">
        <f t="shared" si="73"/>
        <v>0</v>
      </c>
      <c r="M316" s="675">
        <f t="shared" si="73"/>
        <v>0</v>
      </c>
      <c r="N316" s="675">
        <f t="shared" si="73"/>
        <v>0</v>
      </c>
      <c r="O316" s="675">
        <f t="shared" si="73"/>
        <v>0</v>
      </c>
      <c r="P316" s="675">
        <f t="shared" si="73"/>
        <v>0</v>
      </c>
      <c r="Q316" s="675">
        <f t="shared" si="73"/>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72"/>
        <v>YYFWBz</v>
      </c>
      <c r="H317" s="648">
        <v>1800</v>
      </c>
      <c r="I317" s="675">
        <f t="shared" si="73"/>
        <v>2160</v>
      </c>
      <c r="J317" s="675">
        <f t="shared" si="73"/>
        <v>1800</v>
      </c>
      <c r="K317" s="675">
        <f t="shared" si="73"/>
        <v>2196</v>
      </c>
      <c r="L317" s="675">
        <f t="shared" si="73"/>
        <v>1566</v>
      </c>
      <c r="M317" s="675">
        <f t="shared" si="73"/>
        <v>1890</v>
      </c>
      <c r="N317" s="675">
        <f t="shared" si="73"/>
        <v>1494</v>
      </c>
      <c r="O317" s="675">
        <f t="shared" si="73"/>
        <v>1710</v>
      </c>
      <c r="P317" s="675">
        <f t="shared" si="73"/>
        <v>1170</v>
      </c>
      <c r="Q317" s="675">
        <f t="shared" si="73"/>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72"/>
        <v>YYFWBzd</v>
      </c>
      <c r="H318" s="648">
        <v>1800</v>
      </c>
      <c r="I318" s="675">
        <f t="shared" si="73"/>
        <v>2160</v>
      </c>
      <c r="J318" s="675">
        <f t="shared" si="73"/>
        <v>1800</v>
      </c>
      <c r="K318" s="675">
        <f t="shared" si="73"/>
        <v>2196</v>
      </c>
      <c r="L318" s="675">
        <f t="shared" si="73"/>
        <v>1566</v>
      </c>
      <c r="M318" s="675">
        <f t="shared" si="73"/>
        <v>1890</v>
      </c>
      <c r="N318" s="675">
        <f t="shared" si="73"/>
        <v>1494</v>
      </c>
      <c r="O318" s="675">
        <f t="shared" si="73"/>
        <v>1710</v>
      </c>
      <c r="P318" s="675">
        <f t="shared" si="73"/>
        <v>1170</v>
      </c>
      <c r="Q318" s="675">
        <f t="shared" si="73"/>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72"/>
        <v>YYBNWf</v>
      </c>
      <c r="H319" s="648">
        <v>2200</v>
      </c>
      <c r="I319" s="675">
        <f t="shared" si="73"/>
        <v>2640</v>
      </c>
      <c r="J319" s="675">
        <f t="shared" si="73"/>
        <v>2200</v>
      </c>
      <c r="K319" s="675">
        <f t="shared" si="73"/>
        <v>2684</v>
      </c>
      <c r="L319" s="675">
        <f t="shared" si="73"/>
        <v>1914</v>
      </c>
      <c r="M319" s="675">
        <f t="shared" si="73"/>
        <v>2310</v>
      </c>
      <c r="N319" s="675">
        <f t="shared" si="73"/>
        <v>1826</v>
      </c>
      <c r="O319" s="675">
        <f t="shared" si="73"/>
        <v>2090</v>
      </c>
      <c r="P319" s="675">
        <f t="shared" si="73"/>
        <v>1430</v>
      </c>
      <c r="Q319" s="675">
        <f t="shared" si="73"/>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72"/>
        <v>YYNWFw</v>
      </c>
      <c r="H320" s="648">
        <v>4200</v>
      </c>
      <c r="I320" s="675">
        <f t="shared" si="73"/>
        <v>5040</v>
      </c>
      <c r="J320" s="675">
        <f t="shared" si="73"/>
        <v>4200</v>
      </c>
      <c r="K320" s="675">
        <f t="shared" si="73"/>
        <v>5124</v>
      </c>
      <c r="L320" s="675">
        <f t="shared" si="73"/>
        <v>3654</v>
      </c>
      <c r="M320" s="675">
        <f t="shared" si="73"/>
        <v>4410</v>
      </c>
      <c r="N320" s="675">
        <f t="shared" si="73"/>
        <v>3486</v>
      </c>
      <c r="O320" s="675">
        <f t="shared" si="73"/>
        <v>3990</v>
      </c>
      <c r="P320" s="675">
        <f t="shared" si="73"/>
        <v>2730</v>
      </c>
      <c r="Q320" s="675">
        <f t="shared" si="73"/>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72"/>
        <v>YYNWFwd</v>
      </c>
      <c r="H321" s="648">
        <v>4200</v>
      </c>
      <c r="I321" s="675">
        <f t="shared" si="73"/>
        <v>5040</v>
      </c>
      <c r="J321" s="675">
        <f t="shared" si="73"/>
        <v>4200</v>
      </c>
      <c r="K321" s="675">
        <f t="shared" si="73"/>
        <v>5124</v>
      </c>
      <c r="L321" s="675">
        <f t="shared" si="73"/>
        <v>3654</v>
      </c>
      <c r="M321" s="675">
        <f t="shared" si="73"/>
        <v>4410</v>
      </c>
      <c r="N321" s="675">
        <f t="shared" si="73"/>
        <v>3486</v>
      </c>
      <c r="O321" s="675">
        <f t="shared" si="73"/>
        <v>3990</v>
      </c>
      <c r="P321" s="675">
        <f t="shared" si="73"/>
        <v>2730</v>
      </c>
      <c r="Q321" s="675">
        <f t="shared" si="73"/>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72"/>
        <v>YYWFWb</v>
      </c>
      <c r="H322" s="648">
        <v>4000</v>
      </c>
      <c r="I322" s="675">
        <f t="shared" si="73"/>
        <v>4800</v>
      </c>
      <c r="J322" s="675">
        <f t="shared" si="73"/>
        <v>4000</v>
      </c>
      <c r="K322" s="675">
        <f t="shared" si="73"/>
        <v>4880</v>
      </c>
      <c r="L322" s="675">
        <f t="shared" si="73"/>
        <v>3480</v>
      </c>
      <c r="M322" s="675">
        <f t="shared" si="73"/>
        <v>4200</v>
      </c>
      <c r="N322" s="675">
        <f t="shared" si="73"/>
        <v>3320</v>
      </c>
      <c r="O322" s="675">
        <f t="shared" si="73"/>
        <v>3800</v>
      </c>
      <c r="P322" s="675">
        <f t="shared" si="73"/>
        <v>2600</v>
      </c>
      <c r="Q322" s="675">
        <f t="shared" si="73"/>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ref="G323" si="74">_xlfn.CONCAT(H239:M239)</f>
        <v>YYWFWbd</v>
      </c>
      <c r="H323" s="648">
        <v>4000</v>
      </c>
      <c r="I323" s="675">
        <f t="shared" si="73"/>
        <v>4800</v>
      </c>
      <c r="J323" s="675">
        <f t="shared" si="73"/>
        <v>4000</v>
      </c>
      <c r="K323" s="675">
        <f t="shared" si="73"/>
        <v>4880</v>
      </c>
      <c r="L323" s="675">
        <f t="shared" si="73"/>
        <v>3480</v>
      </c>
      <c r="M323" s="675">
        <f t="shared" si="73"/>
        <v>4200</v>
      </c>
      <c r="N323" s="675">
        <f t="shared" si="73"/>
        <v>3320</v>
      </c>
      <c r="O323" s="675">
        <f t="shared" si="73"/>
        <v>3800</v>
      </c>
      <c r="P323" s="675">
        <f t="shared" si="73"/>
        <v>2600</v>
      </c>
      <c r="Q323" s="675">
        <f t="shared" si="73"/>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491" t="s">
        <v>985</v>
      </c>
      <c r="I330" t="s">
        <v>380</v>
      </c>
      <c r="J330" t="s">
        <v>772</v>
      </c>
      <c r="K330" t="s">
        <v>773</v>
      </c>
      <c r="L330" t="s">
        <v>774</v>
      </c>
      <c r="M330" t="s">
        <v>775</v>
      </c>
      <c r="N330" t="s">
        <v>776</v>
      </c>
      <c r="O330" t="s">
        <v>777</v>
      </c>
      <c r="P330" t="s">
        <v>778</v>
      </c>
      <c r="Q330" t="s">
        <v>779</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491"/>
      <c r="H331" t="s">
        <v>1029</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
        <v>785</v>
      </c>
      <c r="H333" t="s">
        <v>800</v>
      </c>
      <c r="I333" t="s">
        <v>800</v>
      </c>
      <c r="J333" t="s">
        <v>380</v>
      </c>
      <c r="K333" t="s">
        <v>380</v>
      </c>
      <c r="L333" t="s">
        <v>772</v>
      </c>
      <c r="M333" t="s">
        <v>772</v>
      </c>
      <c r="N333" t="s">
        <v>773</v>
      </c>
      <c r="O333" t="s">
        <v>773</v>
      </c>
      <c r="P333" t="s">
        <v>774</v>
      </c>
      <c r="Q333" t="s">
        <v>774</v>
      </c>
      <c r="R333" t="s">
        <v>775</v>
      </c>
      <c r="S333" t="s">
        <v>775</v>
      </c>
      <c r="T333" t="s">
        <v>776</v>
      </c>
      <c r="U333" t="s">
        <v>776</v>
      </c>
      <c r="V333" t="s">
        <v>777</v>
      </c>
      <c r="W333" t="s">
        <v>777</v>
      </c>
      <c r="X333" t="s">
        <v>778</v>
      </c>
      <c r="Y333" t="s">
        <v>778</v>
      </c>
      <c r="Z333" t="s">
        <v>779</v>
      </c>
      <c r="AA333" t="s">
        <v>779</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
        <v>784</v>
      </c>
      <c r="H334" t="s">
        <v>984</v>
      </c>
      <c r="I334" t="s">
        <v>968</v>
      </c>
      <c r="J334" t="s">
        <v>984</v>
      </c>
      <c r="K334" t="s">
        <v>968</v>
      </c>
      <c r="L334" t="s">
        <v>984</v>
      </c>
      <c r="M334" t="s">
        <v>968</v>
      </c>
      <c r="N334" t="s">
        <v>984</v>
      </c>
      <c r="O334" t="s">
        <v>968</v>
      </c>
      <c r="P334" t="s">
        <v>984</v>
      </c>
      <c r="Q334" t="s">
        <v>968</v>
      </c>
      <c r="R334" t="s">
        <v>984</v>
      </c>
      <c r="S334" t="s">
        <v>968</v>
      </c>
      <c r="T334" t="s">
        <v>984</v>
      </c>
      <c r="U334" t="s">
        <v>968</v>
      </c>
      <c r="V334" t="s">
        <v>984</v>
      </c>
      <c r="W334" t="s">
        <v>968</v>
      </c>
      <c r="X334" t="s">
        <v>984</v>
      </c>
      <c r="Y334" t="s">
        <v>968</v>
      </c>
      <c r="Z334" t="s">
        <v>984</v>
      </c>
      <c r="AA334" t="s">
        <v>968</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ref="G335:G376" si="75">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75"/>
        <v>GGGGAg1a2</v>
      </c>
      <c r="H336" s="230">
        <v>0</v>
      </c>
      <c r="I336" s="230">
        <v>0</v>
      </c>
      <c r="J336" s="650">
        <f t="shared" ref="J336:J344" si="76">$H336*HLOOKUP(J$333,$I$330:$Q$331,2)</f>
        <v>0</v>
      </c>
      <c r="K336" s="657">
        <f t="shared" ref="K336:K344" si="77">$I336</f>
        <v>0</v>
      </c>
      <c r="L336" s="650">
        <f t="shared" ref="L336:L344" si="78">$H336*HLOOKUP(L$333,$I$330:$Q$331,2)</f>
        <v>0</v>
      </c>
      <c r="M336" s="657">
        <f t="shared" ref="M336:M344" si="79">$I336</f>
        <v>0</v>
      </c>
      <c r="N336" s="650">
        <f t="shared" ref="N336:N344" si="80">$H336*HLOOKUP(N$333,$I$330:$Q$331,2)</f>
        <v>0</v>
      </c>
      <c r="O336" s="657">
        <f t="shared" ref="O336:O344" si="81">$I336</f>
        <v>0</v>
      </c>
      <c r="P336" s="650">
        <f t="shared" ref="P336:P344" si="82">$H336*HLOOKUP(P$333,$I$330:$Q$331,2)</f>
        <v>0</v>
      </c>
      <c r="Q336" s="657">
        <f t="shared" ref="Q336:Q344" si="83">$I336</f>
        <v>0</v>
      </c>
      <c r="R336" s="650">
        <f t="shared" ref="R336:R344" si="84">$H336*HLOOKUP(R$333,$I$330:$Q$331,2)</f>
        <v>0</v>
      </c>
      <c r="S336" s="657">
        <f t="shared" ref="S336:S344" si="85">$I336</f>
        <v>0</v>
      </c>
      <c r="T336" s="650">
        <f t="shared" ref="T336:T344" si="86">$H336*HLOOKUP(T$333,$I$330:$Q$331,2)</f>
        <v>0</v>
      </c>
      <c r="U336" s="657">
        <f t="shared" ref="U336:U344" si="87">$I336</f>
        <v>0</v>
      </c>
      <c r="V336" s="650">
        <f t="shared" ref="V336:V344" si="88">$H336*HLOOKUP(V$333,$I$330:$Q$331,2)</f>
        <v>0</v>
      </c>
      <c r="W336" s="657">
        <f t="shared" ref="W336:W344" si="89">$I336</f>
        <v>0</v>
      </c>
      <c r="X336" s="650">
        <f t="shared" ref="X336:X344" si="90">$H336*HLOOKUP(X$333,$I$330:$Q$331,2)</f>
        <v>0</v>
      </c>
      <c r="Y336" s="657">
        <f t="shared" ref="Y336:Y344" si="91">$I336</f>
        <v>0</v>
      </c>
      <c r="Z336" s="650">
        <f t="shared" ref="Z336:Z344" si="92">$H336*HLOOKUP(Z$333,$I$330:$Q$331,2)</f>
        <v>0</v>
      </c>
      <c r="AA336" s="657">
        <f t="shared" ref="AA336:AA344" si="93">$I336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75"/>
        <v>GGGGSg1a2</v>
      </c>
      <c r="H337" s="230">
        <v>0</v>
      </c>
      <c r="I337" s="230">
        <v>0</v>
      </c>
      <c r="J337" s="650">
        <f t="shared" si="76"/>
        <v>0</v>
      </c>
      <c r="K337" s="657">
        <f t="shared" si="77"/>
        <v>0</v>
      </c>
      <c r="L337" s="650">
        <f t="shared" si="78"/>
        <v>0</v>
      </c>
      <c r="M337" s="657">
        <f t="shared" si="79"/>
        <v>0</v>
      </c>
      <c r="N337" s="650">
        <f t="shared" si="80"/>
        <v>0</v>
      </c>
      <c r="O337" s="657">
        <f t="shared" si="81"/>
        <v>0</v>
      </c>
      <c r="P337" s="650">
        <f t="shared" si="82"/>
        <v>0</v>
      </c>
      <c r="Q337" s="657">
        <f t="shared" si="83"/>
        <v>0</v>
      </c>
      <c r="R337" s="650">
        <f t="shared" si="84"/>
        <v>0</v>
      </c>
      <c r="S337" s="657">
        <f t="shared" si="85"/>
        <v>0</v>
      </c>
      <c r="T337" s="650">
        <f t="shared" si="86"/>
        <v>0</v>
      </c>
      <c r="U337" s="657">
        <f t="shared" si="87"/>
        <v>0</v>
      </c>
      <c r="V337" s="650">
        <f t="shared" si="88"/>
        <v>0</v>
      </c>
      <c r="W337" s="657">
        <f t="shared" si="89"/>
        <v>0</v>
      </c>
      <c r="X337" s="650">
        <f t="shared" si="90"/>
        <v>0</v>
      </c>
      <c r="Y337" s="657">
        <f t="shared" si="91"/>
        <v>0</v>
      </c>
      <c r="Z337" s="650">
        <f t="shared" si="92"/>
        <v>0</v>
      </c>
      <c r="AA337" s="657">
        <f t="shared" si="93"/>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75"/>
        <v>GGGAg2Na2</v>
      </c>
      <c r="H338" s="230">
        <v>0</v>
      </c>
      <c r="I338" s="230">
        <v>0</v>
      </c>
      <c r="J338" s="650">
        <f t="shared" si="76"/>
        <v>0</v>
      </c>
      <c r="K338" s="657">
        <f t="shared" si="77"/>
        <v>0</v>
      </c>
      <c r="L338" s="650">
        <f t="shared" si="78"/>
        <v>0</v>
      </c>
      <c r="M338" s="657">
        <f t="shared" si="79"/>
        <v>0</v>
      </c>
      <c r="N338" s="650">
        <f t="shared" si="80"/>
        <v>0</v>
      </c>
      <c r="O338" s="657">
        <f t="shared" si="81"/>
        <v>0</v>
      </c>
      <c r="P338" s="650">
        <f t="shared" si="82"/>
        <v>0</v>
      </c>
      <c r="Q338" s="657">
        <f t="shared" si="83"/>
        <v>0</v>
      </c>
      <c r="R338" s="650">
        <f t="shared" si="84"/>
        <v>0</v>
      </c>
      <c r="S338" s="657">
        <f t="shared" si="85"/>
        <v>0</v>
      </c>
      <c r="T338" s="650">
        <f t="shared" si="86"/>
        <v>0</v>
      </c>
      <c r="U338" s="657">
        <f t="shared" si="87"/>
        <v>0</v>
      </c>
      <c r="V338" s="650">
        <f t="shared" si="88"/>
        <v>0</v>
      </c>
      <c r="W338" s="657">
        <f t="shared" si="89"/>
        <v>0</v>
      </c>
      <c r="X338" s="650">
        <f t="shared" si="90"/>
        <v>0</v>
      </c>
      <c r="Y338" s="657">
        <f t="shared" si="91"/>
        <v>0</v>
      </c>
      <c r="Z338" s="650">
        <f t="shared" si="92"/>
        <v>0</v>
      </c>
      <c r="AA338" s="657">
        <f t="shared" si="93"/>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75"/>
        <v>GGGAg2Ea2</v>
      </c>
      <c r="H339" s="230">
        <v>0</v>
      </c>
      <c r="I339" s="230">
        <v>0</v>
      </c>
      <c r="J339" s="650">
        <f t="shared" si="76"/>
        <v>0</v>
      </c>
      <c r="K339" s="657">
        <f t="shared" si="77"/>
        <v>0</v>
      </c>
      <c r="L339" s="650">
        <f t="shared" si="78"/>
        <v>0</v>
      </c>
      <c r="M339" s="657">
        <f t="shared" si="79"/>
        <v>0</v>
      </c>
      <c r="N339" s="650">
        <f t="shared" si="80"/>
        <v>0</v>
      </c>
      <c r="O339" s="657">
        <f t="shared" si="81"/>
        <v>0</v>
      </c>
      <c r="P339" s="650">
        <f t="shared" si="82"/>
        <v>0</v>
      </c>
      <c r="Q339" s="657">
        <f t="shared" si="83"/>
        <v>0</v>
      </c>
      <c r="R339" s="650">
        <f t="shared" si="84"/>
        <v>0</v>
      </c>
      <c r="S339" s="657">
        <f t="shared" si="85"/>
        <v>0</v>
      </c>
      <c r="T339" s="650">
        <f t="shared" si="86"/>
        <v>0</v>
      </c>
      <c r="U339" s="657">
        <f t="shared" si="87"/>
        <v>0</v>
      </c>
      <c r="V339" s="650">
        <f t="shared" si="88"/>
        <v>0</v>
      </c>
      <c r="W339" s="657">
        <f t="shared" si="89"/>
        <v>0</v>
      </c>
      <c r="X339" s="650">
        <f t="shared" si="90"/>
        <v>0</v>
      </c>
      <c r="Y339" s="657">
        <f t="shared" si="91"/>
        <v>0</v>
      </c>
      <c r="Z339" s="650">
        <f t="shared" si="92"/>
        <v>0</v>
      </c>
      <c r="AA339" s="657">
        <f t="shared" si="93"/>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75"/>
        <v>GGGAg2OFa2</v>
      </c>
      <c r="H340" s="230">
        <v>0</v>
      </c>
      <c r="I340" s="230">
        <v>0</v>
      </c>
      <c r="J340" s="650">
        <f t="shared" si="76"/>
        <v>0</v>
      </c>
      <c r="K340" s="657">
        <f t="shared" si="77"/>
        <v>0</v>
      </c>
      <c r="L340" s="650">
        <f t="shared" si="78"/>
        <v>0</v>
      </c>
      <c r="M340" s="657">
        <f t="shared" si="79"/>
        <v>0</v>
      </c>
      <c r="N340" s="650">
        <f t="shared" si="80"/>
        <v>0</v>
      </c>
      <c r="O340" s="657">
        <f t="shared" si="81"/>
        <v>0</v>
      </c>
      <c r="P340" s="650">
        <f t="shared" si="82"/>
        <v>0</v>
      </c>
      <c r="Q340" s="657">
        <f t="shared" si="83"/>
        <v>0</v>
      </c>
      <c r="R340" s="650">
        <f t="shared" si="84"/>
        <v>0</v>
      </c>
      <c r="S340" s="657">
        <f t="shared" si="85"/>
        <v>0</v>
      </c>
      <c r="T340" s="650">
        <f t="shared" si="86"/>
        <v>0</v>
      </c>
      <c r="U340" s="657">
        <f t="shared" si="87"/>
        <v>0</v>
      </c>
      <c r="V340" s="650">
        <f t="shared" si="88"/>
        <v>0</v>
      </c>
      <c r="W340" s="657">
        <f t="shared" si="89"/>
        <v>0</v>
      </c>
      <c r="X340" s="650">
        <f t="shared" si="90"/>
        <v>0</v>
      </c>
      <c r="Y340" s="657">
        <f t="shared" si="91"/>
        <v>0</v>
      </c>
      <c r="Z340" s="650">
        <f t="shared" si="92"/>
        <v>0</v>
      </c>
      <c r="AA340" s="657">
        <f t="shared" si="93"/>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75"/>
        <v>GGGC1Na2</v>
      </c>
      <c r="H341" s="230">
        <v>0</v>
      </c>
      <c r="I341" s="230">
        <v>0</v>
      </c>
      <c r="J341" s="650">
        <f t="shared" si="76"/>
        <v>0</v>
      </c>
      <c r="K341" s="657">
        <f t="shared" si="77"/>
        <v>0</v>
      </c>
      <c r="L341" s="650">
        <f t="shared" si="78"/>
        <v>0</v>
      </c>
      <c r="M341" s="657">
        <f t="shared" si="79"/>
        <v>0</v>
      </c>
      <c r="N341" s="650">
        <f t="shared" si="80"/>
        <v>0</v>
      </c>
      <c r="O341" s="657">
        <f t="shared" si="81"/>
        <v>0</v>
      </c>
      <c r="P341" s="650">
        <f t="shared" si="82"/>
        <v>0</v>
      </c>
      <c r="Q341" s="657">
        <f t="shared" si="83"/>
        <v>0</v>
      </c>
      <c r="R341" s="650">
        <f t="shared" si="84"/>
        <v>0</v>
      </c>
      <c r="S341" s="657">
        <f t="shared" si="85"/>
        <v>0</v>
      </c>
      <c r="T341" s="650">
        <f t="shared" si="86"/>
        <v>0</v>
      </c>
      <c r="U341" s="657">
        <f t="shared" si="87"/>
        <v>0</v>
      </c>
      <c r="V341" s="650">
        <f t="shared" si="88"/>
        <v>0</v>
      </c>
      <c r="W341" s="657">
        <f t="shared" si="89"/>
        <v>0</v>
      </c>
      <c r="X341" s="650">
        <f t="shared" si="90"/>
        <v>0</v>
      </c>
      <c r="Y341" s="657">
        <f t="shared" si="91"/>
        <v>0</v>
      </c>
      <c r="Z341" s="650">
        <f t="shared" si="92"/>
        <v>0</v>
      </c>
      <c r="AA341" s="657">
        <f t="shared" si="93"/>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75"/>
        <v>GGGC1Ea2</v>
      </c>
      <c r="H342" s="230">
        <v>0</v>
      </c>
      <c r="I342" s="230">
        <v>0</v>
      </c>
      <c r="J342" s="650">
        <f t="shared" si="76"/>
        <v>0</v>
      </c>
      <c r="K342" s="657">
        <f t="shared" si="77"/>
        <v>0</v>
      </c>
      <c r="L342" s="650">
        <f t="shared" si="78"/>
        <v>0</v>
      </c>
      <c r="M342" s="657">
        <f t="shared" si="79"/>
        <v>0</v>
      </c>
      <c r="N342" s="650">
        <f t="shared" si="80"/>
        <v>0</v>
      </c>
      <c r="O342" s="657">
        <f t="shared" si="81"/>
        <v>0</v>
      </c>
      <c r="P342" s="650">
        <f t="shared" si="82"/>
        <v>0</v>
      </c>
      <c r="Q342" s="657">
        <f t="shared" si="83"/>
        <v>0</v>
      </c>
      <c r="R342" s="650">
        <f t="shared" si="84"/>
        <v>0</v>
      </c>
      <c r="S342" s="657">
        <f t="shared" si="85"/>
        <v>0</v>
      </c>
      <c r="T342" s="650">
        <f t="shared" si="86"/>
        <v>0</v>
      </c>
      <c r="U342" s="657">
        <f t="shared" si="87"/>
        <v>0</v>
      </c>
      <c r="V342" s="650">
        <f t="shared" si="88"/>
        <v>0</v>
      </c>
      <c r="W342" s="657">
        <f t="shared" si="89"/>
        <v>0</v>
      </c>
      <c r="X342" s="650">
        <f t="shared" si="90"/>
        <v>0</v>
      </c>
      <c r="Y342" s="657">
        <f t="shared" si="91"/>
        <v>0</v>
      </c>
      <c r="Z342" s="650">
        <f t="shared" si="92"/>
        <v>0</v>
      </c>
      <c r="AA342" s="657">
        <f t="shared" si="93"/>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75"/>
        <v>GGGC1Pa2</v>
      </c>
      <c r="H343" s="230">
        <v>0</v>
      </c>
      <c r="I343" s="230">
        <v>0</v>
      </c>
      <c r="J343" s="650">
        <f t="shared" si="76"/>
        <v>0</v>
      </c>
      <c r="K343" s="657">
        <f t="shared" si="77"/>
        <v>0</v>
      </c>
      <c r="L343" s="650">
        <f t="shared" si="78"/>
        <v>0</v>
      </c>
      <c r="M343" s="657">
        <f t="shared" si="79"/>
        <v>0</v>
      </c>
      <c r="N343" s="650">
        <f t="shared" si="80"/>
        <v>0</v>
      </c>
      <c r="O343" s="657">
        <f t="shared" si="81"/>
        <v>0</v>
      </c>
      <c r="P343" s="650">
        <f t="shared" si="82"/>
        <v>0</v>
      </c>
      <c r="Q343" s="657">
        <f t="shared" si="83"/>
        <v>0</v>
      </c>
      <c r="R343" s="650">
        <f t="shared" si="84"/>
        <v>0</v>
      </c>
      <c r="S343" s="657">
        <f t="shared" si="85"/>
        <v>0</v>
      </c>
      <c r="T343" s="650">
        <f t="shared" si="86"/>
        <v>0</v>
      </c>
      <c r="U343" s="657">
        <f t="shared" si="87"/>
        <v>0</v>
      </c>
      <c r="V343" s="650">
        <f t="shared" si="88"/>
        <v>0</v>
      </c>
      <c r="W343" s="657">
        <f t="shared" si="89"/>
        <v>0</v>
      </c>
      <c r="X343" s="650">
        <f t="shared" si="90"/>
        <v>0</v>
      </c>
      <c r="Y343" s="657">
        <f t="shared" si="91"/>
        <v>0</v>
      </c>
      <c r="Z343" s="650">
        <f t="shared" si="92"/>
        <v>0</v>
      </c>
      <c r="AA343" s="657">
        <f t="shared" si="93"/>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75"/>
        <v>GGGC1OFa2</v>
      </c>
      <c r="H344" s="230">
        <v>0</v>
      </c>
      <c r="I344" s="230">
        <v>0</v>
      </c>
      <c r="J344" s="650">
        <f t="shared" si="76"/>
        <v>0</v>
      </c>
      <c r="K344" s="657">
        <f t="shared" si="77"/>
        <v>0</v>
      </c>
      <c r="L344" s="650">
        <f t="shared" si="78"/>
        <v>0</v>
      </c>
      <c r="M344" s="657">
        <f t="shared" si="79"/>
        <v>0</v>
      </c>
      <c r="N344" s="650">
        <f t="shared" si="80"/>
        <v>0</v>
      </c>
      <c r="O344" s="657">
        <f t="shared" si="81"/>
        <v>0</v>
      </c>
      <c r="P344" s="650">
        <f t="shared" si="82"/>
        <v>0</v>
      </c>
      <c r="Q344" s="657">
        <f t="shared" si="83"/>
        <v>0</v>
      </c>
      <c r="R344" s="650">
        <f t="shared" si="84"/>
        <v>0</v>
      </c>
      <c r="S344" s="657">
        <f t="shared" si="85"/>
        <v>0</v>
      </c>
      <c r="T344" s="650">
        <f t="shared" si="86"/>
        <v>0</v>
      </c>
      <c r="U344" s="657">
        <f t="shared" si="87"/>
        <v>0</v>
      </c>
      <c r="V344" s="650">
        <f t="shared" si="88"/>
        <v>0</v>
      </c>
      <c r="W344" s="657">
        <f t="shared" si="89"/>
        <v>0</v>
      </c>
      <c r="X344" s="650">
        <f t="shared" si="90"/>
        <v>0</v>
      </c>
      <c r="Y344" s="657">
        <f t="shared" si="91"/>
        <v>0</v>
      </c>
      <c r="Z344" s="650">
        <f t="shared" si="92"/>
        <v>0</v>
      </c>
      <c r="AA344" s="657">
        <f t="shared" si="93"/>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75"/>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75"/>
        <v>ANWFWb</v>
      </c>
      <c r="H346" s="803">
        <v>86.38</v>
      </c>
      <c r="I346" s="803">
        <v>13.52</v>
      </c>
      <c r="J346" s="650">
        <f t="shared" ref="J346:J366" si="94">$H346*HLOOKUP(J$333,$I$330:$Q$331,2)</f>
        <v>73.422999999999988</v>
      </c>
      <c r="K346" s="657">
        <f t="shared" ref="K346:K366" si="95">$I346</f>
        <v>13.52</v>
      </c>
      <c r="L346" s="650">
        <f t="shared" ref="L346:L366" si="96">$H346*HLOOKUP(L$333,$I$330:$Q$331,2)</f>
        <v>73.422999999999988</v>
      </c>
      <c r="M346" s="657">
        <f t="shared" ref="M346:M366" si="97">$I346</f>
        <v>13.52</v>
      </c>
      <c r="N346" s="650">
        <f t="shared" ref="N346:N366" si="98">$H346*HLOOKUP(N$333,$I$330:$Q$331,2)</f>
        <v>73.422999999999988</v>
      </c>
      <c r="O346" s="657">
        <f t="shared" ref="O346:O366" si="99">$I346</f>
        <v>13.52</v>
      </c>
      <c r="P346" s="650">
        <f t="shared" ref="P346:P366" si="100">$H346*HLOOKUP(P$333,$I$330:$Q$331,2)</f>
        <v>73.422999999999988</v>
      </c>
      <c r="Q346" s="657">
        <f t="shared" ref="Q346:Q366" si="101">$I346</f>
        <v>13.52</v>
      </c>
      <c r="R346" s="650">
        <f t="shared" ref="R346:R366" si="102">$H346*HLOOKUP(R$333,$I$330:$Q$331,2)</f>
        <v>86.38</v>
      </c>
      <c r="S346" s="657">
        <f t="shared" ref="S346:S366" si="103">$I346</f>
        <v>13.52</v>
      </c>
      <c r="T346" s="650">
        <f t="shared" ref="T346:T366" si="104">$H346*HLOOKUP(T$333,$I$330:$Q$331,2)</f>
        <v>86.38</v>
      </c>
      <c r="U346" s="657">
        <f t="shared" ref="U346:U366" si="105">$I346</f>
        <v>13.52</v>
      </c>
      <c r="V346" s="650">
        <f t="shared" ref="V346:V366" si="106">$H346*HLOOKUP(V$333,$I$330:$Q$331,2)</f>
        <v>86.38</v>
      </c>
      <c r="W346" s="657">
        <f t="shared" ref="W346:W366" si="107">$I346</f>
        <v>13.52</v>
      </c>
      <c r="X346" s="650">
        <f t="shared" ref="X346:X366" si="108">$H346*HLOOKUP(X$333,$I$330:$Q$331,2)</f>
        <v>86.38</v>
      </c>
      <c r="Y346" s="657">
        <f t="shared" ref="Y346:Y366" si="109">$I346</f>
        <v>13.52</v>
      </c>
      <c r="Z346" s="650">
        <f t="shared" ref="Z346:Z366" si="110">$H346*HLOOKUP(Z$333,$I$330:$Q$331,2)</f>
        <v>86.38</v>
      </c>
      <c r="AA346" s="657">
        <f t="shared" ref="AA346:AA366" si="111">$I346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75"/>
        <v>ANWFWbd</v>
      </c>
      <c r="H347" s="674">
        <f>H346*1.2</f>
        <v>103.65599999999999</v>
      </c>
      <c r="I347" s="674">
        <f>I346*1.2</f>
        <v>16.224</v>
      </c>
      <c r="J347" s="650">
        <f t="shared" si="94"/>
        <v>88.107599999999991</v>
      </c>
      <c r="K347" s="657">
        <f t="shared" si="95"/>
        <v>16.224</v>
      </c>
      <c r="L347" s="650">
        <f t="shared" si="96"/>
        <v>88.107599999999991</v>
      </c>
      <c r="M347" s="657">
        <f t="shared" si="97"/>
        <v>16.224</v>
      </c>
      <c r="N347" s="650">
        <f t="shared" si="98"/>
        <v>88.107599999999991</v>
      </c>
      <c r="O347" s="657">
        <f t="shared" si="99"/>
        <v>16.224</v>
      </c>
      <c r="P347" s="650">
        <f t="shared" si="100"/>
        <v>88.107599999999991</v>
      </c>
      <c r="Q347" s="657">
        <f t="shared" si="101"/>
        <v>16.224</v>
      </c>
      <c r="R347" s="650">
        <f t="shared" si="102"/>
        <v>103.65599999999999</v>
      </c>
      <c r="S347" s="657">
        <f t="shared" si="103"/>
        <v>16.224</v>
      </c>
      <c r="T347" s="650">
        <f t="shared" si="104"/>
        <v>103.65599999999999</v>
      </c>
      <c r="U347" s="657">
        <f t="shared" si="105"/>
        <v>16.224</v>
      </c>
      <c r="V347" s="650">
        <f t="shared" si="106"/>
        <v>103.65599999999999</v>
      </c>
      <c r="W347" s="657">
        <f t="shared" si="107"/>
        <v>16.224</v>
      </c>
      <c r="X347" s="650">
        <f t="shared" si="108"/>
        <v>103.65599999999999</v>
      </c>
      <c r="Y347" s="657">
        <f t="shared" si="109"/>
        <v>16.224</v>
      </c>
      <c r="Z347" s="650">
        <f t="shared" si="110"/>
        <v>103.65599999999999</v>
      </c>
      <c r="AA347" s="657">
        <f t="shared" si="111"/>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75"/>
        <v>AANWFw</v>
      </c>
      <c r="H348" s="803">
        <v>105.94</v>
      </c>
      <c r="I348" s="803">
        <v>11.4</v>
      </c>
      <c r="J348" s="650">
        <f t="shared" si="94"/>
        <v>90.048999999999992</v>
      </c>
      <c r="K348" s="657">
        <f t="shared" si="95"/>
        <v>11.4</v>
      </c>
      <c r="L348" s="650">
        <f t="shared" si="96"/>
        <v>90.048999999999992</v>
      </c>
      <c r="M348" s="657">
        <f t="shared" si="97"/>
        <v>11.4</v>
      </c>
      <c r="N348" s="650">
        <f t="shared" si="98"/>
        <v>90.048999999999992</v>
      </c>
      <c r="O348" s="657">
        <f t="shared" si="99"/>
        <v>11.4</v>
      </c>
      <c r="P348" s="650">
        <f t="shared" si="100"/>
        <v>90.048999999999992</v>
      </c>
      <c r="Q348" s="657">
        <f t="shared" si="101"/>
        <v>11.4</v>
      </c>
      <c r="R348" s="650">
        <f t="shared" si="102"/>
        <v>105.94</v>
      </c>
      <c r="S348" s="657">
        <f t="shared" si="103"/>
        <v>11.4</v>
      </c>
      <c r="T348" s="650">
        <f t="shared" si="104"/>
        <v>105.94</v>
      </c>
      <c r="U348" s="657">
        <f t="shared" si="105"/>
        <v>11.4</v>
      </c>
      <c r="V348" s="650">
        <f t="shared" si="106"/>
        <v>105.94</v>
      </c>
      <c r="W348" s="657">
        <f t="shared" si="107"/>
        <v>11.4</v>
      </c>
      <c r="X348" s="650">
        <f t="shared" si="108"/>
        <v>105.94</v>
      </c>
      <c r="Y348" s="657">
        <f t="shared" si="109"/>
        <v>11.4</v>
      </c>
      <c r="Z348" s="650">
        <f t="shared" si="110"/>
        <v>105.94</v>
      </c>
      <c r="AA348" s="657">
        <f t="shared" si="111"/>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75"/>
        <v>AANWFwd</v>
      </c>
      <c r="H349" s="674">
        <f>H348*1.2</f>
        <v>127.12799999999999</v>
      </c>
      <c r="I349" s="674">
        <f>I348*1.2</f>
        <v>13.68</v>
      </c>
      <c r="J349" s="650">
        <f t="shared" si="94"/>
        <v>108.05879999999999</v>
      </c>
      <c r="K349" s="657">
        <f t="shared" si="95"/>
        <v>13.68</v>
      </c>
      <c r="L349" s="650">
        <f t="shared" si="96"/>
        <v>108.05879999999999</v>
      </c>
      <c r="M349" s="657">
        <f t="shared" si="97"/>
        <v>13.68</v>
      </c>
      <c r="N349" s="650">
        <f t="shared" si="98"/>
        <v>108.05879999999999</v>
      </c>
      <c r="O349" s="657">
        <f t="shared" si="99"/>
        <v>13.68</v>
      </c>
      <c r="P349" s="650">
        <f t="shared" si="100"/>
        <v>108.05879999999999</v>
      </c>
      <c r="Q349" s="657">
        <f t="shared" si="101"/>
        <v>13.68</v>
      </c>
      <c r="R349" s="650">
        <f t="shared" si="102"/>
        <v>127.12799999999999</v>
      </c>
      <c r="S349" s="657">
        <f t="shared" si="103"/>
        <v>13.68</v>
      </c>
      <c r="T349" s="650">
        <f t="shared" si="104"/>
        <v>127.12799999999999</v>
      </c>
      <c r="U349" s="657">
        <f t="shared" si="105"/>
        <v>13.68</v>
      </c>
      <c r="V349" s="650">
        <f t="shared" si="106"/>
        <v>127.12799999999999</v>
      </c>
      <c r="W349" s="657">
        <f t="shared" si="107"/>
        <v>13.68</v>
      </c>
      <c r="X349" s="650">
        <f t="shared" si="108"/>
        <v>127.12799999999999</v>
      </c>
      <c r="Y349" s="657">
        <f t="shared" si="109"/>
        <v>13.68</v>
      </c>
      <c r="Z349" s="650">
        <f t="shared" si="110"/>
        <v>127.12799999999999</v>
      </c>
      <c r="AA349" s="657">
        <f t="shared" si="111"/>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75"/>
        <v>AAANWf</v>
      </c>
      <c r="H350" s="803">
        <v>189.71</v>
      </c>
      <c r="I350" s="803">
        <v>92.01</v>
      </c>
      <c r="J350" s="650">
        <f t="shared" si="94"/>
        <v>161.2535</v>
      </c>
      <c r="K350" s="657">
        <f t="shared" si="95"/>
        <v>92.01</v>
      </c>
      <c r="L350" s="650">
        <f t="shared" si="96"/>
        <v>161.2535</v>
      </c>
      <c r="M350" s="657">
        <f t="shared" si="97"/>
        <v>92.01</v>
      </c>
      <c r="N350" s="650">
        <f t="shared" si="98"/>
        <v>161.2535</v>
      </c>
      <c r="O350" s="657">
        <f t="shared" si="99"/>
        <v>92.01</v>
      </c>
      <c r="P350" s="650">
        <f t="shared" si="100"/>
        <v>161.2535</v>
      </c>
      <c r="Q350" s="657">
        <f t="shared" si="101"/>
        <v>92.01</v>
      </c>
      <c r="R350" s="650">
        <f t="shared" si="102"/>
        <v>189.71</v>
      </c>
      <c r="S350" s="657">
        <f t="shared" si="103"/>
        <v>92.01</v>
      </c>
      <c r="T350" s="650">
        <f t="shared" si="104"/>
        <v>189.71</v>
      </c>
      <c r="U350" s="657">
        <f t="shared" si="105"/>
        <v>92.01</v>
      </c>
      <c r="V350" s="650">
        <f t="shared" si="106"/>
        <v>189.71</v>
      </c>
      <c r="W350" s="657">
        <f t="shared" si="107"/>
        <v>92.01</v>
      </c>
      <c r="X350" s="650">
        <f t="shared" si="108"/>
        <v>189.71</v>
      </c>
      <c r="Y350" s="657">
        <f t="shared" si="109"/>
        <v>92.01</v>
      </c>
      <c r="Z350" s="650">
        <f t="shared" si="110"/>
        <v>189.71</v>
      </c>
      <c r="AA350" s="657">
        <f t="shared" si="111"/>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75"/>
        <v>YAAA2Nw</v>
      </c>
      <c r="H351" s="803">
        <v>41.04</v>
      </c>
      <c r="I351" s="803">
        <v>11.44</v>
      </c>
      <c r="J351" s="650">
        <f t="shared" si="94"/>
        <v>34.884</v>
      </c>
      <c r="K351" s="657">
        <f t="shared" si="95"/>
        <v>11.44</v>
      </c>
      <c r="L351" s="650">
        <f t="shared" si="96"/>
        <v>34.884</v>
      </c>
      <c r="M351" s="657">
        <f t="shared" si="97"/>
        <v>11.44</v>
      </c>
      <c r="N351" s="650">
        <f t="shared" si="98"/>
        <v>34.884</v>
      </c>
      <c r="O351" s="657">
        <f t="shared" si="99"/>
        <v>11.44</v>
      </c>
      <c r="P351" s="650">
        <f t="shared" si="100"/>
        <v>34.884</v>
      </c>
      <c r="Q351" s="657">
        <f t="shared" si="101"/>
        <v>11.44</v>
      </c>
      <c r="R351" s="650">
        <f t="shared" si="102"/>
        <v>41.04</v>
      </c>
      <c r="S351" s="657">
        <f t="shared" si="103"/>
        <v>11.44</v>
      </c>
      <c r="T351" s="650">
        <f t="shared" si="104"/>
        <v>41.04</v>
      </c>
      <c r="U351" s="657">
        <f t="shared" si="105"/>
        <v>11.44</v>
      </c>
      <c r="V351" s="650">
        <f t="shared" si="106"/>
        <v>41.04</v>
      </c>
      <c r="W351" s="657">
        <f t="shared" si="107"/>
        <v>11.44</v>
      </c>
      <c r="X351" s="650">
        <f t="shared" si="108"/>
        <v>41.04</v>
      </c>
      <c r="Y351" s="657">
        <f t="shared" si="109"/>
        <v>11.44</v>
      </c>
      <c r="Z351" s="650">
        <f t="shared" si="110"/>
        <v>41.04</v>
      </c>
      <c r="AA351" s="657">
        <f t="shared" si="111"/>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75"/>
        <v>YAAA2Nwd</v>
      </c>
      <c r="H352" s="674">
        <f>H351*1.2</f>
        <v>49.247999999999998</v>
      </c>
      <c r="I352" s="674">
        <f>I351*1.2</f>
        <v>13.728</v>
      </c>
      <c r="J352" s="650">
        <f t="shared" si="94"/>
        <v>41.860799999999998</v>
      </c>
      <c r="K352" s="657">
        <f t="shared" si="95"/>
        <v>13.728</v>
      </c>
      <c r="L352" s="650">
        <f t="shared" si="96"/>
        <v>41.860799999999998</v>
      </c>
      <c r="M352" s="657">
        <f t="shared" si="97"/>
        <v>13.728</v>
      </c>
      <c r="N352" s="650">
        <f t="shared" si="98"/>
        <v>41.860799999999998</v>
      </c>
      <c r="O352" s="657">
        <f t="shared" si="99"/>
        <v>13.728</v>
      </c>
      <c r="P352" s="650">
        <f t="shared" si="100"/>
        <v>41.860799999999998</v>
      </c>
      <c r="Q352" s="657">
        <f t="shared" si="101"/>
        <v>13.728</v>
      </c>
      <c r="R352" s="650">
        <f t="shared" si="102"/>
        <v>49.247999999999998</v>
      </c>
      <c r="S352" s="657">
        <f t="shared" si="103"/>
        <v>13.728</v>
      </c>
      <c r="T352" s="650">
        <f t="shared" si="104"/>
        <v>49.247999999999998</v>
      </c>
      <c r="U352" s="657">
        <f t="shared" si="105"/>
        <v>13.728</v>
      </c>
      <c r="V352" s="650">
        <f t="shared" si="106"/>
        <v>49.247999999999998</v>
      </c>
      <c r="W352" s="657">
        <f t="shared" si="107"/>
        <v>13.728</v>
      </c>
      <c r="X352" s="650">
        <f t="shared" si="108"/>
        <v>49.247999999999998</v>
      </c>
      <c r="Y352" s="657">
        <f t="shared" si="109"/>
        <v>13.728</v>
      </c>
      <c r="Z352" s="650">
        <f t="shared" si="110"/>
        <v>49.247999999999998</v>
      </c>
      <c r="AA352" s="657">
        <f t="shared" si="111"/>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75"/>
        <v>YYAA2A1z</v>
      </c>
      <c r="H353" s="803">
        <v>69.459999999999994</v>
      </c>
      <c r="I353" s="803">
        <v>0</v>
      </c>
      <c r="J353" s="650">
        <f t="shared" si="94"/>
        <v>59.04099999999999</v>
      </c>
      <c r="K353" s="657">
        <f t="shared" si="95"/>
        <v>0</v>
      </c>
      <c r="L353" s="650">
        <f t="shared" si="96"/>
        <v>59.04099999999999</v>
      </c>
      <c r="M353" s="657">
        <f t="shared" si="97"/>
        <v>0</v>
      </c>
      <c r="N353" s="650">
        <f t="shared" si="98"/>
        <v>59.04099999999999</v>
      </c>
      <c r="O353" s="657">
        <f t="shared" si="99"/>
        <v>0</v>
      </c>
      <c r="P353" s="650">
        <f t="shared" si="100"/>
        <v>59.04099999999999</v>
      </c>
      <c r="Q353" s="657">
        <f t="shared" si="101"/>
        <v>0</v>
      </c>
      <c r="R353" s="650">
        <f t="shared" si="102"/>
        <v>69.459999999999994</v>
      </c>
      <c r="S353" s="657">
        <f t="shared" si="103"/>
        <v>0</v>
      </c>
      <c r="T353" s="650">
        <f t="shared" si="104"/>
        <v>69.459999999999994</v>
      </c>
      <c r="U353" s="657">
        <f t="shared" si="105"/>
        <v>0</v>
      </c>
      <c r="V353" s="650">
        <f t="shared" si="106"/>
        <v>69.459999999999994</v>
      </c>
      <c r="W353" s="657">
        <f t="shared" si="107"/>
        <v>0</v>
      </c>
      <c r="X353" s="650">
        <f t="shared" si="108"/>
        <v>69.459999999999994</v>
      </c>
      <c r="Y353" s="657">
        <f t="shared" si="109"/>
        <v>0</v>
      </c>
      <c r="Z353" s="650">
        <f t="shared" si="110"/>
        <v>69.459999999999994</v>
      </c>
      <c r="AA353" s="657">
        <f t="shared" si="111"/>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75"/>
        <v>YYBA2A1a</v>
      </c>
      <c r="H354" s="230">
        <v>0</v>
      </c>
      <c r="I354" s="230">
        <v>0</v>
      </c>
      <c r="J354" s="650">
        <f t="shared" si="94"/>
        <v>0</v>
      </c>
      <c r="K354" s="657">
        <f t="shared" si="95"/>
        <v>0</v>
      </c>
      <c r="L354" s="650">
        <f t="shared" si="96"/>
        <v>0</v>
      </c>
      <c r="M354" s="657">
        <f t="shared" si="97"/>
        <v>0</v>
      </c>
      <c r="N354" s="650">
        <f t="shared" si="98"/>
        <v>0</v>
      </c>
      <c r="O354" s="657">
        <f t="shared" si="99"/>
        <v>0</v>
      </c>
      <c r="P354" s="650">
        <f t="shared" si="100"/>
        <v>0</v>
      </c>
      <c r="Q354" s="657">
        <f t="shared" si="101"/>
        <v>0</v>
      </c>
      <c r="R354" s="650">
        <f t="shared" si="102"/>
        <v>0</v>
      </c>
      <c r="S354" s="657">
        <f t="shared" si="103"/>
        <v>0</v>
      </c>
      <c r="T354" s="650">
        <f t="shared" si="104"/>
        <v>0</v>
      </c>
      <c r="U354" s="657">
        <f t="shared" si="105"/>
        <v>0</v>
      </c>
      <c r="V354" s="650">
        <f t="shared" si="106"/>
        <v>0</v>
      </c>
      <c r="W354" s="657">
        <f t="shared" si="107"/>
        <v>0</v>
      </c>
      <c r="X354" s="650">
        <f t="shared" si="108"/>
        <v>0</v>
      </c>
      <c r="Y354" s="657">
        <f t="shared" si="109"/>
        <v>0</v>
      </c>
      <c r="Z354" s="650">
        <f t="shared" si="110"/>
        <v>0</v>
      </c>
      <c r="AA354" s="657">
        <f t="shared" si="111"/>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75"/>
        <v>YYWBA1a</v>
      </c>
      <c r="H355" s="230">
        <v>0</v>
      </c>
      <c r="I355" s="230">
        <v>0</v>
      </c>
      <c r="J355" s="650">
        <f t="shared" si="94"/>
        <v>0</v>
      </c>
      <c r="K355" s="657">
        <f t="shared" si="95"/>
        <v>0</v>
      </c>
      <c r="L355" s="650">
        <f t="shared" si="96"/>
        <v>0</v>
      </c>
      <c r="M355" s="657">
        <f t="shared" si="97"/>
        <v>0</v>
      </c>
      <c r="N355" s="650">
        <f t="shared" si="98"/>
        <v>0</v>
      </c>
      <c r="O355" s="657">
        <f t="shared" si="99"/>
        <v>0</v>
      </c>
      <c r="P355" s="650">
        <f t="shared" si="100"/>
        <v>0</v>
      </c>
      <c r="Q355" s="657">
        <f t="shared" si="101"/>
        <v>0</v>
      </c>
      <c r="R355" s="650">
        <f t="shared" si="102"/>
        <v>0</v>
      </c>
      <c r="S355" s="657">
        <f t="shared" si="103"/>
        <v>0</v>
      </c>
      <c r="T355" s="650">
        <f t="shared" si="104"/>
        <v>0</v>
      </c>
      <c r="U355" s="657">
        <f t="shared" si="105"/>
        <v>0</v>
      </c>
      <c r="V355" s="650">
        <f t="shared" si="106"/>
        <v>0</v>
      </c>
      <c r="W355" s="657">
        <f t="shared" si="107"/>
        <v>0</v>
      </c>
      <c r="X355" s="650">
        <f t="shared" si="108"/>
        <v>0</v>
      </c>
      <c r="Y355" s="657">
        <f t="shared" si="109"/>
        <v>0</v>
      </c>
      <c r="Z355" s="650">
        <f t="shared" si="110"/>
        <v>0</v>
      </c>
      <c r="AA355" s="657">
        <f t="shared" si="111"/>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75"/>
        <v>YYFWBa</v>
      </c>
      <c r="H356" s="230">
        <v>0</v>
      </c>
      <c r="I356" s="230">
        <v>0</v>
      </c>
      <c r="J356" s="650">
        <f t="shared" si="94"/>
        <v>0</v>
      </c>
      <c r="K356" s="657">
        <f t="shared" si="95"/>
        <v>0</v>
      </c>
      <c r="L356" s="650">
        <f t="shared" si="96"/>
        <v>0</v>
      </c>
      <c r="M356" s="657">
        <f t="shared" si="97"/>
        <v>0</v>
      </c>
      <c r="N356" s="650">
        <f t="shared" si="98"/>
        <v>0</v>
      </c>
      <c r="O356" s="657">
        <f t="shared" si="99"/>
        <v>0</v>
      </c>
      <c r="P356" s="650">
        <f t="shared" si="100"/>
        <v>0</v>
      </c>
      <c r="Q356" s="657">
        <f t="shared" si="101"/>
        <v>0</v>
      </c>
      <c r="R356" s="650">
        <f t="shared" si="102"/>
        <v>0</v>
      </c>
      <c r="S356" s="657">
        <f t="shared" si="103"/>
        <v>0</v>
      </c>
      <c r="T356" s="650">
        <f t="shared" si="104"/>
        <v>0</v>
      </c>
      <c r="U356" s="657">
        <f t="shared" si="105"/>
        <v>0</v>
      </c>
      <c r="V356" s="650">
        <f t="shared" si="106"/>
        <v>0</v>
      </c>
      <c r="W356" s="657">
        <f t="shared" si="107"/>
        <v>0</v>
      </c>
      <c r="X356" s="650">
        <f t="shared" si="108"/>
        <v>0</v>
      </c>
      <c r="Y356" s="657">
        <f t="shared" si="109"/>
        <v>0</v>
      </c>
      <c r="Z356" s="650">
        <f t="shared" si="110"/>
        <v>0</v>
      </c>
      <c r="AA356" s="657">
        <f t="shared" si="111"/>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75"/>
        <v>AAANBo</v>
      </c>
      <c r="H357" s="803">
        <v>47.13</v>
      </c>
      <c r="I357" s="803">
        <v>11.44</v>
      </c>
      <c r="J357" s="650">
        <f t="shared" si="94"/>
        <v>40.060500000000005</v>
      </c>
      <c r="K357" s="657">
        <f t="shared" si="95"/>
        <v>11.44</v>
      </c>
      <c r="L357" s="650">
        <f t="shared" si="96"/>
        <v>40.060500000000005</v>
      </c>
      <c r="M357" s="657">
        <f t="shared" si="97"/>
        <v>11.44</v>
      </c>
      <c r="N357" s="650">
        <f t="shared" si="98"/>
        <v>40.060500000000005</v>
      </c>
      <c r="O357" s="657">
        <f t="shared" si="99"/>
        <v>11.44</v>
      </c>
      <c r="P357" s="650">
        <f t="shared" si="100"/>
        <v>40.060500000000005</v>
      </c>
      <c r="Q357" s="657">
        <f t="shared" si="101"/>
        <v>11.44</v>
      </c>
      <c r="R357" s="650">
        <f t="shared" si="102"/>
        <v>47.13</v>
      </c>
      <c r="S357" s="657">
        <f t="shared" si="103"/>
        <v>11.44</v>
      </c>
      <c r="T357" s="650">
        <f t="shared" si="104"/>
        <v>47.13</v>
      </c>
      <c r="U357" s="657">
        <f t="shared" si="105"/>
        <v>11.44</v>
      </c>
      <c r="V357" s="650">
        <f t="shared" si="106"/>
        <v>47.13</v>
      </c>
      <c r="W357" s="657">
        <f t="shared" si="107"/>
        <v>11.44</v>
      </c>
      <c r="X357" s="650">
        <f t="shared" si="108"/>
        <v>47.13</v>
      </c>
      <c r="Y357" s="657">
        <f t="shared" si="109"/>
        <v>11.44</v>
      </c>
      <c r="Z357" s="650">
        <f t="shared" si="110"/>
        <v>47.13</v>
      </c>
      <c r="AA357" s="657">
        <f t="shared" si="111"/>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75"/>
        <v>AAANBod</v>
      </c>
      <c r="H358" s="674">
        <f>H357*1.2</f>
        <v>56.556000000000004</v>
      </c>
      <c r="I358" s="674">
        <f>I357*1.2</f>
        <v>13.728</v>
      </c>
      <c r="J358" s="650">
        <f t="shared" si="94"/>
        <v>48.072600000000001</v>
      </c>
      <c r="K358" s="657">
        <f t="shared" si="95"/>
        <v>13.728</v>
      </c>
      <c r="L358" s="650">
        <f t="shared" si="96"/>
        <v>48.072600000000001</v>
      </c>
      <c r="M358" s="657">
        <f t="shared" si="97"/>
        <v>13.728</v>
      </c>
      <c r="N358" s="650">
        <f t="shared" si="98"/>
        <v>48.072600000000001</v>
      </c>
      <c r="O358" s="657">
        <f t="shared" si="99"/>
        <v>13.728</v>
      </c>
      <c r="P358" s="650">
        <f t="shared" si="100"/>
        <v>48.072600000000001</v>
      </c>
      <c r="Q358" s="657">
        <f t="shared" si="101"/>
        <v>13.728</v>
      </c>
      <c r="R358" s="650">
        <f t="shared" si="102"/>
        <v>56.556000000000004</v>
      </c>
      <c r="S358" s="657">
        <f t="shared" si="103"/>
        <v>13.728</v>
      </c>
      <c r="T358" s="650">
        <f t="shared" si="104"/>
        <v>56.556000000000004</v>
      </c>
      <c r="U358" s="657">
        <f t="shared" si="105"/>
        <v>13.728</v>
      </c>
      <c r="V358" s="650">
        <f t="shared" si="106"/>
        <v>56.556000000000004</v>
      </c>
      <c r="W358" s="657">
        <f t="shared" si="107"/>
        <v>13.728</v>
      </c>
      <c r="X358" s="650">
        <f t="shared" si="108"/>
        <v>56.556000000000004</v>
      </c>
      <c r="Y358" s="657">
        <f t="shared" si="109"/>
        <v>13.728</v>
      </c>
      <c r="Z358" s="650">
        <f t="shared" si="110"/>
        <v>56.556000000000004</v>
      </c>
      <c r="AA358" s="657">
        <f t="shared" si="111"/>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75"/>
        <v>AAAA2Nb</v>
      </c>
      <c r="H359" s="803">
        <v>50.83</v>
      </c>
      <c r="I359" s="803">
        <v>13.52</v>
      </c>
      <c r="J359" s="650">
        <f t="shared" si="94"/>
        <v>43.205500000000001</v>
      </c>
      <c r="K359" s="657">
        <f t="shared" si="95"/>
        <v>13.52</v>
      </c>
      <c r="L359" s="650">
        <f t="shared" si="96"/>
        <v>43.205500000000001</v>
      </c>
      <c r="M359" s="657">
        <f t="shared" si="97"/>
        <v>13.52</v>
      </c>
      <c r="N359" s="650">
        <f t="shared" si="98"/>
        <v>43.205500000000001</v>
      </c>
      <c r="O359" s="657">
        <f t="shared" si="99"/>
        <v>13.52</v>
      </c>
      <c r="P359" s="650">
        <f t="shared" si="100"/>
        <v>43.205500000000001</v>
      </c>
      <c r="Q359" s="657">
        <f t="shared" si="101"/>
        <v>13.52</v>
      </c>
      <c r="R359" s="650">
        <f t="shared" si="102"/>
        <v>50.83</v>
      </c>
      <c r="S359" s="657">
        <f t="shared" si="103"/>
        <v>13.52</v>
      </c>
      <c r="T359" s="650">
        <f t="shared" si="104"/>
        <v>50.83</v>
      </c>
      <c r="U359" s="657">
        <f t="shared" si="105"/>
        <v>13.52</v>
      </c>
      <c r="V359" s="650">
        <f t="shared" si="106"/>
        <v>50.83</v>
      </c>
      <c r="W359" s="657">
        <f t="shared" si="107"/>
        <v>13.52</v>
      </c>
      <c r="X359" s="650">
        <f t="shared" si="108"/>
        <v>50.83</v>
      </c>
      <c r="Y359" s="657">
        <f t="shared" si="109"/>
        <v>13.52</v>
      </c>
      <c r="Z359" s="650">
        <f t="shared" si="110"/>
        <v>50.83</v>
      </c>
      <c r="AA359" s="657">
        <f t="shared" si="111"/>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75"/>
        <v>AAAA2Nbd</v>
      </c>
      <c r="H360" s="674">
        <f>H359*1.2</f>
        <v>60.995999999999995</v>
      </c>
      <c r="I360" s="674">
        <f>I359*1.2</f>
        <v>16.224</v>
      </c>
      <c r="J360" s="650">
        <f t="shared" si="94"/>
        <v>51.846599999999995</v>
      </c>
      <c r="K360" s="657">
        <f t="shared" si="95"/>
        <v>16.224</v>
      </c>
      <c r="L360" s="650">
        <f t="shared" si="96"/>
        <v>51.846599999999995</v>
      </c>
      <c r="M360" s="657">
        <f t="shared" si="97"/>
        <v>16.224</v>
      </c>
      <c r="N360" s="650">
        <f t="shared" si="98"/>
        <v>51.846599999999995</v>
      </c>
      <c r="O360" s="657">
        <f t="shared" si="99"/>
        <v>16.224</v>
      </c>
      <c r="P360" s="650">
        <f t="shared" si="100"/>
        <v>51.846599999999995</v>
      </c>
      <c r="Q360" s="657">
        <f t="shared" si="101"/>
        <v>16.224</v>
      </c>
      <c r="R360" s="650">
        <f t="shared" si="102"/>
        <v>60.995999999999995</v>
      </c>
      <c r="S360" s="657">
        <f t="shared" si="103"/>
        <v>16.224</v>
      </c>
      <c r="T360" s="650">
        <f t="shared" si="104"/>
        <v>60.995999999999995</v>
      </c>
      <c r="U360" s="657">
        <f t="shared" si="105"/>
        <v>16.224</v>
      </c>
      <c r="V360" s="650">
        <f t="shared" si="106"/>
        <v>60.995999999999995</v>
      </c>
      <c r="W360" s="657">
        <f t="shared" si="107"/>
        <v>16.224</v>
      </c>
      <c r="X360" s="650">
        <f t="shared" si="108"/>
        <v>60.995999999999995</v>
      </c>
      <c r="Y360" s="657">
        <f t="shared" si="109"/>
        <v>16.224</v>
      </c>
      <c r="Z360" s="650">
        <f t="shared" si="110"/>
        <v>60.995999999999995</v>
      </c>
      <c r="AA360" s="657">
        <f t="shared" si="111"/>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75"/>
        <v>AAAA2A1z</v>
      </c>
      <c r="H361" s="803">
        <v>76.55</v>
      </c>
      <c r="I361" s="803">
        <v>0</v>
      </c>
      <c r="J361" s="650">
        <f t="shared" si="94"/>
        <v>65.067499999999995</v>
      </c>
      <c r="K361" s="657">
        <f t="shared" si="95"/>
        <v>0</v>
      </c>
      <c r="L361" s="650">
        <f t="shared" si="96"/>
        <v>65.067499999999995</v>
      </c>
      <c r="M361" s="657">
        <f t="shared" si="97"/>
        <v>0</v>
      </c>
      <c r="N361" s="650">
        <f t="shared" si="98"/>
        <v>65.067499999999995</v>
      </c>
      <c r="O361" s="657">
        <f t="shared" si="99"/>
        <v>0</v>
      </c>
      <c r="P361" s="650">
        <f t="shared" si="100"/>
        <v>65.067499999999995</v>
      </c>
      <c r="Q361" s="657">
        <f t="shared" si="101"/>
        <v>0</v>
      </c>
      <c r="R361" s="650">
        <f t="shared" si="102"/>
        <v>76.55</v>
      </c>
      <c r="S361" s="657">
        <f t="shared" si="103"/>
        <v>0</v>
      </c>
      <c r="T361" s="650">
        <f t="shared" si="104"/>
        <v>76.55</v>
      </c>
      <c r="U361" s="657">
        <f t="shared" si="105"/>
        <v>0</v>
      </c>
      <c r="V361" s="650">
        <f t="shared" si="106"/>
        <v>76.55</v>
      </c>
      <c r="W361" s="657">
        <f t="shared" si="107"/>
        <v>0</v>
      </c>
      <c r="X361" s="650">
        <f t="shared" si="108"/>
        <v>76.55</v>
      </c>
      <c r="Y361" s="657">
        <f t="shared" si="109"/>
        <v>0</v>
      </c>
      <c r="Z361" s="650">
        <f t="shared" si="110"/>
        <v>76.55</v>
      </c>
      <c r="AA361" s="657">
        <f t="shared" si="111"/>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75"/>
        <v>YAAA2A1a</v>
      </c>
      <c r="H362" s="230">
        <v>0</v>
      </c>
      <c r="I362" s="230">
        <v>0</v>
      </c>
      <c r="J362" s="650">
        <f t="shared" si="94"/>
        <v>0</v>
      </c>
      <c r="K362" s="657">
        <f t="shared" si="95"/>
        <v>0</v>
      </c>
      <c r="L362" s="650">
        <f t="shared" si="96"/>
        <v>0</v>
      </c>
      <c r="M362" s="657">
        <f t="shared" si="97"/>
        <v>0</v>
      </c>
      <c r="N362" s="650">
        <f t="shared" si="98"/>
        <v>0</v>
      </c>
      <c r="O362" s="657">
        <f t="shared" si="99"/>
        <v>0</v>
      </c>
      <c r="P362" s="650">
        <f t="shared" si="100"/>
        <v>0</v>
      </c>
      <c r="Q362" s="657">
        <f t="shared" si="101"/>
        <v>0</v>
      </c>
      <c r="R362" s="650">
        <f t="shared" si="102"/>
        <v>0</v>
      </c>
      <c r="S362" s="657">
        <f t="shared" si="103"/>
        <v>0</v>
      </c>
      <c r="T362" s="650">
        <f t="shared" si="104"/>
        <v>0</v>
      </c>
      <c r="U362" s="657">
        <f t="shared" si="105"/>
        <v>0</v>
      </c>
      <c r="V362" s="650">
        <f t="shared" si="106"/>
        <v>0</v>
      </c>
      <c r="W362" s="657">
        <f t="shared" si="107"/>
        <v>0</v>
      </c>
      <c r="X362" s="650">
        <f t="shared" si="108"/>
        <v>0</v>
      </c>
      <c r="Y362" s="657">
        <f t="shared" si="109"/>
        <v>0</v>
      </c>
      <c r="Z362" s="650">
        <f t="shared" si="110"/>
        <v>0</v>
      </c>
      <c r="AA362" s="657">
        <f t="shared" si="111"/>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75"/>
        <v>YYAA2A1a</v>
      </c>
      <c r="H363" s="230">
        <v>0</v>
      </c>
      <c r="I363" s="230">
        <v>0</v>
      </c>
      <c r="J363" s="650">
        <f t="shared" si="94"/>
        <v>0</v>
      </c>
      <c r="K363" s="657">
        <f t="shared" si="95"/>
        <v>0</v>
      </c>
      <c r="L363" s="650">
        <f t="shared" si="96"/>
        <v>0</v>
      </c>
      <c r="M363" s="657">
        <f t="shared" si="97"/>
        <v>0</v>
      </c>
      <c r="N363" s="650">
        <f t="shared" si="98"/>
        <v>0</v>
      </c>
      <c r="O363" s="657">
        <f t="shared" si="99"/>
        <v>0</v>
      </c>
      <c r="P363" s="650">
        <f t="shared" si="100"/>
        <v>0</v>
      </c>
      <c r="Q363" s="657">
        <f t="shared" si="101"/>
        <v>0</v>
      </c>
      <c r="R363" s="650">
        <f t="shared" si="102"/>
        <v>0</v>
      </c>
      <c r="S363" s="657">
        <f t="shared" si="103"/>
        <v>0</v>
      </c>
      <c r="T363" s="650">
        <f t="shared" si="104"/>
        <v>0</v>
      </c>
      <c r="U363" s="657">
        <f t="shared" si="105"/>
        <v>0</v>
      </c>
      <c r="V363" s="650">
        <f t="shared" si="106"/>
        <v>0</v>
      </c>
      <c r="W363" s="657">
        <f t="shared" si="107"/>
        <v>0</v>
      </c>
      <c r="X363" s="650">
        <f t="shared" si="108"/>
        <v>0</v>
      </c>
      <c r="Y363" s="657">
        <f t="shared" si="109"/>
        <v>0</v>
      </c>
      <c r="Z363" s="650">
        <f t="shared" si="110"/>
        <v>0</v>
      </c>
      <c r="AA363" s="657">
        <f t="shared" si="111"/>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75"/>
        <v>YYOA2A1a</v>
      </c>
      <c r="H364" s="230">
        <v>0</v>
      </c>
      <c r="I364" s="230">
        <v>0</v>
      </c>
      <c r="J364" s="650">
        <f t="shared" si="94"/>
        <v>0</v>
      </c>
      <c r="K364" s="657">
        <f t="shared" si="95"/>
        <v>0</v>
      </c>
      <c r="L364" s="650">
        <f t="shared" si="96"/>
        <v>0</v>
      </c>
      <c r="M364" s="657">
        <f t="shared" si="97"/>
        <v>0</v>
      </c>
      <c r="N364" s="650">
        <f t="shared" si="98"/>
        <v>0</v>
      </c>
      <c r="O364" s="657">
        <f t="shared" si="99"/>
        <v>0</v>
      </c>
      <c r="P364" s="650">
        <f t="shared" si="100"/>
        <v>0</v>
      </c>
      <c r="Q364" s="657">
        <f t="shared" si="101"/>
        <v>0</v>
      </c>
      <c r="R364" s="650">
        <f t="shared" si="102"/>
        <v>0</v>
      </c>
      <c r="S364" s="657">
        <f t="shared" si="103"/>
        <v>0</v>
      </c>
      <c r="T364" s="650">
        <f t="shared" si="104"/>
        <v>0</v>
      </c>
      <c r="U364" s="657">
        <f t="shared" si="105"/>
        <v>0</v>
      </c>
      <c r="V364" s="650">
        <f t="shared" si="106"/>
        <v>0</v>
      </c>
      <c r="W364" s="657">
        <f t="shared" si="107"/>
        <v>0</v>
      </c>
      <c r="X364" s="650">
        <f t="shared" si="108"/>
        <v>0</v>
      </c>
      <c r="Y364" s="657">
        <f t="shared" si="109"/>
        <v>0</v>
      </c>
      <c r="Z364" s="650">
        <f t="shared" si="110"/>
        <v>0</v>
      </c>
      <c r="AA364" s="657">
        <f t="shared" si="111"/>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75"/>
        <v>AYBOA1a</v>
      </c>
      <c r="H365" s="230">
        <v>0</v>
      </c>
      <c r="I365" s="230">
        <v>0</v>
      </c>
      <c r="J365" s="650">
        <f t="shared" si="94"/>
        <v>0</v>
      </c>
      <c r="K365" s="657">
        <f t="shared" si="95"/>
        <v>0</v>
      </c>
      <c r="L365" s="650">
        <f t="shared" si="96"/>
        <v>0</v>
      </c>
      <c r="M365" s="657">
        <f t="shared" si="97"/>
        <v>0</v>
      </c>
      <c r="N365" s="650">
        <f t="shared" si="98"/>
        <v>0</v>
      </c>
      <c r="O365" s="657">
        <f t="shared" si="99"/>
        <v>0</v>
      </c>
      <c r="P365" s="650">
        <f t="shared" si="100"/>
        <v>0</v>
      </c>
      <c r="Q365" s="657">
        <f t="shared" si="101"/>
        <v>0</v>
      </c>
      <c r="R365" s="650">
        <f t="shared" si="102"/>
        <v>0</v>
      </c>
      <c r="S365" s="657">
        <f t="shared" si="103"/>
        <v>0</v>
      </c>
      <c r="T365" s="650">
        <f t="shared" si="104"/>
        <v>0</v>
      </c>
      <c r="U365" s="657">
        <f t="shared" si="105"/>
        <v>0</v>
      </c>
      <c r="V365" s="650">
        <f t="shared" si="106"/>
        <v>0</v>
      </c>
      <c r="W365" s="657">
        <f t="shared" si="107"/>
        <v>0</v>
      </c>
      <c r="X365" s="650">
        <f t="shared" si="108"/>
        <v>0</v>
      </c>
      <c r="Y365" s="657">
        <f t="shared" si="109"/>
        <v>0</v>
      </c>
      <c r="Z365" s="650">
        <f t="shared" si="110"/>
        <v>0</v>
      </c>
      <c r="AA365" s="657">
        <f t="shared" si="111"/>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75"/>
        <v>AANBOa</v>
      </c>
      <c r="H366" s="230">
        <v>0</v>
      </c>
      <c r="I366" s="230">
        <v>0</v>
      </c>
      <c r="J366" s="650">
        <f t="shared" si="94"/>
        <v>0</v>
      </c>
      <c r="K366" s="657">
        <f t="shared" si="95"/>
        <v>0</v>
      </c>
      <c r="L366" s="650">
        <f t="shared" si="96"/>
        <v>0</v>
      </c>
      <c r="M366" s="657">
        <f t="shared" si="97"/>
        <v>0</v>
      </c>
      <c r="N366" s="650">
        <f t="shared" si="98"/>
        <v>0</v>
      </c>
      <c r="O366" s="657">
        <f t="shared" si="99"/>
        <v>0</v>
      </c>
      <c r="P366" s="650">
        <f t="shared" si="100"/>
        <v>0</v>
      </c>
      <c r="Q366" s="657">
        <f t="shared" si="101"/>
        <v>0</v>
      </c>
      <c r="R366" s="650">
        <f t="shared" si="102"/>
        <v>0</v>
      </c>
      <c r="S366" s="657">
        <f t="shared" si="103"/>
        <v>0</v>
      </c>
      <c r="T366" s="650">
        <f t="shared" si="104"/>
        <v>0</v>
      </c>
      <c r="U366" s="657">
        <f t="shared" si="105"/>
        <v>0</v>
      </c>
      <c r="V366" s="650">
        <f t="shared" si="106"/>
        <v>0</v>
      </c>
      <c r="W366" s="657">
        <f t="shared" si="107"/>
        <v>0</v>
      </c>
      <c r="X366" s="650">
        <f t="shared" si="108"/>
        <v>0</v>
      </c>
      <c r="Y366" s="657">
        <f t="shared" si="109"/>
        <v>0</v>
      </c>
      <c r="Z366" s="650">
        <f t="shared" si="110"/>
        <v>0</v>
      </c>
      <c r="AA366" s="657">
        <f t="shared" si="111"/>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75"/>
        <v>YABA2Ba</v>
      </c>
      <c r="H367" s="230">
        <v>0</v>
      </c>
      <c r="I367" s="230">
        <v>0</v>
      </c>
      <c r="J367" s="650">
        <f t="shared" ref="J367:J400" si="112">$H367*HLOOKUP(J$333,$I$330:$Q$331,2)</f>
        <v>0</v>
      </c>
      <c r="K367" s="657">
        <f t="shared" ref="K367:Y406" si="113">$I367</f>
        <v>0</v>
      </c>
      <c r="L367" s="650">
        <f t="shared" ref="L367:L400" si="114">$H367*HLOOKUP(L$333,$I$330:$Q$331,2)</f>
        <v>0</v>
      </c>
      <c r="M367" s="657">
        <f t="shared" si="113"/>
        <v>0</v>
      </c>
      <c r="N367" s="650">
        <f t="shared" ref="N367:N400" si="115">$H367*HLOOKUP(N$333,$I$330:$Q$331,2)</f>
        <v>0</v>
      </c>
      <c r="O367" s="657">
        <f t="shared" si="113"/>
        <v>0</v>
      </c>
      <c r="P367" s="650">
        <f t="shared" ref="P367:P400" si="116">$H367*HLOOKUP(P$333,$I$330:$Q$331,2)</f>
        <v>0</v>
      </c>
      <c r="Q367" s="657">
        <f t="shared" si="113"/>
        <v>0</v>
      </c>
      <c r="R367" s="650">
        <f t="shared" ref="R367:R400" si="117">$H367*HLOOKUP(R$333,$I$330:$Q$331,2)</f>
        <v>0</v>
      </c>
      <c r="S367" s="657">
        <f t="shared" si="113"/>
        <v>0</v>
      </c>
      <c r="T367" s="650">
        <f t="shared" ref="T367:T400" si="118">$H367*HLOOKUP(T$333,$I$330:$Q$331,2)</f>
        <v>0</v>
      </c>
      <c r="U367" s="657">
        <f t="shared" si="113"/>
        <v>0</v>
      </c>
      <c r="V367" s="650">
        <f t="shared" ref="V367:V400" si="119">$H367*HLOOKUP(V$333,$I$330:$Q$331,2)</f>
        <v>0</v>
      </c>
      <c r="W367" s="657">
        <f t="shared" si="113"/>
        <v>0</v>
      </c>
      <c r="X367" s="650">
        <f t="shared" ref="X367:X413" si="120">$H367*HLOOKUP(X$333,$I$330:$Q$331,2)</f>
        <v>0</v>
      </c>
      <c r="Y367" s="657">
        <f t="shared" si="113"/>
        <v>0</v>
      </c>
      <c r="Z367" s="650">
        <f t="shared" ref="Z367:Z413" si="121">$H367*HLOOKUP(Z$333,$I$330:$Q$331,2)</f>
        <v>0</v>
      </c>
      <c r="AA367" s="657">
        <f t="shared" ref="AA367:AA413" si="122">$I367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75"/>
        <v>AYABA1b</v>
      </c>
      <c r="H368" s="230">
        <v>56.58</v>
      </c>
      <c r="I368" s="230">
        <v>13.5</v>
      </c>
      <c r="J368" s="650">
        <f t="shared" si="112"/>
        <v>48.092999999999996</v>
      </c>
      <c r="K368" s="657">
        <f t="shared" si="113"/>
        <v>13.5</v>
      </c>
      <c r="L368" s="650">
        <f t="shared" si="114"/>
        <v>48.092999999999996</v>
      </c>
      <c r="M368" s="657">
        <f t="shared" si="113"/>
        <v>13.5</v>
      </c>
      <c r="N368" s="650">
        <f t="shared" si="115"/>
        <v>48.092999999999996</v>
      </c>
      <c r="O368" s="657">
        <f t="shared" si="113"/>
        <v>13.5</v>
      </c>
      <c r="P368" s="650">
        <f t="shared" si="116"/>
        <v>48.092999999999996</v>
      </c>
      <c r="Q368" s="657">
        <f t="shared" si="113"/>
        <v>13.5</v>
      </c>
      <c r="R368" s="650">
        <f t="shared" si="117"/>
        <v>56.58</v>
      </c>
      <c r="S368" s="657">
        <f t="shared" si="113"/>
        <v>13.5</v>
      </c>
      <c r="T368" s="650">
        <f t="shared" si="118"/>
        <v>56.58</v>
      </c>
      <c r="U368" s="657">
        <f t="shared" si="113"/>
        <v>13.5</v>
      </c>
      <c r="V368" s="650">
        <f t="shared" si="119"/>
        <v>56.58</v>
      </c>
      <c r="W368" s="657">
        <f t="shared" si="113"/>
        <v>13.5</v>
      </c>
      <c r="X368" s="650">
        <f t="shared" si="120"/>
        <v>56.58</v>
      </c>
      <c r="Y368" s="657">
        <f t="shared" si="113"/>
        <v>13.5</v>
      </c>
      <c r="Z368" s="650">
        <f t="shared" si="121"/>
        <v>56.58</v>
      </c>
      <c r="AA368" s="657">
        <f t="shared" si="122"/>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75"/>
        <v>YAOA2OFa</v>
      </c>
      <c r="H369" s="230">
        <v>0</v>
      </c>
      <c r="I369" s="230">
        <v>0</v>
      </c>
      <c r="J369" s="650">
        <f t="shared" si="112"/>
        <v>0</v>
      </c>
      <c r="K369" s="657">
        <f t="shared" si="113"/>
        <v>0</v>
      </c>
      <c r="L369" s="650">
        <f t="shared" si="114"/>
        <v>0</v>
      </c>
      <c r="M369" s="657">
        <f t="shared" si="113"/>
        <v>0</v>
      </c>
      <c r="N369" s="650">
        <f t="shared" si="115"/>
        <v>0</v>
      </c>
      <c r="O369" s="657">
        <f t="shared" si="113"/>
        <v>0</v>
      </c>
      <c r="P369" s="650">
        <f t="shared" si="116"/>
        <v>0</v>
      </c>
      <c r="Q369" s="657">
        <f t="shared" si="113"/>
        <v>0</v>
      </c>
      <c r="R369" s="650">
        <f t="shared" si="117"/>
        <v>0</v>
      </c>
      <c r="S369" s="657">
        <f t="shared" si="113"/>
        <v>0</v>
      </c>
      <c r="T369" s="650">
        <f t="shared" si="118"/>
        <v>0</v>
      </c>
      <c r="U369" s="657">
        <f t="shared" si="113"/>
        <v>0</v>
      </c>
      <c r="V369" s="650">
        <f t="shared" si="119"/>
        <v>0</v>
      </c>
      <c r="W369" s="657">
        <f t="shared" si="113"/>
        <v>0</v>
      </c>
      <c r="X369" s="650">
        <f t="shared" si="120"/>
        <v>0</v>
      </c>
      <c r="Y369" s="657">
        <f t="shared" si="113"/>
        <v>0</v>
      </c>
      <c r="Z369" s="650">
        <f t="shared" si="121"/>
        <v>0</v>
      </c>
      <c r="AA369" s="657">
        <f t="shared" si="122"/>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75"/>
        <v>AYAOA1of</v>
      </c>
      <c r="H370" s="230">
        <f>0.5*47.13</f>
        <v>23.565000000000001</v>
      </c>
      <c r="I370" s="230">
        <f>0.5*13.5</f>
        <v>6.75</v>
      </c>
      <c r="J370" s="650">
        <f t="shared" si="112"/>
        <v>20.030250000000002</v>
      </c>
      <c r="K370" s="657">
        <f t="shared" si="113"/>
        <v>6.75</v>
      </c>
      <c r="L370" s="650">
        <f t="shared" si="114"/>
        <v>20.030250000000002</v>
      </c>
      <c r="M370" s="657">
        <f t="shared" si="113"/>
        <v>6.75</v>
      </c>
      <c r="N370" s="650">
        <f t="shared" si="115"/>
        <v>20.030250000000002</v>
      </c>
      <c r="O370" s="657">
        <f t="shared" si="113"/>
        <v>6.75</v>
      </c>
      <c r="P370" s="650">
        <f t="shared" si="116"/>
        <v>20.030250000000002</v>
      </c>
      <c r="Q370" s="657">
        <f t="shared" si="113"/>
        <v>6.75</v>
      </c>
      <c r="R370" s="650">
        <f t="shared" si="117"/>
        <v>23.565000000000001</v>
      </c>
      <c r="S370" s="657">
        <f t="shared" si="113"/>
        <v>6.75</v>
      </c>
      <c r="T370" s="650">
        <f t="shared" si="118"/>
        <v>23.565000000000001</v>
      </c>
      <c r="U370" s="657">
        <f t="shared" si="113"/>
        <v>6.75</v>
      </c>
      <c r="V370" s="650">
        <f t="shared" si="119"/>
        <v>23.565000000000001</v>
      </c>
      <c r="W370" s="657">
        <f t="shared" si="113"/>
        <v>6.75</v>
      </c>
      <c r="X370" s="650">
        <f t="shared" si="120"/>
        <v>23.565000000000001</v>
      </c>
      <c r="Y370" s="657">
        <f t="shared" si="113"/>
        <v>6.75</v>
      </c>
      <c r="Z370" s="650">
        <f t="shared" si="121"/>
        <v>23.565000000000001</v>
      </c>
      <c r="AA370" s="657">
        <f t="shared" si="122"/>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75"/>
        <v>YYNBNb</v>
      </c>
      <c r="H371" s="230">
        <v>86.38</v>
      </c>
      <c r="I371" s="230">
        <v>36.880000000000003</v>
      </c>
      <c r="J371" s="650">
        <f t="shared" si="112"/>
        <v>73.422999999999988</v>
      </c>
      <c r="K371" s="657">
        <f t="shared" si="113"/>
        <v>36.880000000000003</v>
      </c>
      <c r="L371" s="650">
        <f t="shared" si="114"/>
        <v>73.422999999999988</v>
      </c>
      <c r="M371" s="657">
        <f t="shared" si="113"/>
        <v>36.880000000000003</v>
      </c>
      <c r="N371" s="650">
        <f t="shared" si="115"/>
        <v>73.422999999999988</v>
      </c>
      <c r="O371" s="657">
        <f t="shared" si="113"/>
        <v>36.880000000000003</v>
      </c>
      <c r="P371" s="650">
        <f t="shared" si="116"/>
        <v>73.422999999999988</v>
      </c>
      <c r="Q371" s="657">
        <f t="shared" si="113"/>
        <v>36.880000000000003</v>
      </c>
      <c r="R371" s="650">
        <f t="shared" si="117"/>
        <v>86.38</v>
      </c>
      <c r="S371" s="657">
        <f t="shared" si="113"/>
        <v>36.880000000000003</v>
      </c>
      <c r="T371" s="650">
        <f t="shared" si="118"/>
        <v>86.38</v>
      </c>
      <c r="U371" s="657">
        <f t="shared" si="113"/>
        <v>36.880000000000003</v>
      </c>
      <c r="V371" s="650">
        <f t="shared" si="119"/>
        <v>86.38</v>
      </c>
      <c r="W371" s="657">
        <f t="shared" si="113"/>
        <v>36.880000000000003</v>
      </c>
      <c r="X371" s="650">
        <f t="shared" si="120"/>
        <v>86.38</v>
      </c>
      <c r="Y371" s="657">
        <f t="shared" si="113"/>
        <v>36.880000000000003</v>
      </c>
      <c r="Z371" s="650">
        <f t="shared" si="121"/>
        <v>86.38</v>
      </c>
      <c r="AA371" s="657">
        <f t="shared" si="122"/>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75"/>
        <v>YYNBNbd</v>
      </c>
      <c r="H372" s="674">
        <f>H371*1.2</f>
        <v>103.65599999999999</v>
      </c>
      <c r="I372" s="674">
        <f>I371*1.2</f>
        <v>44.256</v>
      </c>
      <c r="J372" s="650">
        <f t="shared" si="112"/>
        <v>88.107599999999991</v>
      </c>
      <c r="K372" s="657">
        <f t="shared" si="113"/>
        <v>44.256</v>
      </c>
      <c r="L372" s="650">
        <f t="shared" si="114"/>
        <v>88.107599999999991</v>
      </c>
      <c r="M372" s="657">
        <f t="shared" si="113"/>
        <v>44.256</v>
      </c>
      <c r="N372" s="650">
        <f t="shared" si="115"/>
        <v>88.107599999999991</v>
      </c>
      <c r="O372" s="657">
        <f t="shared" si="113"/>
        <v>44.256</v>
      </c>
      <c r="P372" s="650">
        <f t="shared" si="116"/>
        <v>88.107599999999991</v>
      </c>
      <c r="Q372" s="657">
        <f t="shared" si="113"/>
        <v>44.256</v>
      </c>
      <c r="R372" s="650">
        <f t="shared" si="117"/>
        <v>103.65599999999999</v>
      </c>
      <c r="S372" s="657">
        <f t="shared" si="113"/>
        <v>44.256</v>
      </c>
      <c r="T372" s="650">
        <f t="shared" si="118"/>
        <v>103.65599999999999</v>
      </c>
      <c r="U372" s="657">
        <f t="shared" si="113"/>
        <v>44.256</v>
      </c>
      <c r="V372" s="650">
        <f t="shared" si="119"/>
        <v>103.65599999999999</v>
      </c>
      <c r="W372" s="657">
        <f t="shared" si="113"/>
        <v>44.256</v>
      </c>
      <c r="X372" s="650">
        <f t="shared" si="120"/>
        <v>103.65599999999999</v>
      </c>
      <c r="Y372" s="657">
        <f t="shared" si="113"/>
        <v>44.256</v>
      </c>
      <c r="Z372" s="650">
        <f t="shared" si="121"/>
        <v>103.65599999999999</v>
      </c>
      <c r="AA372" s="657">
        <f t="shared" si="122"/>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75"/>
        <v>YYBNBz</v>
      </c>
      <c r="H373" s="230">
        <v>93.31</v>
      </c>
      <c r="I373" s="230">
        <v>43.7</v>
      </c>
      <c r="J373" s="650">
        <f t="shared" si="112"/>
        <v>79.313500000000005</v>
      </c>
      <c r="K373" s="657">
        <f t="shared" si="113"/>
        <v>43.7</v>
      </c>
      <c r="L373" s="650">
        <f t="shared" si="114"/>
        <v>79.313500000000005</v>
      </c>
      <c r="M373" s="657">
        <f t="shared" si="113"/>
        <v>43.7</v>
      </c>
      <c r="N373" s="650">
        <f t="shared" si="115"/>
        <v>79.313500000000005</v>
      </c>
      <c r="O373" s="657">
        <f t="shared" si="113"/>
        <v>43.7</v>
      </c>
      <c r="P373" s="650">
        <f t="shared" si="116"/>
        <v>79.313500000000005</v>
      </c>
      <c r="Q373" s="657">
        <f t="shared" si="113"/>
        <v>43.7</v>
      </c>
      <c r="R373" s="650">
        <f t="shared" si="117"/>
        <v>93.31</v>
      </c>
      <c r="S373" s="657">
        <f t="shared" si="113"/>
        <v>43.7</v>
      </c>
      <c r="T373" s="650">
        <f t="shared" si="118"/>
        <v>93.31</v>
      </c>
      <c r="U373" s="657">
        <f t="shared" si="113"/>
        <v>43.7</v>
      </c>
      <c r="V373" s="650">
        <f t="shared" si="119"/>
        <v>93.31</v>
      </c>
      <c r="W373" s="657">
        <f t="shared" si="113"/>
        <v>43.7</v>
      </c>
      <c r="X373" s="650">
        <f t="shared" si="120"/>
        <v>93.31</v>
      </c>
      <c r="Y373" s="657">
        <f t="shared" si="113"/>
        <v>43.7</v>
      </c>
      <c r="Z373" s="650">
        <f t="shared" si="121"/>
        <v>93.31</v>
      </c>
      <c r="AA373" s="657">
        <f t="shared" si="122"/>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75"/>
        <v>YYBNBzd</v>
      </c>
      <c r="H374" s="674">
        <f>H373*1.2</f>
        <v>111.97199999999999</v>
      </c>
      <c r="I374" s="674">
        <f>I373*1.2</f>
        <v>52.440000000000005</v>
      </c>
      <c r="J374" s="650">
        <f t="shared" si="112"/>
        <v>95.176199999999994</v>
      </c>
      <c r="K374" s="657">
        <f t="shared" si="113"/>
        <v>52.440000000000005</v>
      </c>
      <c r="L374" s="650">
        <f t="shared" si="114"/>
        <v>95.176199999999994</v>
      </c>
      <c r="M374" s="657">
        <f t="shared" si="113"/>
        <v>52.440000000000005</v>
      </c>
      <c r="N374" s="650">
        <f t="shared" si="115"/>
        <v>95.176199999999994</v>
      </c>
      <c r="O374" s="657">
        <f t="shared" si="113"/>
        <v>52.440000000000005</v>
      </c>
      <c r="P374" s="650">
        <f t="shared" si="116"/>
        <v>95.176199999999994</v>
      </c>
      <c r="Q374" s="657">
        <f t="shared" si="113"/>
        <v>52.440000000000005</v>
      </c>
      <c r="R374" s="650">
        <f t="shared" si="117"/>
        <v>111.97199999999999</v>
      </c>
      <c r="S374" s="657">
        <f t="shared" si="113"/>
        <v>52.440000000000005</v>
      </c>
      <c r="T374" s="650">
        <f t="shared" si="118"/>
        <v>111.97199999999999</v>
      </c>
      <c r="U374" s="657">
        <f t="shared" si="113"/>
        <v>52.440000000000005</v>
      </c>
      <c r="V374" s="650">
        <f t="shared" si="119"/>
        <v>111.97199999999999</v>
      </c>
      <c r="W374" s="657">
        <f t="shared" si="113"/>
        <v>52.440000000000005</v>
      </c>
      <c r="X374" s="650">
        <f t="shared" si="120"/>
        <v>111.97199999999999</v>
      </c>
      <c r="Y374" s="657">
        <f t="shared" si="113"/>
        <v>52.440000000000005</v>
      </c>
      <c r="Z374" s="650">
        <f t="shared" si="121"/>
        <v>111.97199999999999</v>
      </c>
      <c r="AA374" s="657">
        <f t="shared" si="122"/>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75"/>
        <v>YYBNBr</v>
      </c>
      <c r="H375" s="230">
        <v>110.01</v>
      </c>
      <c r="I375" s="230">
        <v>43.7</v>
      </c>
      <c r="J375" s="650">
        <f t="shared" si="112"/>
        <v>93.508499999999998</v>
      </c>
      <c r="K375" s="657">
        <f t="shared" si="113"/>
        <v>43.7</v>
      </c>
      <c r="L375" s="650">
        <f t="shared" si="114"/>
        <v>93.508499999999998</v>
      </c>
      <c r="M375" s="657">
        <f t="shared" si="113"/>
        <v>43.7</v>
      </c>
      <c r="N375" s="650">
        <f t="shared" si="115"/>
        <v>93.508499999999998</v>
      </c>
      <c r="O375" s="657">
        <f t="shared" si="113"/>
        <v>43.7</v>
      </c>
      <c r="P375" s="650">
        <f t="shared" si="116"/>
        <v>93.508499999999998</v>
      </c>
      <c r="Q375" s="657">
        <f t="shared" si="113"/>
        <v>43.7</v>
      </c>
      <c r="R375" s="650">
        <f t="shared" si="117"/>
        <v>110.01</v>
      </c>
      <c r="S375" s="657">
        <f t="shared" si="113"/>
        <v>43.7</v>
      </c>
      <c r="T375" s="650">
        <f t="shared" si="118"/>
        <v>110.01</v>
      </c>
      <c r="U375" s="657">
        <f t="shared" si="113"/>
        <v>43.7</v>
      </c>
      <c r="V375" s="650">
        <f t="shared" si="119"/>
        <v>110.01</v>
      </c>
      <c r="W375" s="657">
        <f t="shared" si="113"/>
        <v>43.7</v>
      </c>
      <c r="X375" s="650">
        <f t="shared" si="120"/>
        <v>110.01</v>
      </c>
      <c r="Y375" s="657">
        <f t="shared" si="113"/>
        <v>43.7</v>
      </c>
      <c r="Z375" s="650">
        <f t="shared" si="121"/>
        <v>110.01</v>
      </c>
      <c r="AA375" s="657">
        <f t="shared" si="122"/>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75"/>
        <v>YYBNBrd</v>
      </c>
      <c r="H376" s="674">
        <f>H375*1.2</f>
        <v>132.012</v>
      </c>
      <c r="I376" s="674">
        <f>I375*1.2</f>
        <v>52.440000000000005</v>
      </c>
      <c r="J376" s="650">
        <f t="shared" si="112"/>
        <v>112.2102</v>
      </c>
      <c r="K376" s="657">
        <f t="shared" si="113"/>
        <v>52.440000000000005</v>
      </c>
      <c r="L376" s="650">
        <f t="shared" si="114"/>
        <v>112.2102</v>
      </c>
      <c r="M376" s="657">
        <f t="shared" si="113"/>
        <v>52.440000000000005</v>
      </c>
      <c r="N376" s="650">
        <f t="shared" si="115"/>
        <v>112.2102</v>
      </c>
      <c r="O376" s="657">
        <f t="shared" si="113"/>
        <v>52.440000000000005</v>
      </c>
      <c r="P376" s="650">
        <f t="shared" si="116"/>
        <v>112.2102</v>
      </c>
      <c r="Q376" s="657">
        <f t="shared" si="113"/>
        <v>52.440000000000005</v>
      </c>
      <c r="R376" s="650">
        <f t="shared" si="117"/>
        <v>132.012</v>
      </c>
      <c r="S376" s="657">
        <f t="shared" si="113"/>
        <v>52.440000000000005</v>
      </c>
      <c r="T376" s="650">
        <f t="shared" si="118"/>
        <v>132.012</v>
      </c>
      <c r="U376" s="657">
        <f t="shared" si="113"/>
        <v>52.440000000000005</v>
      </c>
      <c r="V376" s="650">
        <f t="shared" si="119"/>
        <v>132.012</v>
      </c>
      <c r="W376" s="657">
        <f t="shared" si="113"/>
        <v>52.440000000000005</v>
      </c>
      <c r="X376" s="650">
        <f t="shared" si="120"/>
        <v>132.012</v>
      </c>
      <c r="Y376" s="657">
        <f t="shared" si="113"/>
        <v>52.440000000000005</v>
      </c>
      <c r="Z376" s="650">
        <f t="shared" si="121"/>
        <v>132.012</v>
      </c>
      <c r="AA376" s="657">
        <f t="shared" si="122"/>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G384" si="123">_xlfn.CONCAT(H203:M203)</f>
        <v>YYBNBl</v>
      </c>
      <c r="H377" s="803">
        <v>170</v>
      </c>
      <c r="I377" s="803">
        <v>0</v>
      </c>
      <c r="J377" s="650">
        <f t="shared" si="112"/>
        <v>144.5</v>
      </c>
      <c r="K377" s="657">
        <f t="shared" si="113"/>
        <v>0</v>
      </c>
      <c r="L377" s="650">
        <f t="shared" si="114"/>
        <v>144.5</v>
      </c>
      <c r="M377" s="657">
        <f t="shared" si="113"/>
        <v>0</v>
      </c>
      <c r="N377" s="650">
        <f t="shared" si="115"/>
        <v>144.5</v>
      </c>
      <c r="O377" s="657">
        <f t="shared" si="113"/>
        <v>0</v>
      </c>
      <c r="P377" s="650">
        <f t="shared" si="116"/>
        <v>144.5</v>
      </c>
      <c r="Q377" s="657">
        <f t="shared" si="113"/>
        <v>0</v>
      </c>
      <c r="R377" s="650">
        <f t="shared" si="117"/>
        <v>170</v>
      </c>
      <c r="S377" s="657">
        <f t="shared" si="113"/>
        <v>0</v>
      </c>
      <c r="T377" s="650">
        <f t="shared" si="118"/>
        <v>170</v>
      </c>
      <c r="U377" s="657">
        <f t="shared" si="113"/>
        <v>0</v>
      </c>
      <c r="V377" s="650">
        <f t="shared" si="119"/>
        <v>170</v>
      </c>
      <c r="W377" s="657">
        <f t="shared" si="113"/>
        <v>0</v>
      </c>
      <c r="X377" s="650">
        <f t="shared" si="120"/>
        <v>170</v>
      </c>
      <c r="Y377" s="657">
        <f t="shared" si="113"/>
        <v>0</v>
      </c>
      <c r="Z377" s="650">
        <f t="shared" si="121"/>
        <v>170</v>
      </c>
      <c r="AA377" s="657">
        <f t="shared" si="122"/>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23"/>
        <v>YYNBLb</v>
      </c>
      <c r="H378" s="230">
        <v>86.38</v>
      </c>
      <c r="I378" s="230">
        <v>36.880000000000003</v>
      </c>
      <c r="J378" s="650">
        <f t="shared" si="112"/>
        <v>73.422999999999988</v>
      </c>
      <c r="K378" s="657">
        <f t="shared" si="113"/>
        <v>36.880000000000003</v>
      </c>
      <c r="L378" s="650">
        <f t="shared" si="114"/>
        <v>73.422999999999988</v>
      </c>
      <c r="M378" s="657">
        <f t="shared" si="113"/>
        <v>36.880000000000003</v>
      </c>
      <c r="N378" s="650">
        <f t="shared" si="115"/>
        <v>73.422999999999988</v>
      </c>
      <c r="O378" s="657">
        <f t="shared" si="113"/>
        <v>36.880000000000003</v>
      </c>
      <c r="P378" s="650">
        <f t="shared" si="116"/>
        <v>73.422999999999988</v>
      </c>
      <c r="Q378" s="657">
        <f t="shared" si="113"/>
        <v>36.880000000000003</v>
      </c>
      <c r="R378" s="650">
        <f t="shared" si="117"/>
        <v>86.38</v>
      </c>
      <c r="S378" s="657">
        <f t="shared" si="113"/>
        <v>36.880000000000003</v>
      </c>
      <c r="T378" s="650">
        <f t="shared" si="118"/>
        <v>86.38</v>
      </c>
      <c r="U378" s="657">
        <f t="shared" si="113"/>
        <v>36.880000000000003</v>
      </c>
      <c r="V378" s="650">
        <f t="shared" si="119"/>
        <v>86.38</v>
      </c>
      <c r="W378" s="657">
        <f t="shared" si="113"/>
        <v>36.880000000000003</v>
      </c>
      <c r="X378" s="650">
        <f t="shared" si="120"/>
        <v>86.38</v>
      </c>
      <c r="Y378" s="657">
        <f t="shared" si="113"/>
        <v>36.880000000000003</v>
      </c>
      <c r="Z378" s="650">
        <f t="shared" si="121"/>
        <v>86.38</v>
      </c>
      <c r="AA378" s="657">
        <f t="shared" si="122"/>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23"/>
        <v>YYNBLbd</v>
      </c>
      <c r="H379" s="674">
        <f>H378*1.2</f>
        <v>103.65599999999999</v>
      </c>
      <c r="I379" s="674">
        <f>I378*1.2</f>
        <v>44.256</v>
      </c>
      <c r="J379" s="650">
        <f t="shared" si="112"/>
        <v>88.107599999999991</v>
      </c>
      <c r="K379" s="657">
        <f t="shared" si="113"/>
        <v>44.256</v>
      </c>
      <c r="L379" s="650">
        <f t="shared" si="114"/>
        <v>88.107599999999991</v>
      </c>
      <c r="M379" s="657">
        <f t="shared" si="113"/>
        <v>44.256</v>
      </c>
      <c r="N379" s="650">
        <f t="shared" si="115"/>
        <v>88.107599999999991</v>
      </c>
      <c r="O379" s="657">
        <f t="shared" si="113"/>
        <v>44.256</v>
      </c>
      <c r="P379" s="650">
        <f t="shared" si="116"/>
        <v>88.107599999999991</v>
      </c>
      <c r="Q379" s="657">
        <f t="shared" si="113"/>
        <v>44.256</v>
      </c>
      <c r="R379" s="650">
        <f t="shared" si="117"/>
        <v>103.65599999999999</v>
      </c>
      <c r="S379" s="657">
        <f t="shared" si="113"/>
        <v>44.256</v>
      </c>
      <c r="T379" s="650">
        <f t="shared" si="118"/>
        <v>103.65599999999999</v>
      </c>
      <c r="U379" s="657">
        <f t="shared" si="113"/>
        <v>44.256</v>
      </c>
      <c r="V379" s="650">
        <f t="shared" si="119"/>
        <v>103.65599999999999</v>
      </c>
      <c r="W379" s="657">
        <f t="shared" si="113"/>
        <v>44.256</v>
      </c>
      <c r="X379" s="650">
        <f t="shared" si="120"/>
        <v>103.65599999999999</v>
      </c>
      <c r="Y379" s="657">
        <f t="shared" si="113"/>
        <v>44.256</v>
      </c>
      <c r="Z379" s="650">
        <f t="shared" si="121"/>
        <v>103.65599999999999</v>
      </c>
      <c r="AA379" s="657">
        <f t="shared" si="122"/>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23"/>
        <v>YYBLBz</v>
      </c>
      <c r="H380" s="230">
        <v>93.31</v>
      </c>
      <c r="I380" s="230">
        <v>43.7</v>
      </c>
      <c r="J380" s="650">
        <f t="shared" si="112"/>
        <v>79.313500000000005</v>
      </c>
      <c r="K380" s="657">
        <f t="shared" si="113"/>
        <v>43.7</v>
      </c>
      <c r="L380" s="650">
        <f t="shared" si="114"/>
        <v>79.313500000000005</v>
      </c>
      <c r="M380" s="657">
        <f t="shared" si="113"/>
        <v>43.7</v>
      </c>
      <c r="N380" s="650">
        <f t="shared" si="115"/>
        <v>79.313500000000005</v>
      </c>
      <c r="O380" s="657">
        <f t="shared" si="113"/>
        <v>43.7</v>
      </c>
      <c r="P380" s="650">
        <f t="shared" si="116"/>
        <v>79.313500000000005</v>
      </c>
      <c r="Q380" s="657">
        <f t="shared" si="113"/>
        <v>43.7</v>
      </c>
      <c r="R380" s="650">
        <f t="shared" si="117"/>
        <v>93.31</v>
      </c>
      <c r="S380" s="657">
        <f t="shared" si="113"/>
        <v>43.7</v>
      </c>
      <c r="T380" s="650">
        <f t="shared" si="118"/>
        <v>93.31</v>
      </c>
      <c r="U380" s="657">
        <f t="shared" si="113"/>
        <v>43.7</v>
      </c>
      <c r="V380" s="650">
        <f t="shared" si="119"/>
        <v>93.31</v>
      </c>
      <c r="W380" s="657">
        <f t="shared" si="113"/>
        <v>43.7</v>
      </c>
      <c r="X380" s="650">
        <f t="shared" si="120"/>
        <v>93.31</v>
      </c>
      <c r="Y380" s="657">
        <f t="shared" si="113"/>
        <v>43.7</v>
      </c>
      <c r="Z380" s="650">
        <f t="shared" si="121"/>
        <v>93.31</v>
      </c>
      <c r="AA380" s="657">
        <f t="shared" si="122"/>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23"/>
        <v>YYBLBzd</v>
      </c>
      <c r="H381" s="674">
        <f>H380*1.2</f>
        <v>111.97199999999999</v>
      </c>
      <c r="I381" s="674">
        <f>I380*1.2</f>
        <v>52.440000000000005</v>
      </c>
      <c r="J381" s="650">
        <f t="shared" si="112"/>
        <v>95.176199999999994</v>
      </c>
      <c r="K381" s="657">
        <f t="shared" si="113"/>
        <v>52.440000000000005</v>
      </c>
      <c r="L381" s="650">
        <f t="shared" si="114"/>
        <v>95.176199999999994</v>
      </c>
      <c r="M381" s="657">
        <f t="shared" si="113"/>
        <v>52.440000000000005</v>
      </c>
      <c r="N381" s="650">
        <f t="shared" si="115"/>
        <v>95.176199999999994</v>
      </c>
      <c r="O381" s="657">
        <f t="shared" si="113"/>
        <v>52.440000000000005</v>
      </c>
      <c r="P381" s="650">
        <f t="shared" si="116"/>
        <v>95.176199999999994</v>
      </c>
      <c r="Q381" s="657">
        <f t="shared" si="113"/>
        <v>52.440000000000005</v>
      </c>
      <c r="R381" s="650">
        <f t="shared" si="117"/>
        <v>111.97199999999999</v>
      </c>
      <c r="S381" s="657">
        <f t="shared" si="113"/>
        <v>52.440000000000005</v>
      </c>
      <c r="T381" s="650">
        <f t="shared" si="118"/>
        <v>111.97199999999999</v>
      </c>
      <c r="U381" s="657">
        <f t="shared" si="113"/>
        <v>52.440000000000005</v>
      </c>
      <c r="V381" s="650">
        <f t="shared" si="119"/>
        <v>111.97199999999999</v>
      </c>
      <c r="W381" s="657">
        <f t="shared" si="113"/>
        <v>52.440000000000005</v>
      </c>
      <c r="X381" s="650">
        <f t="shared" si="120"/>
        <v>111.97199999999999</v>
      </c>
      <c r="Y381" s="657">
        <f t="shared" si="113"/>
        <v>52.440000000000005</v>
      </c>
      <c r="Z381" s="650">
        <f t="shared" si="121"/>
        <v>111.97199999999999</v>
      </c>
      <c r="AA381" s="657">
        <f t="shared" si="122"/>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si="123"/>
        <v>YYLBNb</v>
      </c>
      <c r="H382" s="230">
        <v>86.38</v>
      </c>
      <c r="I382" s="230">
        <v>36.880000000000003</v>
      </c>
      <c r="J382" s="650">
        <f t="shared" si="112"/>
        <v>73.422999999999988</v>
      </c>
      <c r="K382" s="657">
        <f t="shared" si="113"/>
        <v>36.880000000000003</v>
      </c>
      <c r="L382" s="650">
        <f t="shared" si="114"/>
        <v>73.422999999999988</v>
      </c>
      <c r="M382" s="657">
        <f t="shared" si="113"/>
        <v>36.880000000000003</v>
      </c>
      <c r="N382" s="650">
        <f t="shared" si="115"/>
        <v>73.422999999999988</v>
      </c>
      <c r="O382" s="657">
        <f t="shared" si="113"/>
        <v>36.880000000000003</v>
      </c>
      <c r="P382" s="650">
        <f t="shared" si="116"/>
        <v>73.422999999999988</v>
      </c>
      <c r="Q382" s="657">
        <f t="shared" si="113"/>
        <v>36.880000000000003</v>
      </c>
      <c r="R382" s="650">
        <f t="shared" si="117"/>
        <v>86.38</v>
      </c>
      <c r="S382" s="657">
        <f t="shared" si="113"/>
        <v>36.880000000000003</v>
      </c>
      <c r="T382" s="650">
        <f t="shared" si="118"/>
        <v>86.38</v>
      </c>
      <c r="U382" s="657">
        <f t="shared" si="113"/>
        <v>36.880000000000003</v>
      </c>
      <c r="V382" s="650">
        <f t="shared" si="119"/>
        <v>86.38</v>
      </c>
      <c r="W382" s="657">
        <f t="shared" si="113"/>
        <v>36.880000000000003</v>
      </c>
      <c r="X382" s="650">
        <f t="shared" si="120"/>
        <v>86.38</v>
      </c>
      <c r="Y382" s="657">
        <f t="shared" si="113"/>
        <v>36.880000000000003</v>
      </c>
      <c r="Z382" s="650">
        <f t="shared" si="121"/>
        <v>86.38</v>
      </c>
      <c r="AA382" s="657">
        <f t="shared" si="122"/>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23"/>
        <v>YYLBNbd</v>
      </c>
      <c r="H383" s="674">
        <f>H382*1.2</f>
        <v>103.65599999999999</v>
      </c>
      <c r="I383" s="674">
        <f>I382*1.2</f>
        <v>44.256</v>
      </c>
      <c r="J383" s="650">
        <f t="shared" si="112"/>
        <v>88.107599999999991</v>
      </c>
      <c r="K383" s="657">
        <f t="shared" si="113"/>
        <v>44.256</v>
      </c>
      <c r="L383" s="650">
        <f t="shared" si="114"/>
        <v>88.107599999999991</v>
      </c>
      <c r="M383" s="657">
        <f t="shared" si="113"/>
        <v>44.256</v>
      </c>
      <c r="N383" s="650">
        <f t="shared" si="115"/>
        <v>88.107599999999991</v>
      </c>
      <c r="O383" s="657">
        <f t="shared" si="113"/>
        <v>44.256</v>
      </c>
      <c r="P383" s="650">
        <f t="shared" si="116"/>
        <v>88.107599999999991</v>
      </c>
      <c r="Q383" s="657">
        <f t="shared" si="113"/>
        <v>44.256</v>
      </c>
      <c r="R383" s="650">
        <f t="shared" si="117"/>
        <v>103.65599999999999</v>
      </c>
      <c r="S383" s="657">
        <f t="shared" si="113"/>
        <v>44.256</v>
      </c>
      <c r="T383" s="650">
        <f t="shared" si="118"/>
        <v>103.65599999999999</v>
      </c>
      <c r="U383" s="657">
        <f t="shared" si="113"/>
        <v>44.256</v>
      </c>
      <c r="V383" s="650">
        <f t="shared" si="119"/>
        <v>103.65599999999999</v>
      </c>
      <c r="W383" s="657">
        <f t="shared" si="113"/>
        <v>44.256</v>
      </c>
      <c r="X383" s="650">
        <f t="shared" si="120"/>
        <v>103.65599999999999</v>
      </c>
      <c r="Y383" s="657">
        <f t="shared" si="113"/>
        <v>44.256</v>
      </c>
      <c r="Z383" s="650">
        <f t="shared" si="121"/>
        <v>103.65599999999999</v>
      </c>
      <c r="AA383" s="657">
        <f t="shared" si="122"/>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23"/>
        <v>YYNWNw</v>
      </c>
      <c r="H384" s="230">
        <v>90.25</v>
      </c>
      <c r="I384" s="230">
        <v>11.44</v>
      </c>
      <c r="J384" s="650">
        <f t="shared" si="112"/>
        <v>76.712499999999991</v>
      </c>
      <c r="K384" s="657">
        <f t="shared" si="113"/>
        <v>11.44</v>
      </c>
      <c r="L384" s="650">
        <f t="shared" si="114"/>
        <v>76.712499999999991</v>
      </c>
      <c r="M384" s="657">
        <f t="shared" si="113"/>
        <v>11.44</v>
      </c>
      <c r="N384" s="650">
        <f t="shared" si="115"/>
        <v>76.712499999999991</v>
      </c>
      <c r="O384" s="657">
        <f t="shared" si="113"/>
        <v>11.44</v>
      </c>
      <c r="P384" s="650">
        <f t="shared" si="116"/>
        <v>76.712499999999991</v>
      </c>
      <c r="Q384" s="657">
        <f t="shared" si="113"/>
        <v>11.44</v>
      </c>
      <c r="R384" s="650">
        <f t="shared" si="117"/>
        <v>90.25</v>
      </c>
      <c r="S384" s="657">
        <f t="shared" si="113"/>
        <v>11.44</v>
      </c>
      <c r="T384" s="650">
        <f t="shared" si="118"/>
        <v>90.25</v>
      </c>
      <c r="U384" s="657">
        <f t="shared" si="113"/>
        <v>11.44</v>
      </c>
      <c r="V384" s="650">
        <f t="shared" si="119"/>
        <v>90.25</v>
      </c>
      <c r="W384" s="657">
        <f t="shared" si="113"/>
        <v>11.44</v>
      </c>
      <c r="X384" s="650">
        <f t="shared" si="120"/>
        <v>90.25</v>
      </c>
      <c r="Y384" s="657">
        <f t="shared" si="113"/>
        <v>11.44</v>
      </c>
      <c r="Z384" s="650">
        <f t="shared" si="121"/>
        <v>90.25</v>
      </c>
      <c r="AA384" s="657">
        <f t="shared" si="122"/>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ref="G385:G392" si="124">_xlfn.CONCAT(H211:M211)</f>
        <v>YYNWNwd</v>
      </c>
      <c r="H385" s="674">
        <f>H384*1.2</f>
        <v>108.3</v>
      </c>
      <c r="I385" s="674">
        <f>I384*1.2</f>
        <v>13.728</v>
      </c>
      <c r="J385" s="650">
        <f t="shared" si="112"/>
        <v>92.054999999999993</v>
      </c>
      <c r="K385" s="657">
        <f t="shared" si="113"/>
        <v>13.728</v>
      </c>
      <c r="L385" s="650">
        <f t="shared" si="114"/>
        <v>92.054999999999993</v>
      </c>
      <c r="M385" s="657">
        <f t="shared" si="113"/>
        <v>13.728</v>
      </c>
      <c r="N385" s="650">
        <f t="shared" si="115"/>
        <v>92.054999999999993</v>
      </c>
      <c r="O385" s="657">
        <f t="shared" si="113"/>
        <v>13.728</v>
      </c>
      <c r="P385" s="650">
        <f t="shared" si="116"/>
        <v>92.054999999999993</v>
      </c>
      <c r="Q385" s="657">
        <f t="shared" si="113"/>
        <v>13.728</v>
      </c>
      <c r="R385" s="650">
        <f t="shared" si="117"/>
        <v>108.3</v>
      </c>
      <c r="S385" s="657">
        <f t="shared" si="113"/>
        <v>13.728</v>
      </c>
      <c r="T385" s="650">
        <f t="shared" si="118"/>
        <v>108.3</v>
      </c>
      <c r="U385" s="657">
        <f t="shared" si="113"/>
        <v>13.728</v>
      </c>
      <c r="V385" s="650">
        <f t="shared" si="119"/>
        <v>108.3</v>
      </c>
      <c r="W385" s="657">
        <f t="shared" si="113"/>
        <v>13.728</v>
      </c>
      <c r="X385" s="650">
        <f t="shared" si="120"/>
        <v>108.3</v>
      </c>
      <c r="Y385" s="657">
        <f t="shared" si="113"/>
        <v>13.728</v>
      </c>
      <c r="Z385" s="650">
        <f t="shared" si="121"/>
        <v>108.3</v>
      </c>
      <c r="AA385" s="657">
        <f t="shared" si="122"/>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24"/>
        <v>YYWNWz</v>
      </c>
      <c r="H386" s="230">
        <v>93.81</v>
      </c>
      <c r="I386" s="230">
        <v>43.7</v>
      </c>
      <c r="J386" s="650">
        <f t="shared" si="112"/>
        <v>79.738500000000002</v>
      </c>
      <c r="K386" s="657">
        <f t="shared" si="113"/>
        <v>43.7</v>
      </c>
      <c r="L386" s="650">
        <f t="shared" si="114"/>
        <v>79.738500000000002</v>
      </c>
      <c r="M386" s="657">
        <f t="shared" si="113"/>
        <v>43.7</v>
      </c>
      <c r="N386" s="650">
        <f t="shared" si="115"/>
        <v>79.738500000000002</v>
      </c>
      <c r="O386" s="657">
        <f t="shared" si="113"/>
        <v>43.7</v>
      </c>
      <c r="P386" s="650">
        <f t="shared" si="116"/>
        <v>79.738500000000002</v>
      </c>
      <c r="Q386" s="657">
        <f t="shared" si="113"/>
        <v>43.7</v>
      </c>
      <c r="R386" s="650">
        <f t="shared" si="117"/>
        <v>93.81</v>
      </c>
      <c r="S386" s="657">
        <f t="shared" si="113"/>
        <v>43.7</v>
      </c>
      <c r="T386" s="650">
        <f t="shared" si="118"/>
        <v>93.81</v>
      </c>
      <c r="U386" s="657">
        <f t="shared" si="113"/>
        <v>43.7</v>
      </c>
      <c r="V386" s="650">
        <f t="shared" si="119"/>
        <v>93.81</v>
      </c>
      <c r="W386" s="657">
        <f t="shared" si="113"/>
        <v>43.7</v>
      </c>
      <c r="X386" s="650">
        <f t="shared" si="120"/>
        <v>93.81</v>
      </c>
      <c r="Y386" s="657">
        <f t="shared" ref="K386:Y400" si="125">$I386</f>
        <v>43.7</v>
      </c>
      <c r="Z386" s="650">
        <f t="shared" si="121"/>
        <v>93.81</v>
      </c>
      <c r="AA386" s="657">
        <f t="shared" si="122"/>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24"/>
        <v>YYWNWzd</v>
      </c>
      <c r="H387" s="674">
        <f>H386*1.2</f>
        <v>112.572</v>
      </c>
      <c r="I387" s="674">
        <f>I386*1.2</f>
        <v>52.440000000000005</v>
      </c>
      <c r="J387" s="650">
        <f t="shared" si="112"/>
        <v>95.686199999999999</v>
      </c>
      <c r="K387" s="657">
        <f t="shared" si="125"/>
        <v>52.440000000000005</v>
      </c>
      <c r="L387" s="650">
        <f t="shared" si="114"/>
        <v>95.686199999999999</v>
      </c>
      <c r="M387" s="657">
        <f t="shared" si="125"/>
        <v>52.440000000000005</v>
      </c>
      <c r="N387" s="650">
        <f t="shared" si="115"/>
        <v>95.686199999999999</v>
      </c>
      <c r="O387" s="657">
        <f t="shared" si="125"/>
        <v>52.440000000000005</v>
      </c>
      <c r="P387" s="650">
        <f t="shared" si="116"/>
        <v>95.686199999999999</v>
      </c>
      <c r="Q387" s="657">
        <f t="shared" si="125"/>
        <v>52.440000000000005</v>
      </c>
      <c r="R387" s="650">
        <f t="shared" si="117"/>
        <v>112.572</v>
      </c>
      <c r="S387" s="657">
        <f t="shared" si="125"/>
        <v>52.440000000000005</v>
      </c>
      <c r="T387" s="650">
        <f t="shared" si="118"/>
        <v>112.572</v>
      </c>
      <c r="U387" s="657">
        <f t="shared" si="125"/>
        <v>52.440000000000005</v>
      </c>
      <c r="V387" s="650">
        <f t="shared" si="119"/>
        <v>112.572</v>
      </c>
      <c r="W387" s="657">
        <f t="shared" si="125"/>
        <v>52.440000000000005</v>
      </c>
      <c r="X387" s="650">
        <f t="shared" si="120"/>
        <v>112.572</v>
      </c>
      <c r="Y387" s="657">
        <f t="shared" si="125"/>
        <v>52.440000000000005</v>
      </c>
      <c r="Z387" s="650">
        <f t="shared" si="121"/>
        <v>112.572</v>
      </c>
      <c r="AA387" s="657">
        <f t="shared" si="122"/>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24"/>
        <v>YYNWBr</v>
      </c>
      <c r="H388" s="230">
        <v>110.01</v>
      </c>
      <c r="I388" s="230">
        <v>43.7</v>
      </c>
      <c r="J388" s="650">
        <f t="shared" si="112"/>
        <v>93.508499999999998</v>
      </c>
      <c r="K388" s="657">
        <f t="shared" si="125"/>
        <v>43.7</v>
      </c>
      <c r="L388" s="650">
        <f t="shared" si="114"/>
        <v>93.508499999999998</v>
      </c>
      <c r="M388" s="657">
        <f t="shared" si="125"/>
        <v>43.7</v>
      </c>
      <c r="N388" s="650">
        <f t="shared" si="115"/>
        <v>93.508499999999998</v>
      </c>
      <c r="O388" s="657">
        <f t="shared" si="125"/>
        <v>43.7</v>
      </c>
      <c r="P388" s="650">
        <f t="shared" si="116"/>
        <v>93.508499999999998</v>
      </c>
      <c r="Q388" s="657">
        <f t="shared" si="125"/>
        <v>43.7</v>
      </c>
      <c r="R388" s="650">
        <f t="shared" si="117"/>
        <v>110.01</v>
      </c>
      <c r="S388" s="657">
        <f t="shared" si="125"/>
        <v>43.7</v>
      </c>
      <c r="T388" s="650">
        <f t="shared" si="118"/>
        <v>110.01</v>
      </c>
      <c r="U388" s="657">
        <f t="shared" si="125"/>
        <v>43.7</v>
      </c>
      <c r="V388" s="650">
        <f t="shared" si="119"/>
        <v>110.01</v>
      </c>
      <c r="W388" s="657">
        <f t="shared" si="125"/>
        <v>43.7</v>
      </c>
      <c r="X388" s="650">
        <f t="shared" si="120"/>
        <v>110.01</v>
      </c>
      <c r="Y388" s="657">
        <f t="shared" si="125"/>
        <v>43.7</v>
      </c>
      <c r="Z388" s="650">
        <f t="shared" si="121"/>
        <v>110.01</v>
      </c>
      <c r="AA388" s="657">
        <f t="shared" si="122"/>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24"/>
        <v>YYNWBrd</v>
      </c>
      <c r="H389" s="674">
        <f>H388*1.2</f>
        <v>132.012</v>
      </c>
      <c r="I389" s="674">
        <f>I388*1.2</f>
        <v>52.440000000000005</v>
      </c>
      <c r="J389" s="650">
        <f t="shared" si="112"/>
        <v>112.2102</v>
      </c>
      <c r="K389" s="657">
        <f t="shared" si="125"/>
        <v>52.440000000000005</v>
      </c>
      <c r="L389" s="650">
        <f t="shared" si="114"/>
        <v>112.2102</v>
      </c>
      <c r="M389" s="657">
        <f t="shared" si="125"/>
        <v>52.440000000000005</v>
      </c>
      <c r="N389" s="650">
        <f t="shared" si="115"/>
        <v>112.2102</v>
      </c>
      <c r="O389" s="657">
        <f t="shared" si="125"/>
        <v>52.440000000000005</v>
      </c>
      <c r="P389" s="650">
        <f t="shared" si="116"/>
        <v>112.2102</v>
      </c>
      <c r="Q389" s="657">
        <f t="shared" si="125"/>
        <v>52.440000000000005</v>
      </c>
      <c r="R389" s="650">
        <f t="shared" si="117"/>
        <v>132.012</v>
      </c>
      <c r="S389" s="657">
        <f t="shared" si="125"/>
        <v>52.440000000000005</v>
      </c>
      <c r="T389" s="650">
        <f t="shared" si="118"/>
        <v>132.012</v>
      </c>
      <c r="U389" s="657">
        <f t="shared" si="125"/>
        <v>52.440000000000005</v>
      </c>
      <c r="V389" s="650">
        <f t="shared" si="119"/>
        <v>132.012</v>
      </c>
      <c r="W389" s="657">
        <f t="shared" si="125"/>
        <v>52.440000000000005</v>
      </c>
      <c r="X389" s="650">
        <f t="shared" si="120"/>
        <v>132.012</v>
      </c>
      <c r="Y389" s="657">
        <f t="shared" si="125"/>
        <v>52.440000000000005</v>
      </c>
      <c r="Z389" s="650">
        <f t="shared" si="121"/>
        <v>132.012</v>
      </c>
      <c r="AA389" s="657">
        <f t="shared" si="122"/>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si="124"/>
        <v>YYWBNw</v>
      </c>
      <c r="H390" s="230">
        <v>83.15</v>
      </c>
      <c r="I390" s="230">
        <v>11.5</v>
      </c>
      <c r="J390" s="650">
        <f t="shared" si="112"/>
        <v>70.677500000000009</v>
      </c>
      <c r="K390" s="657">
        <f t="shared" si="125"/>
        <v>11.5</v>
      </c>
      <c r="L390" s="650">
        <f t="shared" si="114"/>
        <v>70.677500000000009</v>
      </c>
      <c r="M390" s="657">
        <f t="shared" si="125"/>
        <v>11.5</v>
      </c>
      <c r="N390" s="650">
        <f t="shared" si="115"/>
        <v>70.677500000000009</v>
      </c>
      <c r="O390" s="657">
        <f t="shared" si="125"/>
        <v>11.5</v>
      </c>
      <c r="P390" s="650">
        <f t="shared" si="116"/>
        <v>70.677500000000009</v>
      </c>
      <c r="Q390" s="657">
        <f t="shared" si="125"/>
        <v>11.5</v>
      </c>
      <c r="R390" s="650">
        <f t="shared" si="117"/>
        <v>83.15</v>
      </c>
      <c r="S390" s="657">
        <f t="shared" si="125"/>
        <v>11.5</v>
      </c>
      <c r="T390" s="650">
        <f t="shared" si="118"/>
        <v>83.15</v>
      </c>
      <c r="U390" s="657">
        <f t="shared" si="125"/>
        <v>11.5</v>
      </c>
      <c r="V390" s="650">
        <f t="shared" si="119"/>
        <v>83.15</v>
      </c>
      <c r="W390" s="657">
        <f t="shared" si="125"/>
        <v>11.5</v>
      </c>
      <c r="X390" s="650">
        <f t="shared" si="120"/>
        <v>83.15</v>
      </c>
      <c r="Y390" s="657">
        <f t="shared" si="125"/>
        <v>11.5</v>
      </c>
      <c r="Z390" s="650">
        <f t="shared" si="121"/>
        <v>83.15</v>
      </c>
      <c r="AA390" s="657">
        <f t="shared" si="122"/>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24"/>
        <v>YYWBNwd</v>
      </c>
      <c r="H391" s="674">
        <f>H390*1.2</f>
        <v>99.78</v>
      </c>
      <c r="I391" s="674">
        <f>I390*1.2</f>
        <v>13.799999999999999</v>
      </c>
      <c r="J391" s="650">
        <f t="shared" si="112"/>
        <v>84.813000000000002</v>
      </c>
      <c r="K391" s="657">
        <f t="shared" si="125"/>
        <v>13.799999999999999</v>
      </c>
      <c r="L391" s="650">
        <f t="shared" si="114"/>
        <v>84.813000000000002</v>
      </c>
      <c r="M391" s="657">
        <f t="shared" si="125"/>
        <v>13.799999999999999</v>
      </c>
      <c r="N391" s="650">
        <f t="shared" si="115"/>
        <v>84.813000000000002</v>
      </c>
      <c r="O391" s="657">
        <f t="shared" si="125"/>
        <v>13.799999999999999</v>
      </c>
      <c r="P391" s="650">
        <f t="shared" si="116"/>
        <v>84.813000000000002</v>
      </c>
      <c r="Q391" s="657">
        <f t="shared" si="125"/>
        <v>13.799999999999999</v>
      </c>
      <c r="R391" s="650">
        <f t="shared" si="117"/>
        <v>99.78</v>
      </c>
      <c r="S391" s="657">
        <f t="shared" si="125"/>
        <v>13.799999999999999</v>
      </c>
      <c r="T391" s="650">
        <f t="shared" si="118"/>
        <v>99.78</v>
      </c>
      <c r="U391" s="657">
        <f t="shared" si="125"/>
        <v>13.799999999999999</v>
      </c>
      <c r="V391" s="650">
        <f t="shared" si="119"/>
        <v>99.78</v>
      </c>
      <c r="W391" s="657">
        <f t="shared" si="125"/>
        <v>13.799999999999999</v>
      </c>
      <c r="X391" s="650">
        <f t="shared" si="120"/>
        <v>99.78</v>
      </c>
      <c r="Y391" s="657">
        <f t="shared" si="125"/>
        <v>13.799999999999999</v>
      </c>
      <c r="Z391" s="650">
        <f t="shared" si="121"/>
        <v>99.78</v>
      </c>
      <c r="AA391" s="657">
        <f t="shared" si="122"/>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24"/>
        <v>YYBNWb</v>
      </c>
      <c r="H392" s="230">
        <v>86.38</v>
      </c>
      <c r="I392" s="230">
        <v>36.9</v>
      </c>
      <c r="J392" s="650">
        <f t="shared" si="112"/>
        <v>73.422999999999988</v>
      </c>
      <c r="K392" s="657">
        <f t="shared" si="125"/>
        <v>36.9</v>
      </c>
      <c r="L392" s="650">
        <f t="shared" si="114"/>
        <v>73.422999999999988</v>
      </c>
      <c r="M392" s="657">
        <f t="shared" si="125"/>
        <v>36.9</v>
      </c>
      <c r="N392" s="650">
        <f t="shared" si="115"/>
        <v>73.422999999999988</v>
      </c>
      <c r="O392" s="657">
        <f t="shared" si="125"/>
        <v>36.9</v>
      </c>
      <c r="P392" s="650">
        <f t="shared" si="116"/>
        <v>73.422999999999988</v>
      </c>
      <c r="Q392" s="657">
        <f t="shared" si="125"/>
        <v>36.9</v>
      </c>
      <c r="R392" s="650">
        <f t="shared" si="117"/>
        <v>86.38</v>
      </c>
      <c r="S392" s="657">
        <f t="shared" si="125"/>
        <v>36.9</v>
      </c>
      <c r="T392" s="650">
        <f t="shared" si="118"/>
        <v>86.38</v>
      </c>
      <c r="U392" s="657">
        <f t="shared" si="125"/>
        <v>36.9</v>
      </c>
      <c r="V392" s="650">
        <f t="shared" si="119"/>
        <v>86.38</v>
      </c>
      <c r="W392" s="657">
        <f t="shared" si="125"/>
        <v>36.9</v>
      </c>
      <c r="X392" s="650">
        <f t="shared" si="120"/>
        <v>86.38</v>
      </c>
      <c r="Y392" s="657">
        <f t="shared" si="125"/>
        <v>36.9</v>
      </c>
      <c r="Z392" s="650">
        <f t="shared" si="121"/>
        <v>86.38</v>
      </c>
      <c r="AA392" s="657">
        <f t="shared" si="122"/>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ref="G393:G400" si="126">_xlfn.CONCAT(H219:M219)</f>
        <v>YYBNWbd</v>
      </c>
      <c r="H393" s="674">
        <f>H392*1.2</f>
        <v>103.65599999999999</v>
      </c>
      <c r="I393" s="674">
        <f>I392*1.2</f>
        <v>44.279999999999994</v>
      </c>
      <c r="J393" s="650">
        <f t="shared" si="112"/>
        <v>88.107599999999991</v>
      </c>
      <c r="K393" s="657">
        <f t="shared" si="125"/>
        <v>44.279999999999994</v>
      </c>
      <c r="L393" s="650">
        <f t="shared" si="114"/>
        <v>88.107599999999991</v>
      </c>
      <c r="M393" s="657">
        <f t="shared" si="125"/>
        <v>44.279999999999994</v>
      </c>
      <c r="N393" s="650">
        <f t="shared" si="115"/>
        <v>88.107599999999991</v>
      </c>
      <c r="O393" s="657">
        <f t="shared" si="125"/>
        <v>44.279999999999994</v>
      </c>
      <c r="P393" s="650">
        <f t="shared" si="116"/>
        <v>88.107599999999991</v>
      </c>
      <c r="Q393" s="657">
        <f t="shared" si="125"/>
        <v>44.279999999999994</v>
      </c>
      <c r="R393" s="650">
        <f t="shared" si="117"/>
        <v>103.65599999999999</v>
      </c>
      <c r="S393" s="657">
        <f t="shared" si="125"/>
        <v>44.279999999999994</v>
      </c>
      <c r="T393" s="650">
        <f t="shared" si="118"/>
        <v>103.65599999999999</v>
      </c>
      <c r="U393" s="657">
        <f t="shared" si="125"/>
        <v>44.279999999999994</v>
      </c>
      <c r="V393" s="650">
        <f t="shared" si="119"/>
        <v>103.65599999999999</v>
      </c>
      <c r="W393" s="657">
        <f t="shared" si="125"/>
        <v>44.279999999999994</v>
      </c>
      <c r="X393" s="650">
        <f t="shared" si="120"/>
        <v>103.65599999999999</v>
      </c>
      <c r="Y393" s="657">
        <f t="shared" si="125"/>
        <v>44.279999999999994</v>
      </c>
      <c r="Z393" s="650">
        <f t="shared" si="121"/>
        <v>103.65599999999999</v>
      </c>
      <c r="AA393" s="657">
        <f t="shared" si="122"/>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26"/>
        <v>YYNWBl</v>
      </c>
      <c r="H394" s="803">
        <v>170</v>
      </c>
      <c r="I394" s="803">
        <v>0</v>
      </c>
      <c r="J394" s="650">
        <f t="shared" si="112"/>
        <v>144.5</v>
      </c>
      <c r="K394" s="657">
        <f t="shared" si="125"/>
        <v>0</v>
      </c>
      <c r="L394" s="650">
        <f t="shared" si="114"/>
        <v>144.5</v>
      </c>
      <c r="M394" s="657">
        <f t="shared" si="125"/>
        <v>0</v>
      </c>
      <c r="N394" s="650">
        <f t="shared" si="115"/>
        <v>144.5</v>
      </c>
      <c r="O394" s="657">
        <f t="shared" si="125"/>
        <v>0</v>
      </c>
      <c r="P394" s="650">
        <f t="shared" si="116"/>
        <v>144.5</v>
      </c>
      <c r="Q394" s="657">
        <f t="shared" si="125"/>
        <v>0</v>
      </c>
      <c r="R394" s="650">
        <f t="shared" si="117"/>
        <v>170</v>
      </c>
      <c r="S394" s="657">
        <f t="shared" si="125"/>
        <v>0</v>
      </c>
      <c r="T394" s="650">
        <f t="shared" si="118"/>
        <v>170</v>
      </c>
      <c r="U394" s="657">
        <f t="shared" si="125"/>
        <v>0</v>
      </c>
      <c r="V394" s="650">
        <f t="shared" si="119"/>
        <v>170</v>
      </c>
      <c r="W394" s="657">
        <f t="shared" si="125"/>
        <v>0</v>
      </c>
      <c r="X394" s="650">
        <f t="shared" si="120"/>
        <v>170</v>
      </c>
      <c r="Y394" s="657">
        <f t="shared" si="125"/>
        <v>0</v>
      </c>
      <c r="Z394" s="650">
        <f t="shared" si="121"/>
        <v>170</v>
      </c>
      <c r="AA394" s="657">
        <f t="shared" si="122"/>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26"/>
        <v>YYWBLw</v>
      </c>
      <c r="H395" s="230">
        <v>83.15</v>
      </c>
      <c r="I395" s="230">
        <v>11.5</v>
      </c>
      <c r="J395" s="650">
        <f t="shared" si="112"/>
        <v>70.677500000000009</v>
      </c>
      <c r="K395" s="657">
        <f t="shared" si="125"/>
        <v>11.5</v>
      </c>
      <c r="L395" s="650">
        <f t="shared" si="114"/>
        <v>70.677500000000009</v>
      </c>
      <c r="M395" s="657">
        <f t="shared" si="125"/>
        <v>11.5</v>
      </c>
      <c r="N395" s="650">
        <f t="shared" si="115"/>
        <v>70.677500000000009</v>
      </c>
      <c r="O395" s="657">
        <f t="shared" si="125"/>
        <v>11.5</v>
      </c>
      <c r="P395" s="650">
        <f t="shared" si="116"/>
        <v>70.677500000000009</v>
      </c>
      <c r="Q395" s="657">
        <f t="shared" si="125"/>
        <v>11.5</v>
      </c>
      <c r="R395" s="650">
        <f t="shared" si="117"/>
        <v>83.15</v>
      </c>
      <c r="S395" s="657">
        <f t="shared" si="125"/>
        <v>11.5</v>
      </c>
      <c r="T395" s="650">
        <f t="shared" si="118"/>
        <v>83.15</v>
      </c>
      <c r="U395" s="657">
        <f t="shared" si="125"/>
        <v>11.5</v>
      </c>
      <c r="V395" s="650">
        <f t="shared" si="119"/>
        <v>83.15</v>
      </c>
      <c r="W395" s="657">
        <f t="shared" si="125"/>
        <v>11.5</v>
      </c>
      <c r="X395" s="650">
        <f t="shared" si="120"/>
        <v>83.15</v>
      </c>
      <c r="Y395" s="657">
        <f t="shared" si="125"/>
        <v>11.5</v>
      </c>
      <c r="Z395" s="650">
        <f t="shared" si="121"/>
        <v>83.15</v>
      </c>
      <c r="AA395" s="657">
        <f t="shared" si="122"/>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26"/>
        <v>YYWBLwd</v>
      </c>
      <c r="H396" s="674">
        <f>H395*1.2</f>
        <v>99.78</v>
      </c>
      <c r="I396" s="674">
        <f>I395*1.2</f>
        <v>13.799999999999999</v>
      </c>
      <c r="J396" s="650">
        <f t="shared" si="112"/>
        <v>84.813000000000002</v>
      </c>
      <c r="K396" s="657">
        <f t="shared" si="125"/>
        <v>13.799999999999999</v>
      </c>
      <c r="L396" s="650">
        <f t="shared" si="114"/>
        <v>84.813000000000002</v>
      </c>
      <c r="M396" s="657">
        <f t="shared" si="125"/>
        <v>13.799999999999999</v>
      </c>
      <c r="N396" s="650">
        <f t="shared" si="115"/>
        <v>84.813000000000002</v>
      </c>
      <c r="O396" s="657">
        <f t="shared" si="125"/>
        <v>13.799999999999999</v>
      </c>
      <c r="P396" s="650">
        <f t="shared" si="116"/>
        <v>84.813000000000002</v>
      </c>
      <c r="Q396" s="657">
        <f t="shared" si="125"/>
        <v>13.799999999999999</v>
      </c>
      <c r="R396" s="650">
        <f t="shared" si="117"/>
        <v>99.78</v>
      </c>
      <c r="S396" s="657">
        <f t="shared" si="125"/>
        <v>13.799999999999999</v>
      </c>
      <c r="T396" s="650">
        <f t="shared" si="118"/>
        <v>99.78</v>
      </c>
      <c r="U396" s="657">
        <f t="shared" si="125"/>
        <v>13.799999999999999</v>
      </c>
      <c r="V396" s="650">
        <f t="shared" si="119"/>
        <v>99.78</v>
      </c>
      <c r="W396" s="657">
        <f t="shared" si="125"/>
        <v>13.799999999999999</v>
      </c>
      <c r="X396" s="650">
        <f t="shared" si="120"/>
        <v>99.78</v>
      </c>
      <c r="Y396" s="657">
        <f t="shared" si="125"/>
        <v>13.799999999999999</v>
      </c>
      <c r="Z396" s="650">
        <f t="shared" si="121"/>
        <v>99.78</v>
      </c>
      <c r="AA396" s="657">
        <f t="shared" si="122"/>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26"/>
        <v>YYBLWb</v>
      </c>
      <c r="H397" s="230">
        <v>86.38</v>
      </c>
      <c r="I397" s="230">
        <v>36.9</v>
      </c>
      <c r="J397" s="650">
        <f t="shared" si="112"/>
        <v>73.422999999999988</v>
      </c>
      <c r="K397" s="657">
        <f t="shared" si="125"/>
        <v>36.9</v>
      </c>
      <c r="L397" s="650">
        <f t="shared" si="114"/>
        <v>73.422999999999988</v>
      </c>
      <c r="M397" s="657">
        <f t="shared" si="125"/>
        <v>36.9</v>
      </c>
      <c r="N397" s="650">
        <f t="shared" si="115"/>
        <v>73.422999999999988</v>
      </c>
      <c r="O397" s="657">
        <f t="shared" si="125"/>
        <v>36.9</v>
      </c>
      <c r="P397" s="650">
        <f t="shared" si="116"/>
        <v>73.422999999999988</v>
      </c>
      <c r="Q397" s="657">
        <f t="shared" si="125"/>
        <v>36.9</v>
      </c>
      <c r="R397" s="650">
        <f t="shared" si="117"/>
        <v>86.38</v>
      </c>
      <c r="S397" s="657">
        <f t="shared" si="125"/>
        <v>36.9</v>
      </c>
      <c r="T397" s="650">
        <f t="shared" si="118"/>
        <v>86.38</v>
      </c>
      <c r="U397" s="657">
        <f t="shared" si="125"/>
        <v>36.9</v>
      </c>
      <c r="V397" s="650">
        <f t="shared" si="119"/>
        <v>86.38</v>
      </c>
      <c r="W397" s="657">
        <f t="shared" si="125"/>
        <v>36.9</v>
      </c>
      <c r="X397" s="650">
        <f t="shared" si="120"/>
        <v>86.38</v>
      </c>
      <c r="Y397" s="657">
        <f t="shared" si="125"/>
        <v>36.9</v>
      </c>
      <c r="Z397" s="650">
        <f t="shared" si="121"/>
        <v>86.38</v>
      </c>
      <c r="AA397" s="657">
        <f t="shared" si="122"/>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si="126"/>
        <v>YYBLWbd</v>
      </c>
      <c r="H398" s="674">
        <f>H397*1.2</f>
        <v>103.65599999999999</v>
      </c>
      <c r="I398" s="674">
        <f>I397*1.2</f>
        <v>44.279999999999994</v>
      </c>
      <c r="J398" s="650">
        <f t="shared" si="112"/>
        <v>88.107599999999991</v>
      </c>
      <c r="K398" s="657">
        <f t="shared" si="125"/>
        <v>44.279999999999994</v>
      </c>
      <c r="L398" s="650">
        <f t="shared" si="114"/>
        <v>88.107599999999991</v>
      </c>
      <c r="M398" s="657">
        <f t="shared" si="125"/>
        <v>44.279999999999994</v>
      </c>
      <c r="N398" s="650">
        <f t="shared" si="115"/>
        <v>88.107599999999991</v>
      </c>
      <c r="O398" s="657">
        <f t="shared" si="125"/>
        <v>44.279999999999994</v>
      </c>
      <c r="P398" s="650">
        <f t="shared" si="116"/>
        <v>88.107599999999991</v>
      </c>
      <c r="Q398" s="657">
        <f t="shared" si="125"/>
        <v>44.279999999999994</v>
      </c>
      <c r="R398" s="650">
        <f t="shared" si="117"/>
        <v>103.65599999999999</v>
      </c>
      <c r="S398" s="657">
        <f t="shared" si="125"/>
        <v>44.279999999999994</v>
      </c>
      <c r="T398" s="650">
        <f t="shared" si="118"/>
        <v>103.65599999999999</v>
      </c>
      <c r="U398" s="657">
        <f t="shared" si="125"/>
        <v>44.279999999999994</v>
      </c>
      <c r="V398" s="650">
        <f t="shared" si="119"/>
        <v>103.65599999999999</v>
      </c>
      <c r="W398" s="657">
        <f t="shared" si="125"/>
        <v>44.279999999999994</v>
      </c>
      <c r="X398" s="650">
        <f t="shared" si="120"/>
        <v>103.65599999999999</v>
      </c>
      <c r="Y398" s="657">
        <f t="shared" si="125"/>
        <v>44.279999999999994</v>
      </c>
      <c r="Z398" s="650">
        <f t="shared" si="121"/>
        <v>103.65599999999999</v>
      </c>
      <c r="AA398" s="657">
        <f t="shared" si="122"/>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26"/>
        <v>YYLWBr</v>
      </c>
      <c r="H399" s="230">
        <v>110.01</v>
      </c>
      <c r="I399" s="230">
        <v>43.7</v>
      </c>
      <c r="J399" s="650">
        <f t="shared" si="112"/>
        <v>93.508499999999998</v>
      </c>
      <c r="K399" s="657">
        <f t="shared" si="125"/>
        <v>43.7</v>
      </c>
      <c r="L399" s="650">
        <f t="shared" si="114"/>
        <v>93.508499999999998</v>
      </c>
      <c r="M399" s="657">
        <f t="shared" si="125"/>
        <v>43.7</v>
      </c>
      <c r="N399" s="650">
        <f t="shared" si="115"/>
        <v>93.508499999999998</v>
      </c>
      <c r="O399" s="657">
        <f t="shared" si="125"/>
        <v>43.7</v>
      </c>
      <c r="P399" s="650">
        <f t="shared" si="116"/>
        <v>93.508499999999998</v>
      </c>
      <c r="Q399" s="657">
        <f t="shared" si="125"/>
        <v>43.7</v>
      </c>
      <c r="R399" s="650">
        <f t="shared" si="117"/>
        <v>110.01</v>
      </c>
      <c r="S399" s="657">
        <f t="shared" si="125"/>
        <v>43.7</v>
      </c>
      <c r="T399" s="650">
        <f t="shared" si="118"/>
        <v>110.01</v>
      </c>
      <c r="U399" s="657">
        <f t="shared" si="125"/>
        <v>43.7</v>
      </c>
      <c r="V399" s="650">
        <f t="shared" si="119"/>
        <v>110.01</v>
      </c>
      <c r="W399" s="657">
        <f t="shared" si="125"/>
        <v>43.7</v>
      </c>
      <c r="X399" s="650">
        <f t="shared" si="120"/>
        <v>110.01</v>
      </c>
      <c r="Y399" s="657">
        <f t="shared" si="125"/>
        <v>43.7</v>
      </c>
      <c r="Z399" s="650">
        <f t="shared" si="121"/>
        <v>110.01</v>
      </c>
      <c r="AA399" s="657">
        <f t="shared" si="122"/>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26"/>
        <v>YYLWBrd</v>
      </c>
      <c r="H400" s="674">
        <f>H399*1.2</f>
        <v>132.012</v>
      </c>
      <c r="I400" s="674">
        <f>I399*1.2</f>
        <v>52.440000000000005</v>
      </c>
      <c r="J400" s="650">
        <f t="shared" si="112"/>
        <v>112.2102</v>
      </c>
      <c r="K400" s="657">
        <f t="shared" si="125"/>
        <v>52.440000000000005</v>
      </c>
      <c r="L400" s="650">
        <f t="shared" si="114"/>
        <v>112.2102</v>
      </c>
      <c r="M400" s="657">
        <f t="shared" si="125"/>
        <v>52.440000000000005</v>
      </c>
      <c r="N400" s="650">
        <f t="shared" si="115"/>
        <v>112.2102</v>
      </c>
      <c r="O400" s="657">
        <f t="shared" si="125"/>
        <v>52.440000000000005</v>
      </c>
      <c r="P400" s="650">
        <f t="shared" si="116"/>
        <v>112.2102</v>
      </c>
      <c r="Q400" s="657">
        <f t="shared" si="125"/>
        <v>52.440000000000005</v>
      </c>
      <c r="R400" s="650">
        <f t="shared" si="117"/>
        <v>132.012</v>
      </c>
      <c r="S400" s="657">
        <f t="shared" si="125"/>
        <v>52.440000000000005</v>
      </c>
      <c r="T400" s="650">
        <f t="shared" si="118"/>
        <v>132.012</v>
      </c>
      <c r="U400" s="657">
        <f t="shared" si="125"/>
        <v>52.440000000000005</v>
      </c>
      <c r="V400" s="650">
        <f t="shared" si="119"/>
        <v>132.012</v>
      </c>
      <c r="W400" s="657">
        <f t="shared" si="125"/>
        <v>52.440000000000005</v>
      </c>
      <c r="X400" s="650">
        <f t="shared" si="120"/>
        <v>132.012</v>
      </c>
      <c r="Y400" s="657">
        <f t="shared" si="125"/>
        <v>52.440000000000005</v>
      </c>
      <c r="Z400" s="650">
        <f t="shared" si="121"/>
        <v>132.012</v>
      </c>
      <c r="AA400" s="657">
        <f t="shared" si="122"/>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ref="G401:G412" si="127">_xlfn.CONCAT(H227:M227)</f>
        <v>AAAA2Nw</v>
      </c>
      <c r="H401" s="230">
        <v>77.56</v>
      </c>
      <c r="I401" s="230">
        <v>11.5</v>
      </c>
      <c r="J401" s="650">
        <f t="shared" ref="J401:J413" si="128">$H401*HLOOKUP(J$333,$I$330:$Q$331,2)</f>
        <v>65.926000000000002</v>
      </c>
      <c r="K401" s="657">
        <f t="shared" si="113"/>
        <v>11.5</v>
      </c>
      <c r="L401" s="650">
        <f t="shared" ref="L401:L413" si="129">$H401*HLOOKUP(L$333,$I$330:$Q$331,2)</f>
        <v>65.926000000000002</v>
      </c>
      <c r="M401" s="657">
        <f t="shared" si="113"/>
        <v>11.5</v>
      </c>
      <c r="N401" s="650">
        <f t="shared" ref="N401:N413" si="130">$H401*HLOOKUP(N$333,$I$330:$Q$331,2)</f>
        <v>65.926000000000002</v>
      </c>
      <c r="O401" s="657">
        <f t="shared" si="113"/>
        <v>11.5</v>
      </c>
      <c r="P401" s="650">
        <f t="shared" ref="P401:P413" si="131">$H401*HLOOKUP(P$333,$I$330:$Q$331,2)</f>
        <v>65.926000000000002</v>
      </c>
      <c r="Q401" s="657">
        <f t="shared" si="113"/>
        <v>11.5</v>
      </c>
      <c r="R401" s="650">
        <f t="shared" ref="R401:R413" si="132">$H401*HLOOKUP(R$333,$I$330:$Q$331,2)</f>
        <v>77.56</v>
      </c>
      <c r="S401" s="657">
        <f t="shared" si="113"/>
        <v>11.5</v>
      </c>
      <c r="T401" s="650">
        <f t="shared" ref="T401:T413" si="133">$H401*HLOOKUP(T$333,$I$330:$Q$331,2)</f>
        <v>77.56</v>
      </c>
      <c r="U401" s="657">
        <f t="shared" si="113"/>
        <v>11.5</v>
      </c>
      <c r="V401" s="650">
        <f t="shared" ref="V401:V413" si="134">$H401*HLOOKUP(V$333,$I$330:$Q$331,2)</f>
        <v>77.56</v>
      </c>
      <c r="W401" s="657">
        <f t="shared" si="113"/>
        <v>11.5</v>
      </c>
      <c r="X401" s="650">
        <f t="shared" si="120"/>
        <v>77.56</v>
      </c>
      <c r="Y401" s="657">
        <f t="shared" si="113"/>
        <v>11.5</v>
      </c>
      <c r="Z401" s="650">
        <f t="shared" si="121"/>
        <v>77.56</v>
      </c>
      <c r="AA401" s="657">
        <f t="shared" si="122"/>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27"/>
        <v>AAAA2Nwd</v>
      </c>
      <c r="H402" s="674">
        <f>H401*1.2</f>
        <v>93.072000000000003</v>
      </c>
      <c r="I402" s="674">
        <f>I401*1.2</f>
        <v>13.799999999999999</v>
      </c>
      <c r="J402" s="650">
        <f t="shared" si="128"/>
        <v>79.111199999999997</v>
      </c>
      <c r="K402" s="657">
        <f t="shared" si="113"/>
        <v>13.799999999999999</v>
      </c>
      <c r="L402" s="650">
        <f t="shared" si="129"/>
        <v>79.111199999999997</v>
      </c>
      <c r="M402" s="657">
        <f t="shared" si="113"/>
        <v>13.799999999999999</v>
      </c>
      <c r="N402" s="650">
        <f t="shared" si="130"/>
        <v>79.111199999999997</v>
      </c>
      <c r="O402" s="657">
        <f t="shared" si="113"/>
        <v>13.799999999999999</v>
      </c>
      <c r="P402" s="650">
        <f t="shared" si="131"/>
        <v>79.111199999999997</v>
      </c>
      <c r="Q402" s="657">
        <f t="shared" si="113"/>
        <v>13.799999999999999</v>
      </c>
      <c r="R402" s="650">
        <f t="shared" si="132"/>
        <v>93.072000000000003</v>
      </c>
      <c r="S402" s="657">
        <f t="shared" si="113"/>
        <v>13.799999999999999</v>
      </c>
      <c r="T402" s="650">
        <f t="shared" si="133"/>
        <v>93.072000000000003</v>
      </c>
      <c r="U402" s="657">
        <f t="shared" si="113"/>
        <v>13.799999999999999</v>
      </c>
      <c r="V402" s="650">
        <f t="shared" si="134"/>
        <v>93.072000000000003</v>
      </c>
      <c r="W402" s="657">
        <f t="shared" si="113"/>
        <v>13.799999999999999</v>
      </c>
      <c r="X402" s="650">
        <f t="shared" si="120"/>
        <v>93.072000000000003</v>
      </c>
      <c r="Y402" s="657">
        <f t="shared" si="113"/>
        <v>13.799999999999999</v>
      </c>
      <c r="Z402" s="650">
        <f t="shared" si="121"/>
        <v>93.072000000000003</v>
      </c>
      <c r="AA402" s="657">
        <f t="shared" si="122"/>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27"/>
        <v>AAANWb</v>
      </c>
      <c r="H403" s="230">
        <v>56.58</v>
      </c>
      <c r="I403" s="230">
        <v>13.5</v>
      </c>
      <c r="J403" s="650">
        <f t="shared" si="128"/>
        <v>48.092999999999996</v>
      </c>
      <c r="K403" s="657">
        <f t="shared" si="113"/>
        <v>13.5</v>
      </c>
      <c r="L403" s="650">
        <f t="shared" si="129"/>
        <v>48.092999999999996</v>
      </c>
      <c r="M403" s="657">
        <f t="shared" si="113"/>
        <v>13.5</v>
      </c>
      <c r="N403" s="650">
        <f t="shared" si="130"/>
        <v>48.092999999999996</v>
      </c>
      <c r="O403" s="657">
        <f t="shared" si="113"/>
        <v>13.5</v>
      </c>
      <c r="P403" s="650">
        <f t="shared" si="131"/>
        <v>48.092999999999996</v>
      </c>
      <c r="Q403" s="657">
        <f t="shared" si="113"/>
        <v>13.5</v>
      </c>
      <c r="R403" s="650">
        <f t="shared" si="132"/>
        <v>56.58</v>
      </c>
      <c r="S403" s="657">
        <f t="shared" si="113"/>
        <v>13.5</v>
      </c>
      <c r="T403" s="650">
        <f t="shared" si="133"/>
        <v>56.58</v>
      </c>
      <c r="U403" s="657">
        <f t="shared" si="113"/>
        <v>13.5</v>
      </c>
      <c r="V403" s="650">
        <f t="shared" si="134"/>
        <v>56.58</v>
      </c>
      <c r="W403" s="657">
        <f t="shared" si="113"/>
        <v>13.5</v>
      </c>
      <c r="X403" s="650">
        <f t="shared" si="120"/>
        <v>56.58</v>
      </c>
      <c r="Y403" s="657">
        <f t="shared" si="113"/>
        <v>13.5</v>
      </c>
      <c r="Z403" s="650">
        <f t="shared" si="121"/>
        <v>56.58</v>
      </c>
      <c r="AA403" s="657">
        <f t="shared" si="122"/>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27"/>
        <v>AAANWbd</v>
      </c>
      <c r="H404" s="674">
        <f>H403*1.2</f>
        <v>67.896000000000001</v>
      </c>
      <c r="I404" s="674">
        <f>I403*1.2</f>
        <v>16.2</v>
      </c>
      <c r="J404" s="650">
        <f t="shared" si="128"/>
        <v>57.711599999999997</v>
      </c>
      <c r="K404" s="657">
        <f t="shared" si="113"/>
        <v>16.2</v>
      </c>
      <c r="L404" s="650">
        <f t="shared" si="129"/>
        <v>57.711599999999997</v>
      </c>
      <c r="M404" s="657">
        <f t="shared" si="113"/>
        <v>16.2</v>
      </c>
      <c r="N404" s="650">
        <f t="shared" si="130"/>
        <v>57.711599999999997</v>
      </c>
      <c r="O404" s="657">
        <f t="shared" si="113"/>
        <v>16.2</v>
      </c>
      <c r="P404" s="650">
        <f t="shared" si="131"/>
        <v>57.711599999999997</v>
      </c>
      <c r="Q404" s="657">
        <f t="shared" si="113"/>
        <v>16.2</v>
      </c>
      <c r="R404" s="650">
        <f t="shared" si="132"/>
        <v>67.896000000000001</v>
      </c>
      <c r="S404" s="657">
        <f t="shared" si="113"/>
        <v>16.2</v>
      </c>
      <c r="T404" s="650">
        <f t="shared" si="133"/>
        <v>67.896000000000001</v>
      </c>
      <c r="U404" s="657">
        <f t="shared" si="113"/>
        <v>16.2</v>
      </c>
      <c r="V404" s="650">
        <f t="shared" si="134"/>
        <v>67.896000000000001</v>
      </c>
      <c r="W404" s="657">
        <f t="shared" si="113"/>
        <v>16.2</v>
      </c>
      <c r="X404" s="650">
        <f t="shared" si="120"/>
        <v>67.896000000000001</v>
      </c>
      <c r="Y404" s="657">
        <f t="shared" si="113"/>
        <v>16.2</v>
      </c>
      <c r="Z404" s="650">
        <f t="shared" si="121"/>
        <v>67.896000000000001</v>
      </c>
      <c r="AA404" s="657">
        <f t="shared" si="122"/>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27"/>
        <v>AANWBa</v>
      </c>
      <c r="H405" s="230">
        <v>0</v>
      </c>
      <c r="I405" s="230">
        <v>0</v>
      </c>
      <c r="J405" s="650">
        <f t="shared" si="128"/>
        <v>0</v>
      </c>
      <c r="K405" s="657">
        <f t="shared" si="113"/>
        <v>0</v>
      </c>
      <c r="L405" s="650">
        <f t="shared" si="129"/>
        <v>0</v>
      </c>
      <c r="M405" s="657">
        <f t="shared" si="113"/>
        <v>0</v>
      </c>
      <c r="N405" s="650">
        <f t="shared" si="130"/>
        <v>0</v>
      </c>
      <c r="O405" s="657">
        <f t="shared" si="113"/>
        <v>0</v>
      </c>
      <c r="P405" s="650">
        <f t="shared" si="131"/>
        <v>0</v>
      </c>
      <c r="Q405" s="657">
        <f t="shared" si="113"/>
        <v>0</v>
      </c>
      <c r="R405" s="650">
        <f t="shared" si="132"/>
        <v>0</v>
      </c>
      <c r="S405" s="657">
        <f t="shared" si="113"/>
        <v>0</v>
      </c>
      <c r="T405" s="650">
        <f t="shared" si="133"/>
        <v>0</v>
      </c>
      <c r="U405" s="657">
        <f t="shared" si="113"/>
        <v>0</v>
      </c>
      <c r="V405" s="650">
        <f t="shared" si="134"/>
        <v>0</v>
      </c>
      <c r="W405" s="657">
        <f t="shared" si="113"/>
        <v>0</v>
      </c>
      <c r="X405" s="650">
        <f t="shared" si="120"/>
        <v>0</v>
      </c>
      <c r="Y405" s="657">
        <f t="shared" si="113"/>
        <v>0</v>
      </c>
      <c r="Z405" s="650">
        <f t="shared" si="121"/>
        <v>0</v>
      </c>
      <c r="AA405" s="657">
        <f t="shared" si="122"/>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27"/>
        <v>AYWBA1a</v>
      </c>
      <c r="H406" s="230">
        <v>0</v>
      </c>
      <c r="I406" s="230">
        <v>0</v>
      </c>
      <c r="J406" s="650">
        <f t="shared" si="128"/>
        <v>0</v>
      </c>
      <c r="K406" s="657">
        <f t="shared" si="113"/>
        <v>0</v>
      </c>
      <c r="L406" s="650">
        <f t="shared" si="129"/>
        <v>0</v>
      </c>
      <c r="M406" s="657">
        <f t="shared" si="113"/>
        <v>0</v>
      </c>
      <c r="N406" s="650">
        <f t="shared" si="130"/>
        <v>0</v>
      </c>
      <c r="O406" s="657">
        <f t="shared" si="113"/>
        <v>0</v>
      </c>
      <c r="P406" s="650">
        <f t="shared" si="131"/>
        <v>0</v>
      </c>
      <c r="Q406" s="657">
        <f t="shared" si="113"/>
        <v>0</v>
      </c>
      <c r="R406" s="650">
        <f t="shared" si="132"/>
        <v>0</v>
      </c>
      <c r="S406" s="657">
        <f t="shared" si="113"/>
        <v>0</v>
      </c>
      <c r="T406" s="650">
        <f t="shared" si="133"/>
        <v>0</v>
      </c>
      <c r="U406" s="657">
        <f t="shared" si="113"/>
        <v>0</v>
      </c>
      <c r="V406" s="650">
        <f t="shared" si="134"/>
        <v>0</v>
      </c>
      <c r="W406" s="657">
        <f t="shared" si="113"/>
        <v>0</v>
      </c>
      <c r="X406" s="650">
        <f t="shared" si="120"/>
        <v>0</v>
      </c>
      <c r="Y406" s="657">
        <f t="shared" si="113"/>
        <v>0</v>
      </c>
      <c r="Z406" s="650">
        <f t="shared" si="121"/>
        <v>0</v>
      </c>
      <c r="AA406" s="657">
        <f t="shared" si="122"/>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27"/>
        <v>YYFWBz</v>
      </c>
      <c r="H407" s="230">
        <v>112.12</v>
      </c>
      <c r="I407" s="230">
        <v>43.7</v>
      </c>
      <c r="J407" s="650">
        <f t="shared" si="128"/>
        <v>95.302000000000007</v>
      </c>
      <c r="K407" s="657">
        <f t="shared" ref="K407:Y413" si="135">$I407</f>
        <v>43.7</v>
      </c>
      <c r="L407" s="650">
        <f t="shared" si="129"/>
        <v>95.302000000000007</v>
      </c>
      <c r="M407" s="657">
        <f t="shared" si="135"/>
        <v>43.7</v>
      </c>
      <c r="N407" s="650">
        <f t="shared" si="130"/>
        <v>95.302000000000007</v>
      </c>
      <c r="O407" s="657">
        <f t="shared" si="135"/>
        <v>43.7</v>
      </c>
      <c r="P407" s="650">
        <f t="shared" si="131"/>
        <v>95.302000000000007</v>
      </c>
      <c r="Q407" s="657">
        <f t="shared" si="135"/>
        <v>43.7</v>
      </c>
      <c r="R407" s="650">
        <f t="shared" si="132"/>
        <v>112.12</v>
      </c>
      <c r="S407" s="657">
        <f t="shared" si="135"/>
        <v>43.7</v>
      </c>
      <c r="T407" s="650">
        <f t="shared" si="133"/>
        <v>112.12</v>
      </c>
      <c r="U407" s="657">
        <f t="shared" si="135"/>
        <v>43.7</v>
      </c>
      <c r="V407" s="650">
        <f t="shared" si="134"/>
        <v>112.12</v>
      </c>
      <c r="W407" s="657">
        <f t="shared" si="135"/>
        <v>43.7</v>
      </c>
      <c r="X407" s="650">
        <f t="shared" si="120"/>
        <v>112.12</v>
      </c>
      <c r="Y407" s="657">
        <f t="shared" si="135"/>
        <v>43.7</v>
      </c>
      <c r="Z407" s="650">
        <f t="shared" si="121"/>
        <v>112.12</v>
      </c>
      <c r="AA407" s="657">
        <f t="shared" si="122"/>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27"/>
        <v>YYFWBzd</v>
      </c>
      <c r="H408" s="674">
        <f>H407*1.2</f>
        <v>134.54400000000001</v>
      </c>
      <c r="I408" s="674">
        <f>I407*1.2</f>
        <v>52.440000000000005</v>
      </c>
      <c r="J408" s="650">
        <f t="shared" si="128"/>
        <v>114.36240000000001</v>
      </c>
      <c r="K408" s="657">
        <f t="shared" si="135"/>
        <v>52.440000000000005</v>
      </c>
      <c r="L408" s="650">
        <f t="shared" si="129"/>
        <v>114.36240000000001</v>
      </c>
      <c r="M408" s="657">
        <f t="shared" si="135"/>
        <v>52.440000000000005</v>
      </c>
      <c r="N408" s="650">
        <f t="shared" si="130"/>
        <v>114.36240000000001</v>
      </c>
      <c r="O408" s="657">
        <f t="shared" si="135"/>
        <v>52.440000000000005</v>
      </c>
      <c r="P408" s="650">
        <f t="shared" si="131"/>
        <v>114.36240000000001</v>
      </c>
      <c r="Q408" s="657">
        <f t="shared" si="135"/>
        <v>52.440000000000005</v>
      </c>
      <c r="R408" s="650">
        <f t="shared" si="132"/>
        <v>134.54400000000001</v>
      </c>
      <c r="S408" s="657">
        <f t="shared" si="135"/>
        <v>52.440000000000005</v>
      </c>
      <c r="T408" s="650">
        <f t="shared" si="133"/>
        <v>134.54400000000001</v>
      </c>
      <c r="U408" s="657">
        <f t="shared" si="135"/>
        <v>52.440000000000005</v>
      </c>
      <c r="V408" s="650">
        <f t="shared" si="134"/>
        <v>134.54400000000001</v>
      </c>
      <c r="W408" s="657">
        <f t="shared" si="135"/>
        <v>52.440000000000005</v>
      </c>
      <c r="X408" s="650">
        <f t="shared" si="120"/>
        <v>134.54400000000001</v>
      </c>
      <c r="Y408" s="657">
        <f t="shared" si="135"/>
        <v>52.440000000000005</v>
      </c>
      <c r="Z408" s="650">
        <f t="shared" si="121"/>
        <v>134.54400000000001</v>
      </c>
      <c r="AA408" s="657">
        <f t="shared" si="122"/>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27"/>
        <v>YYBNWf</v>
      </c>
      <c r="H409" s="230">
        <v>177.21</v>
      </c>
      <c r="I409" s="230">
        <v>92.01</v>
      </c>
      <c r="J409" s="650">
        <f t="shared" si="128"/>
        <v>150.6285</v>
      </c>
      <c r="K409" s="657">
        <f t="shared" si="135"/>
        <v>92.01</v>
      </c>
      <c r="L409" s="650">
        <f t="shared" si="129"/>
        <v>150.6285</v>
      </c>
      <c r="M409" s="657">
        <f t="shared" si="135"/>
        <v>92.01</v>
      </c>
      <c r="N409" s="650">
        <f t="shared" si="130"/>
        <v>150.6285</v>
      </c>
      <c r="O409" s="657">
        <f t="shared" si="135"/>
        <v>92.01</v>
      </c>
      <c r="P409" s="650">
        <f t="shared" si="131"/>
        <v>150.6285</v>
      </c>
      <c r="Q409" s="657">
        <f t="shared" si="135"/>
        <v>92.01</v>
      </c>
      <c r="R409" s="650">
        <f t="shared" si="132"/>
        <v>177.21</v>
      </c>
      <c r="S409" s="657">
        <f t="shared" si="135"/>
        <v>92.01</v>
      </c>
      <c r="T409" s="650">
        <f t="shared" si="133"/>
        <v>177.21</v>
      </c>
      <c r="U409" s="657">
        <f t="shared" si="135"/>
        <v>92.01</v>
      </c>
      <c r="V409" s="650">
        <f t="shared" si="134"/>
        <v>177.21</v>
      </c>
      <c r="W409" s="657">
        <f t="shared" si="135"/>
        <v>92.01</v>
      </c>
      <c r="X409" s="650">
        <f t="shared" si="120"/>
        <v>177.21</v>
      </c>
      <c r="Y409" s="657">
        <f t="shared" si="135"/>
        <v>92.01</v>
      </c>
      <c r="Z409" s="650">
        <f t="shared" si="121"/>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si="127"/>
        <v>YYNWFw</v>
      </c>
      <c r="H410" s="230">
        <v>105.94</v>
      </c>
      <c r="I410" s="230">
        <v>11.5</v>
      </c>
      <c r="J410" s="650">
        <f t="shared" si="128"/>
        <v>90.048999999999992</v>
      </c>
      <c r="K410" s="657">
        <f t="shared" si="135"/>
        <v>11.5</v>
      </c>
      <c r="L410" s="650">
        <f t="shared" si="129"/>
        <v>90.048999999999992</v>
      </c>
      <c r="M410" s="657">
        <f t="shared" si="135"/>
        <v>11.5</v>
      </c>
      <c r="N410" s="650">
        <f t="shared" si="130"/>
        <v>90.048999999999992</v>
      </c>
      <c r="O410" s="657">
        <f t="shared" si="135"/>
        <v>11.5</v>
      </c>
      <c r="P410" s="650">
        <f t="shared" si="131"/>
        <v>90.048999999999992</v>
      </c>
      <c r="Q410" s="657">
        <f t="shared" si="135"/>
        <v>11.5</v>
      </c>
      <c r="R410" s="650">
        <f t="shared" si="132"/>
        <v>105.94</v>
      </c>
      <c r="S410" s="657">
        <f t="shared" si="135"/>
        <v>11.5</v>
      </c>
      <c r="T410" s="650">
        <f t="shared" si="133"/>
        <v>105.94</v>
      </c>
      <c r="U410" s="657">
        <f t="shared" si="135"/>
        <v>11.5</v>
      </c>
      <c r="V410" s="650">
        <f t="shared" si="134"/>
        <v>105.94</v>
      </c>
      <c r="W410" s="657">
        <f t="shared" si="135"/>
        <v>11.5</v>
      </c>
      <c r="X410" s="650">
        <f t="shared" si="120"/>
        <v>105.94</v>
      </c>
      <c r="Y410" s="657">
        <f t="shared" si="135"/>
        <v>11.5</v>
      </c>
      <c r="Z410" s="650">
        <f t="shared" si="121"/>
        <v>105.94</v>
      </c>
      <c r="AA410" s="657">
        <f t="shared" si="122"/>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t="str">
        <f t="shared" si="127"/>
        <v>YYNWFwd</v>
      </c>
      <c r="H411" s="674">
        <f>H410*1.2</f>
        <v>127.12799999999999</v>
      </c>
      <c r="I411" s="674">
        <f>I410*1.2</f>
        <v>13.799999999999999</v>
      </c>
      <c r="J411" s="650">
        <f t="shared" si="128"/>
        <v>108.05879999999999</v>
      </c>
      <c r="K411" s="657">
        <f t="shared" si="135"/>
        <v>13.799999999999999</v>
      </c>
      <c r="L411" s="650">
        <f t="shared" si="129"/>
        <v>108.05879999999999</v>
      </c>
      <c r="M411" s="657">
        <f t="shared" si="135"/>
        <v>13.799999999999999</v>
      </c>
      <c r="N411" s="650">
        <f t="shared" si="130"/>
        <v>108.05879999999999</v>
      </c>
      <c r="O411" s="657">
        <f t="shared" si="135"/>
        <v>13.799999999999999</v>
      </c>
      <c r="P411" s="650">
        <f t="shared" si="131"/>
        <v>108.05879999999999</v>
      </c>
      <c r="Q411" s="657">
        <f t="shared" si="135"/>
        <v>13.799999999999999</v>
      </c>
      <c r="R411" s="650">
        <f t="shared" si="132"/>
        <v>127.12799999999999</v>
      </c>
      <c r="S411" s="657">
        <f t="shared" si="135"/>
        <v>13.799999999999999</v>
      </c>
      <c r="T411" s="650">
        <f t="shared" si="133"/>
        <v>127.12799999999999</v>
      </c>
      <c r="U411" s="657">
        <f t="shared" si="135"/>
        <v>13.799999999999999</v>
      </c>
      <c r="V411" s="650">
        <f t="shared" si="134"/>
        <v>127.12799999999999</v>
      </c>
      <c r="W411" s="657">
        <f t="shared" si="135"/>
        <v>13.799999999999999</v>
      </c>
      <c r="X411" s="650">
        <f t="shared" si="120"/>
        <v>127.12799999999999</v>
      </c>
      <c r="Y411" s="657">
        <f t="shared" si="135"/>
        <v>13.799999999999999</v>
      </c>
      <c r="Z411" s="650">
        <f t="shared" si="121"/>
        <v>127.12799999999999</v>
      </c>
      <c r="AA411" s="657">
        <f t="shared" si="122"/>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27" t="str">
        <f t="shared" si="127"/>
        <v>YYWFWb</v>
      </c>
      <c r="H412" s="230">
        <v>86.38</v>
      </c>
      <c r="I412" s="230">
        <v>36.880000000000003</v>
      </c>
      <c r="J412" s="650">
        <f t="shared" si="128"/>
        <v>73.422999999999988</v>
      </c>
      <c r="K412" s="657">
        <f t="shared" si="135"/>
        <v>36.880000000000003</v>
      </c>
      <c r="L412" s="650">
        <f t="shared" si="129"/>
        <v>73.422999999999988</v>
      </c>
      <c r="M412" s="657">
        <f t="shared" si="135"/>
        <v>36.880000000000003</v>
      </c>
      <c r="N412" s="650">
        <f t="shared" si="130"/>
        <v>73.422999999999988</v>
      </c>
      <c r="O412" s="657">
        <f t="shared" si="135"/>
        <v>36.880000000000003</v>
      </c>
      <c r="P412" s="650">
        <f t="shared" si="131"/>
        <v>73.422999999999988</v>
      </c>
      <c r="Q412" s="657">
        <f t="shared" si="135"/>
        <v>36.880000000000003</v>
      </c>
      <c r="R412" s="650">
        <f t="shared" si="132"/>
        <v>86.38</v>
      </c>
      <c r="S412" s="657">
        <f t="shared" si="135"/>
        <v>36.880000000000003</v>
      </c>
      <c r="T412" s="650">
        <f t="shared" si="133"/>
        <v>86.38</v>
      </c>
      <c r="U412" s="657">
        <f t="shared" si="135"/>
        <v>36.880000000000003</v>
      </c>
      <c r="V412" s="650">
        <f t="shared" si="134"/>
        <v>86.38</v>
      </c>
      <c r="W412" s="657">
        <f t="shared" si="135"/>
        <v>36.880000000000003</v>
      </c>
      <c r="X412" s="650">
        <f t="shared" si="120"/>
        <v>86.38</v>
      </c>
      <c r="Y412" s="657">
        <f t="shared" si="135"/>
        <v>36.880000000000003</v>
      </c>
      <c r="Z412" s="650">
        <f t="shared" si="121"/>
        <v>86.38</v>
      </c>
      <c r="AA412" s="657">
        <f t="shared" si="122"/>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27" t="str">
        <f t="shared" ref="G413" si="136">_xlfn.CONCAT(H239:M239)</f>
        <v>YYWFWbd</v>
      </c>
      <c r="H413" s="674">
        <f>H412*1.2</f>
        <v>103.65599999999999</v>
      </c>
      <c r="I413" s="674">
        <f>I412*1.2</f>
        <v>44.256</v>
      </c>
      <c r="J413" s="650">
        <f t="shared" si="128"/>
        <v>88.107599999999991</v>
      </c>
      <c r="K413" s="657">
        <f t="shared" si="135"/>
        <v>44.256</v>
      </c>
      <c r="L413" s="650">
        <f t="shared" si="129"/>
        <v>88.107599999999991</v>
      </c>
      <c r="M413" s="657">
        <f t="shared" si="135"/>
        <v>44.256</v>
      </c>
      <c r="N413" s="650">
        <f t="shared" si="130"/>
        <v>88.107599999999991</v>
      </c>
      <c r="O413" s="657">
        <f t="shared" si="135"/>
        <v>44.256</v>
      </c>
      <c r="P413" s="650">
        <f t="shared" si="131"/>
        <v>88.107599999999991</v>
      </c>
      <c r="Q413" s="657">
        <f t="shared" si="135"/>
        <v>44.256</v>
      </c>
      <c r="R413" s="650">
        <f t="shared" si="132"/>
        <v>103.65599999999999</v>
      </c>
      <c r="S413" s="657">
        <f t="shared" si="135"/>
        <v>44.256</v>
      </c>
      <c r="T413" s="650">
        <f t="shared" si="133"/>
        <v>103.65599999999999</v>
      </c>
      <c r="U413" s="657">
        <f t="shared" si="135"/>
        <v>44.256</v>
      </c>
      <c r="V413" s="650">
        <f t="shared" si="134"/>
        <v>103.65599999999999</v>
      </c>
      <c r="W413" s="657">
        <f t="shared" si="135"/>
        <v>44.256</v>
      </c>
      <c r="X413" s="650">
        <f t="shared" si="120"/>
        <v>103.65599999999999</v>
      </c>
      <c r="Y413" s="657">
        <f t="shared" si="135"/>
        <v>44.256</v>
      </c>
      <c r="Z413" s="650">
        <f t="shared" si="121"/>
        <v>103.65599999999999</v>
      </c>
      <c r="AA413" s="657">
        <f t="shared" si="122"/>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t="s">
        <v>782</v>
      </c>
      <c r="I415" t="s">
        <v>1030</v>
      </c>
      <c r="J415" t="s">
        <v>380</v>
      </c>
      <c r="K415" t="s">
        <v>772</v>
      </c>
      <c r="L415" t="s">
        <v>773</v>
      </c>
      <c r="M415" t="s">
        <v>774</v>
      </c>
      <c r="N415" t="s">
        <v>775</v>
      </c>
      <c r="O415" t="s">
        <v>776</v>
      </c>
      <c r="P415" t="s">
        <v>777</v>
      </c>
      <c r="Q415" t="s">
        <v>778</v>
      </c>
      <c r="R415" t="s">
        <v>779</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1024</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t="s">
        <v>1025</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491"/>
      <c r="I418" t="s">
        <v>1026</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4.5" outlineLevel="1" x14ac:dyDescent="0.35">
      <c r="A419" s="7"/>
      <c r="B419" s="8"/>
      <c r="C419" s="18"/>
      <c r="D419" s="18"/>
      <c r="E419" s="18"/>
      <c r="F419" s="27"/>
      <c r="G419" s="491"/>
      <c r="I419" t="s">
        <v>968</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4.5" outlineLevel="1" x14ac:dyDescent="0.3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4.5" outlineLevel="1" x14ac:dyDescent="0.35">
      <c r="A421" s="7"/>
      <c r="B421" s="8"/>
      <c r="C421" s="18"/>
      <c r="D421" s="18"/>
      <c r="E421" s="18"/>
      <c r="F421" s="27"/>
      <c r="G421" s="27" t="s">
        <v>785</v>
      </c>
      <c r="H421" t="s">
        <v>800</v>
      </c>
      <c r="I421" t="s">
        <v>800</v>
      </c>
      <c r="J421" t="s">
        <v>800</v>
      </c>
      <c r="K421" t="s">
        <v>800</v>
      </c>
      <c r="L421" t="s">
        <v>380</v>
      </c>
      <c r="M421" t="s">
        <v>380</v>
      </c>
      <c r="N421" t="s">
        <v>380</v>
      </c>
      <c r="O421" t="s">
        <v>380</v>
      </c>
      <c r="P421" t="s">
        <v>772</v>
      </c>
      <c r="Q421" t="s">
        <v>772</v>
      </c>
      <c r="R421" t="s">
        <v>772</v>
      </c>
      <c r="S421" t="s">
        <v>772</v>
      </c>
      <c r="T421" t="s">
        <v>773</v>
      </c>
      <c r="U421" t="s">
        <v>773</v>
      </c>
      <c r="V421" t="s">
        <v>773</v>
      </c>
      <c r="W421" t="s">
        <v>773</v>
      </c>
      <c r="X421" t="s">
        <v>774</v>
      </c>
      <c r="Y421" t="s">
        <v>774</v>
      </c>
      <c r="Z421" t="s">
        <v>774</v>
      </c>
      <c r="AA421" t="s">
        <v>774</v>
      </c>
      <c r="AB421" t="s">
        <v>775</v>
      </c>
      <c r="AC421" t="s">
        <v>775</v>
      </c>
      <c r="AD421" t="s">
        <v>775</v>
      </c>
      <c r="AE421" t="s">
        <v>775</v>
      </c>
      <c r="AF421" t="s">
        <v>776</v>
      </c>
      <c r="AG421" t="s">
        <v>776</v>
      </c>
      <c r="AH421" t="s">
        <v>776</v>
      </c>
      <c r="AI421" t="s">
        <v>776</v>
      </c>
      <c r="AJ421" t="s">
        <v>777</v>
      </c>
      <c r="AK421" t="s">
        <v>777</v>
      </c>
      <c r="AL421" t="s">
        <v>777</v>
      </c>
      <c r="AM421" t="s">
        <v>777</v>
      </c>
      <c r="AN421" t="s">
        <v>778</v>
      </c>
      <c r="AO421" t="s">
        <v>778</v>
      </c>
      <c r="AP421" t="s">
        <v>778</v>
      </c>
      <c r="AQ421" t="s">
        <v>778</v>
      </c>
      <c r="AR421" t="s">
        <v>779</v>
      </c>
      <c r="AS421" t="s">
        <v>779</v>
      </c>
      <c r="AT421" t="s">
        <v>779</v>
      </c>
      <c r="AU421" t="s">
        <v>779</v>
      </c>
      <c r="AV421" s="194"/>
      <c r="AW421" s="194"/>
      <c r="AX421" s="17"/>
      <c r="AY421" s="9"/>
      <c r="AZ421" s="9"/>
      <c r="BA421" s="9"/>
    </row>
    <row r="422" spans="1:53" ht="14.5" outlineLevel="1" x14ac:dyDescent="0.35">
      <c r="A422" s="7"/>
      <c r="B422" s="8"/>
      <c r="C422" s="18"/>
      <c r="D422" s="18"/>
      <c r="E422" s="18"/>
      <c r="F422" s="27"/>
      <c r="G422" s="27" t="s">
        <v>784</v>
      </c>
      <c r="H422" t="s">
        <v>1024</v>
      </c>
      <c r="I422" t="s">
        <v>1025</v>
      </c>
      <c r="J422" t="s">
        <v>1026</v>
      </c>
      <c r="K422" t="s">
        <v>968</v>
      </c>
      <c r="L422" t="str">
        <f>H422</f>
        <v>knock</v>
      </c>
      <c r="M422" t="str">
        <f t="shared" ref="M422:AU422" si="137">I422</f>
        <v>pre-em</v>
      </c>
      <c r="N422" t="str">
        <f t="shared" si="137"/>
        <v>selective_and_spraytop</v>
      </c>
      <c r="O422" t="str">
        <f t="shared" si="137"/>
        <v>fungicide</v>
      </c>
      <c r="P422" t="str">
        <f t="shared" si="137"/>
        <v>knock</v>
      </c>
      <c r="Q422" t="str">
        <f t="shared" si="137"/>
        <v>pre-em</v>
      </c>
      <c r="R422" t="str">
        <f t="shared" si="137"/>
        <v>selective_and_spraytop</v>
      </c>
      <c r="S422" t="str">
        <f t="shared" si="137"/>
        <v>fungicide</v>
      </c>
      <c r="T422" t="str">
        <f t="shared" si="137"/>
        <v>knock</v>
      </c>
      <c r="U422" t="str">
        <f t="shared" si="137"/>
        <v>pre-em</v>
      </c>
      <c r="V422" t="str">
        <f t="shared" si="137"/>
        <v>selective_and_spraytop</v>
      </c>
      <c r="W422" t="str">
        <f t="shared" si="137"/>
        <v>fungicide</v>
      </c>
      <c r="X422" t="str">
        <f t="shared" si="137"/>
        <v>knock</v>
      </c>
      <c r="Y422" t="str">
        <f t="shared" si="137"/>
        <v>pre-em</v>
      </c>
      <c r="Z422" t="str">
        <f t="shared" si="137"/>
        <v>selective_and_spraytop</v>
      </c>
      <c r="AA422" t="str">
        <f t="shared" si="137"/>
        <v>fungicide</v>
      </c>
      <c r="AB422" t="str">
        <f t="shared" si="137"/>
        <v>knock</v>
      </c>
      <c r="AC422" t="str">
        <f t="shared" si="137"/>
        <v>pre-em</v>
      </c>
      <c r="AD422" t="str">
        <f t="shared" si="137"/>
        <v>selective_and_spraytop</v>
      </c>
      <c r="AE422" t="str">
        <f t="shared" si="137"/>
        <v>fungicide</v>
      </c>
      <c r="AF422" t="str">
        <f t="shared" si="137"/>
        <v>knock</v>
      </c>
      <c r="AG422" t="str">
        <f t="shared" si="137"/>
        <v>pre-em</v>
      </c>
      <c r="AH422" t="str">
        <f t="shared" si="137"/>
        <v>selective_and_spraytop</v>
      </c>
      <c r="AI422" t="str">
        <f t="shared" si="137"/>
        <v>fungicide</v>
      </c>
      <c r="AJ422" t="str">
        <f t="shared" si="137"/>
        <v>knock</v>
      </c>
      <c r="AK422" t="str">
        <f t="shared" si="137"/>
        <v>pre-em</v>
      </c>
      <c r="AL422" t="str">
        <f t="shared" si="137"/>
        <v>selective_and_spraytop</v>
      </c>
      <c r="AM422" t="str">
        <f t="shared" si="137"/>
        <v>fungicide</v>
      </c>
      <c r="AN422" t="str">
        <f t="shared" si="137"/>
        <v>knock</v>
      </c>
      <c r="AO422" t="str">
        <f t="shared" si="137"/>
        <v>pre-em</v>
      </c>
      <c r="AP422" t="str">
        <f t="shared" si="137"/>
        <v>selective_and_spraytop</v>
      </c>
      <c r="AQ422" t="str">
        <f t="shared" si="137"/>
        <v>fungicide</v>
      </c>
      <c r="AR422" t="str">
        <f t="shared" si="137"/>
        <v>knock</v>
      </c>
      <c r="AS422" t="str">
        <f t="shared" si="137"/>
        <v>pre-em</v>
      </c>
      <c r="AT422" t="str">
        <f t="shared" si="137"/>
        <v>selective_and_spraytop</v>
      </c>
      <c r="AU422" t="str">
        <f t="shared" si="137"/>
        <v>fungicide</v>
      </c>
      <c r="AV422" s="194"/>
      <c r="AW422" s="194"/>
      <c r="AX422" s="17"/>
      <c r="AY422" s="9"/>
      <c r="AZ422" s="9"/>
      <c r="BA422" s="9"/>
    </row>
    <row r="423" spans="1:53" ht="14.5" outlineLevel="1" x14ac:dyDescent="0.35">
      <c r="A423" s="7"/>
      <c r="B423" s="8"/>
      <c r="C423" s="18"/>
      <c r="D423" s="18"/>
      <c r="E423" s="18"/>
      <c r="F423" s="27"/>
      <c r="G423" s="27" t="str">
        <f t="shared" ref="G423:G454" si="138">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4.5" outlineLevel="1" x14ac:dyDescent="0.35">
      <c r="A424" s="7"/>
      <c r="B424" s="8"/>
      <c r="C424" s="18"/>
      <c r="D424" s="18"/>
      <c r="E424" s="18"/>
      <c r="F424" s="27"/>
      <c r="G424" s="27" t="str">
        <f t="shared" si="138"/>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4.5" outlineLevel="1" x14ac:dyDescent="0.35">
      <c r="A425" s="7"/>
      <c r="B425" s="8"/>
      <c r="C425" s="18"/>
      <c r="D425" s="18"/>
      <c r="E425" s="18"/>
      <c r="F425" s="27"/>
      <c r="G425" s="27" t="str">
        <f t="shared" si="138"/>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4.5" outlineLevel="1" x14ac:dyDescent="0.35">
      <c r="A426" s="7"/>
      <c r="B426" s="8"/>
      <c r="C426" s="18"/>
      <c r="D426" s="18"/>
      <c r="E426" s="18"/>
      <c r="F426" s="27"/>
      <c r="G426" s="27" t="str">
        <f t="shared" si="138"/>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4.5" outlineLevel="1" x14ac:dyDescent="0.35">
      <c r="A427" s="7"/>
      <c r="B427" s="8"/>
      <c r="C427" s="18"/>
      <c r="D427" s="18"/>
      <c r="E427" s="18"/>
      <c r="F427" s="27"/>
      <c r="G427" s="27" t="str">
        <f t="shared" si="138"/>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4.5" outlineLevel="1" x14ac:dyDescent="0.35">
      <c r="A428" s="7"/>
      <c r="B428" s="8"/>
      <c r="C428" s="18"/>
      <c r="D428" s="18"/>
      <c r="E428" s="18"/>
      <c r="F428" s="27"/>
      <c r="G428" s="27" t="str">
        <f t="shared" si="138"/>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4.5" outlineLevel="1" x14ac:dyDescent="0.35">
      <c r="A429" s="7"/>
      <c r="B429" s="8"/>
      <c r="C429" s="18"/>
      <c r="D429" s="18"/>
      <c r="E429" s="18"/>
      <c r="F429" s="27"/>
      <c r="G429" s="27" t="str">
        <f t="shared" si="138"/>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4.5" outlineLevel="1" x14ac:dyDescent="0.35">
      <c r="A430" s="7"/>
      <c r="B430" s="8"/>
      <c r="C430" s="18"/>
      <c r="D430" s="18"/>
      <c r="E430" s="18"/>
      <c r="F430" s="27"/>
      <c r="G430" s="27" t="str">
        <f t="shared" si="138"/>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4.5" outlineLevel="1" x14ac:dyDescent="0.35">
      <c r="A431" s="7"/>
      <c r="B431" s="8"/>
      <c r="C431" s="18"/>
      <c r="D431" s="18"/>
      <c r="E431" s="18"/>
      <c r="F431" s="27"/>
      <c r="G431" s="27" t="str">
        <f t="shared" si="138"/>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4.5" outlineLevel="1" x14ac:dyDescent="0.35">
      <c r="A432" s="7"/>
      <c r="B432" s="8"/>
      <c r="C432" s="18"/>
      <c r="D432" s="18"/>
      <c r="E432" s="18"/>
      <c r="F432" s="27"/>
      <c r="G432" s="27" t="str">
        <f t="shared" si="138"/>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4.5" outlineLevel="1" x14ac:dyDescent="0.35">
      <c r="A433" s="7"/>
      <c r="B433" s="8"/>
      <c r="C433" s="18"/>
      <c r="D433" s="18"/>
      <c r="E433" s="18"/>
      <c r="F433" s="27"/>
      <c r="G433" s="27" t="str">
        <f t="shared" si="138"/>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4.5" outlineLevel="1" x14ac:dyDescent="0.35">
      <c r="A434" s="7"/>
      <c r="B434" s="8"/>
      <c r="C434" s="18"/>
      <c r="D434" s="18"/>
      <c r="E434" s="18"/>
      <c r="F434" s="27"/>
      <c r="G434" s="27" t="str">
        <f t="shared" si="138"/>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4.5" outlineLevel="1" x14ac:dyDescent="0.35">
      <c r="A435" s="7"/>
      <c r="B435" s="8"/>
      <c r="C435" s="18"/>
      <c r="D435" s="18"/>
      <c r="E435" s="18"/>
      <c r="F435" s="27"/>
      <c r="G435" s="27" t="str">
        <f t="shared" si="138"/>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4.5" outlineLevel="1" x14ac:dyDescent="0.35">
      <c r="A436" s="7"/>
      <c r="B436" s="8"/>
      <c r="C436" s="18"/>
      <c r="D436" s="18"/>
      <c r="E436" s="18"/>
      <c r="F436" s="27"/>
      <c r="G436" s="27" t="str">
        <f t="shared" si="138"/>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4.5" outlineLevel="1" x14ac:dyDescent="0.35">
      <c r="A437" s="7"/>
      <c r="B437" s="8"/>
      <c r="C437" s="18"/>
      <c r="D437" s="18"/>
      <c r="E437" s="18"/>
      <c r="F437" s="27"/>
      <c r="G437" s="27" t="str">
        <f t="shared" si="138"/>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4.5" outlineLevel="1" x14ac:dyDescent="0.35">
      <c r="A438" s="7"/>
      <c r="B438" s="8"/>
      <c r="C438" s="18"/>
      <c r="D438" s="18"/>
      <c r="E438" s="18"/>
      <c r="F438" s="27"/>
      <c r="G438" s="27" t="str">
        <f t="shared" si="138"/>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4.5" outlineLevel="1" x14ac:dyDescent="0.35">
      <c r="A439" s="7"/>
      <c r="B439" s="8"/>
      <c r="C439" s="18"/>
      <c r="D439" s="18"/>
      <c r="E439" s="18"/>
      <c r="F439" s="27"/>
      <c r="G439" s="27" t="str">
        <f t="shared" si="138"/>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4.5" outlineLevel="1" x14ac:dyDescent="0.35">
      <c r="A440" s="7"/>
      <c r="B440" s="8"/>
      <c r="C440" s="18"/>
      <c r="D440" s="18"/>
      <c r="E440" s="18"/>
      <c r="F440" s="27"/>
      <c r="G440" s="27" t="str">
        <f t="shared" si="138"/>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4.5" outlineLevel="1" x14ac:dyDescent="0.35">
      <c r="A441" s="7"/>
      <c r="B441" s="8"/>
      <c r="C441" s="18"/>
      <c r="D441" s="18"/>
      <c r="E441" s="18"/>
      <c r="F441" s="27"/>
      <c r="G441" s="27" t="str">
        <f t="shared" si="138"/>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4.5" outlineLevel="1" x14ac:dyDescent="0.35">
      <c r="A442" s="7"/>
      <c r="B442" s="8"/>
      <c r="C442" s="18"/>
      <c r="D442" s="18"/>
      <c r="E442" s="18"/>
      <c r="F442" s="27"/>
      <c r="G442" s="27" t="str">
        <f t="shared" si="138"/>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4.5" outlineLevel="1" x14ac:dyDescent="0.35">
      <c r="A443" s="7"/>
      <c r="B443" s="8"/>
      <c r="C443" s="18"/>
      <c r="D443" s="18"/>
      <c r="E443" s="18"/>
      <c r="F443" s="27"/>
      <c r="G443" s="27" t="str">
        <f t="shared" si="138"/>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4.5" outlineLevel="1" x14ac:dyDescent="0.35">
      <c r="A444" s="7"/>
      <c r="B444" s="8"/>
      <c r="C444" s="18"/>
      <c r="D444" s="18"/>
      <c r="E444" s="18"/>
      <c r="F444" s="27"/>
      <c r="G444" s="27" t="str">
        <f t="shared" si="138"/>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4.5" outlineLevel="1" x14ac:dyDescent="0.35">
      <c r="A445" s="7"/>
      <c r="B445" s="8"/>
      <c r="C445" s="18"/>
      <c r="D445" s="18"/>
      <c r="E445" s="18"/>
      <c r="F445" s="27"/>
      <c r="G445" s="27" t="str">
        <f t="shared" si="138"/>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4.5" outlineLevel="1" x14ac:dyDescent="0.35">
      <c r="A446" s="7"/>
      <c r="B446" s="8"/>
      <c r="C446" s="18"/>
      <c r="D446" s="18"/>
      <c r="E446" s="18"/>
      <c r="F446" s="27"/>
      <c r="G446" s="27" t="str">
        <f t="shared" si="138"/>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4.5" outlineLevel="1" x14ac:dyDescent="0.35">
      <c r="A447" s="7"/>
      <c r="B447" s="8"/>
      <c r="C447" s="18"/>
      <c r="D447" s="18"/>
      <c r="E447" s="18"/>
      <c r="F447" s="27"/>
      <c r="G447" s="27" t="str">
        <f t="shared" si="138"/>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4.5" outlineLevel="1" x14ac:dyDescent="0.35">
      <c r="A448" s="7"/>
      <c r="B448" s="8"/>
      <c r="C448" s="18"/>
      <c r="D448" s="18"/>
      <c r="E448" s="18"/>
      <c r="F448" s="27"/>
      <c r="G448" s="27" t="str">
        <f t="shared" si="138"/>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4.5" outlineLevel="1" x14ac:dyDescent="0.35">
      <c r="A449" s="7"/>
      <c r="B449" s="8"/>
      <c r="C449" s="18"/>
      <c r="D449" s="18"/>
      <c r="E449" s="18"/>
      <c r="F449" s="27"/>
      <c r="G449" s="27" t="str">
        <f t="shared" si="138"/>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4.5" outlineLevel="1" x14ac:dyDescent="0.35">
      <c r="A450" s="7"/>
      <c r="B450" s="8"/>
      <c r="C450" s="18"/>
      <c r="D450" s="18"/>
      <c r="E450" s="18"/>
      <c r="F450" s="27"/>
      <c r="G450" s="27" t="str">
        <f t="shared" si="138"/>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4.5" outlineLevel="1" x14ac:dyDescent="0.35">
      <c r="A451" s="7"/>
      <c r="B451" s="8"/>
      <c r="C451" s="18"/>
      <c r="D451" s="18"/>
      <c r="E451" s="18"/>
      <c r="F451" s="27"/>
      <c r="G451" s="27" t="str">
        <f t="shared" si="138"/>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4.5" outlineLevel="1" x14ac:dyDescent="0.35">
      <c r="A452" s="7"/>
      <c r="B452" s="8"/>
      <c r="C452" s="18"/>
      <c r="D452" s="18"/>
      <c r="E452" s="18"/>
      <c r="F452" s="27"/>
      <c r="G452" s="27" t="str">
        <f t="shared" si="138"/>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4.5" outlineLevel="1" x14ac:dyDescent="0.35">
      <c r="A453" s="7"/>
      <c r="B453" s="8"/>
      <c r="C453" s="18"/>
      <c r="D453" s="18"/>
      <c r="E453" s="18"/>
      <c r="F453" s="27"/>
      <c r="G453" s="27" t="str">
        <f t="shared" si="138"/>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4.5" outlineLevel="1" x14ac:dyDescent="0.35">
      <c r="A454" s="7"/>
      <c r="B454" s="8"/>
      <c r="C454" s="18"/>
      <c r="D454" s="18"/>
      <c r="E454" s="18"/>
      <c r="F454" s="27"/>
      <c r="G454" s="27" t="str">
        <f t="shared" si="138"/>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4.5" outlineLevel="1" x14ac:dyDescent="0.35">
      <c r="A455" s="7"/>
      <c r="B455" s="8"/>
      <c r="C455" s="18"/>
      <c r="D455" s="18"/>
      <c r="E455" s="18"/>
      <c r="F455" s="27"/>
      <c r="G455" s="27" t="str">
        <f t="shared" ref="G455:G480" si="139">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4.5" outlineLevel="1" x14ac:dyDescent="0.35">
      <c r="A456" s="7"/>
      <c r="B456" s="8"/>
      <c r="C456" s="18"/>
      <c r="D456" s="18"/>
      <c r="E456" s="18"/>
      <c r="F456" s="27"/>
      <c r="G456" s="27" t="str">
        <f t="shared" si="139"/>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4.5" outlineLevel="1" x14ac:dyDescent="0.35">
      <c r="A457" s="7"/>
      <c r="B457" s="8"/>
      <c r="C457" s="18"/>
      <c r="D457" s="18"/>
      <c r="E457" s="18"/>
      <c r="F457" s="27"/>
      <c r="G457" s="27" t="str">
        <f t="shared" si="139"/>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4.5" outlineLevel="1" x14ac:dyDescent="0.35">
      <c r="A458" s="7"/>
      <c r="B458" s="8"/>
      <c r="C458" s="18"/>
      <c r="D458" s="18"/>
      <c r="E458" s="18"/>
      <c r="F458" s="27"/>
      <c r="G458" s="27" t="str">
        <f t="shared" si="139"/>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4.5" outlineLevel="1" x14ac:dyDescent="0.35">
      <c r="A459" s="7"/>
      <c r="B459" s="8"/>
      <c r="C459" s="18"/>
      <c r="D459" s="18"/>
      <c r="E459" s="18"/>
      <c r="F459" s="27"/>
      <c r="G459" s="27" t="str">
        <f t="shared" si="139"/>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4.5" outlineLevel="1" x14ac:dyDescent="0.35">
      <c r="A460" s="7"/>
      <c r="B460" s="8"/>
      <c r="C460" s="18"/>
      <c r="D460" s="18"/>
      <c r="E460" s="18"/>
      <c r="F460" s="27"/>
      <c r="G460" s="27" t="str">
        <f t="shared" si="139"/>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4.5" outlineLevel="1" x14ac:dyDescent="0.35">
      <c r="A461" s="7"/>
      <c r="B461" s="8"/>
      <c r="C461" s="18"/>
      <c r="D461" s="18"/>
      <c r="E461" s="18"/>
      <c r="F461" s="27"/>
      <c r="G461" s="27" t="str">
        <f t="shared" si="139"/>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4.5" outlineLevel="1" x14ac:dyDescent="0.35">
      <c r="A462" s="7"/>
      <c r="B462" s="8"/>
      <c r="C462" s="18"/>
      <c r="D462" s="18"/>
      <c r="E462" s="18"/>
      <c r="F462" s="27"/>
      <c r="G462" s="27" t="str">
        <f t="shared" si="139"/>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4.5" outlineLevel="1" x14ac:dyDescent="0.35">
      <c r="A463" s="7"/>
      <c r="B463" s="8"/>
      <c r="C463" s="18"/>
      <c r="D463" s="18"/>
      <c r="E463" s="18"/>
      <c r="F463" s="27"/>
      <c r="G463" s="27" t="str">
        <f t="shared" si="139"/>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4.5" outlineLevel="1" x14ac:dyDescent="0.35">
      <c r="A464" s="7"/>
      <c r="B464" s="8"/>
      <c r="C464" s="18"/>
      <c r="D464" s="18"/>
      <c r="E464" s="18"/>
      <c r="F464" s="27"/>
      <c r="G464" s="27" t="str">
        <f t="shared" si="139"/>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4.5" outlineLevel="1" x14ac:dyDescent="0.35">
      <c r="A465" s="7"/>
      <c r="B465" s="8"/>
      <c r="C465" s="18"/>
      <c r="D465" s="18"/>
      <c r="E465" s="18"/>
      <c r="F465" s="27"/>
      <c r="G465" s="27" t="str">
        <f t="shared" si="139"/>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4.5" outlineLevel="1" x14ac:dyDescent="0.35">
      <c r="A466" s="7"/>
      <c r="B466" s="8"/>
      <c r="C466" s="18"/>
      <c r="D466" s="18"/>
      <c r="E466" s="18"/>
      <c r="F466" s="27"/>
      <c r="G466" s="27" t="str">
        <f t="shared" si="139"/>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4.5" outlineLevel="1" x14ac:dyDescent="0.35">
      <c r="A467" s="7"/>
      <c r="B467" s="8"/>
      <c r="C467" s="18"/>
      <c r="D467" s="18"/>
      <c r="E467" s="18"/>
      <c r="F467" s="27"/>
      <c r="G467" s="27" t="str">
        <f t="shared" si="139"/>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4.5" outlineLevel="1" x14ac:dyDescent="0.35">
      <c r="A468" s="7"/>
      <c r="B468" s="8"/>
      <c r="C468" s="18"/>
      <c r="D468" s="18"/>
      <c r="E468" s="18"/>
      <c r="F468" s="27"/>
      <c r="G468" s="27" t="str">
        <f t="shared" si="139"/>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4.5" outlineLevel="1" x14ac:dyDescent="0.35">
      <c r="A469" s="7"/>
      <c r="B469" s="8"/>
      <c r="C469" s="18"/>
      <c r="D469" s="18"/>
      <c r="E469" s="18"/>
      <c r="F469" s="27"/>
      <c r="G469" s="27" t="str">
        <f t="shared" si="139"/>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4.5" outlineLevel="1" x14ac:dyDescent="0.35">
      <c r="A470" s="7"/>
      <c r="B470" s="8"/>
      <c r="C470" s="18"/>
      <c r="D470" s="18"/>
      <c r="E470" s="18"/>
      <c r="F470" s="27"/>
      <c r="G470" s="27" t="str">
        <f t="shared" si="139"/>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4.5" outlineLevel="1" x14ac:dyDescent="0.35">
      <c r="A471" s="7"/>
      <c r="B471" s="8"/>
      <c r="C471" s="18"/>
      <c r="D471" s="18"/>
      <c r="E471" s="18"/>
      <c r="F471" s="27"/>
      <c r="G471" s="27" t="str">
        <f t="shared" si="139"/>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4.5" outlineLevel="1" x14ac:dyDescent="0.35">
      <c r="A472" s="7"/>
      <c r="B472" s="8"/>
      <c r="C472" s="18"/>
      <c r="D472" s="18"/>
      <c r="E472" s="18"/>
      <c r="F472" s="27"/>
      <c r="G472" s="27" t="str">
        <f t="shared" si="139"/>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4.5" outlineLevel="1" x14ac:dyDescent="0.35">
      <c r="A473" s="7"/>
      <c r="B473" s="8"/>
      <c r="C473" s="18"/>
      <c r="D473" s="18"/>
      <c r="E473" s="18"/>
      <c r="F473" s="27"/>
      <c r="G473" s="27" t="str">
        <f t="shared" si="139"/>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4.5" outlineLevel="1" x14ac:dyDescent="0.35">
      <c r="A474" s="7"/>
      <c r="B474" s="8"/>
      <c r="C474" s="18"/>
      <c r="D474" s="18"/>
      <c r="E474" s="18"/>
      <c r="F474" s="27"/>
      <c r="G474" s="27" t="str">
        <f t="shared" si="139"/>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4.5" outlineLevel="1" x14ac:dyDescent="0.35">
      <c r="A475" s="7"/>
      <c r="B475" s="8"/>
      <c r="C475" s="18"/>
      <c r="D475" s="18"/>
      <c r="E475" s="18"/>
      <c r="F475" s="27"/>
      <c r="G475" s="27" t="str">
        <f t="shared" si="139"/>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4.5" outlineLevel="1" x14ac:dyDescent="0.35">
      <c r="A476" s="7"/>
      <c r="B476" s="8"/>
      <c r="C476" s="18"/>
      <c r="D476" s="18"/>
      <c r="E476" s="18"/>
      <c r="F476" s="27"/>
      <c r="G476" s="27" t="str">
        <f t="shared" si="139"/>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4.5" outlineLevel="1" x14ac:dyDescent="0.35">
      <c r="A477" s="7"/>
      <c r="B477" s="8"/>
      <c r="C477" s="18"/>
      <c r="D477" s="18"/>
      <c r="E477" s="18"/>
      <c r="F477" s="27"/>
      <c r="G477" s="27" t="str">
        <f t="shared" si="139"/>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4.5" outlineLevel="1" x14ac:dyDescent="0.35">
      <c r="A478" s="7"/>
      <c r="B478" s="8"/>
      <c r="C478" s="18"/>
      <c r="D478" s="18"/>
      <c r="E478" s="18"/>
      <c r="F478" s="27"/>
      <c r="G478" s="27" t="str">
        <f t="shared" si="139"/>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4.5" outlineLevel="1" x14ac:dyDescent="0.35">
      <c r="A479" s="7"/>
      <c r="B479" s="8"/>
      <c r="C479" s="18"/>
      <c r="D479" s="18"/>
      <c r="E479" s="18"/>
      <c r="F479" s="27"/>
      <c r="G479" s="27" t="str">
        <f t="shared" si="139"/>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4.5" outlineLevel="1" x14ac:dyDescent="0.35">
      <c r="A480" s="7"/>
      <c r="B480" s="8"/>
      <c r="C480" s="18"/>
      <c r="D480" s="18"/>
      <c r="E480" s="18"/>
      <c r="F480" s="27"/>
      <c r="G480" s="27" t="str">
        <f t="shared" si="139"/>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4.5" outlineLevel="1" x14ac:dyDescent="0.35">
      <c r="A481" s="7"/>
      <c r="B481" s="8"/>
      <c r="C481" s="18"/>
      <c r="D481" s="18"/>
      <c r="E481" s="18"/>
      <c r="F481" s="27"/>
      <c r="G481" s="27" t="str">
        <f t="shared" ref="G481:G488" si="140">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4.5" outlineLevel="1" x14ac:dyDescent="0.35">
      <c r="A482" s="7"/>
      <c r="B482" s="8"/>
      <c r="C482" s="18"/>
      <c r="D482" s="18"/>
      <c r="E482" s="18"/>
      <c r="F482" s="27"/>
      <c r="G482" s="27" t="str">
        <f t="shared" si="140"/>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4.5" outlineLevel="1" x14ac:dyDescent="0.35">
      <c r="A483" s="7"/>
      <c r="B483" s="8"/>
      <c r="C483" s="18"/>
      <c r="D483" s="18"/>
      <c r="E483" s="18"/>
      <c r="F483" s="27"/>
      <c r="G483" s="27" t="str">
        <f t="shared" si="140"/>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4.5" outlineLevel="1" x14ac:dyDescent="0.35">
      <c r="A484" s="7"/>
      <c r="B484" s="8"/>
      <c r="C484" s="18"/>
      <c r="D484" s="18"/>
      <c r="E484" s="18"/>
      <c r="F484" s="27"/>
      <c r="G484" s="27" t="str">
        <f t="shared" si="140"/>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4.5" outlineLevel="1" x14ac:dyDescent="0.35">
      <c r="A485" s="7"/>
      <c r="B485" s="8"/>
      <c r="C485" s="18"/>
      <c r="D485" s="18"/>
      <c r="E485" s="18"/>
      <c r="F485" s="27"/>
      <c r="G485" s="27" t="str">
        <f t="shared" si="140"/>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4.5" outlineLevel="1" x14ac:dyDescent="0.35">
      <c r="A486" s="7"/>
      <c r="B486" s="8"/>
      <c r="C486" s="18"/>
      <c r="D486" s="18"/>
      <c r="E486" s="18"/>
      <c r="F486" s="27"/>
      <c r="G486" s="27" t="str">
        <f t="shared" si="140"/>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4.5" outlineLevel="1" x14ac:dyDescent="0.35">
      <c r="A487" s="7"/>
      <c r="B487" s="8"/>
      <c r="C487" s="18"/>
      <c r="D487" s="18"/>
      <c r="E487" s="18"/>
      <c r="F487" s="27"/>
      <c r="G487" s="27" t="str">
        <f t="shared" si="140"/>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4.5" outlineLevel="1" x14ac:dyDescent="0.35">
      <c r="A488" s="7"/>
      <c r="B488" s="8"/>
      <c r="C488" s="18"/>
      <c r="D488" s="18"/>
      <c r="E488" s="18"/>
      <c r="F488" s="27"/>
      <c r="G488" s="27" t="str">
        <f t="shared" si="140"/>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4.5" outlineLevel="1" x14ac:dyDescent="0.35">
      <c r="A489" s="7"/>
      <c r="B489" s="8"/>
      <c r="C489" s="18"/>
      <c r="D489" s="18"/>
      <c r="E489" s="18"/>
      <c r="F489" s="27"/>
      <c r="G489" s="27" t="str">
        <f t="shared" ref="G489:G500" si="141">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4.5" outlineLevel="1" x14ac:dyDescent="0.35">
      <c r="A490" s="7"/>
      <c r="B490" s="8"/>
      <c r="C490" s="18"/>
      <c r="D490" s="18"/>
      <c r="E490" s="18"/>
      <c r="F490" s="27"/>
      <c r="G490" s="27" t="str">
        <f t="shared" si="141"/>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4.5" outlineLevel="1" x14ac:dyDescent="0.35">
      <c r="A491" s="7"/>
      <c r="B491" s="8"/>
      <c r="C491" s="18"/>
      <c r="D491" s="18"/>
      <c r="E491" s="18"/>
      <c r="F491" s="27"/>
      <c r="G491" s="27" t="str">
        <f t="shared" si="141"/>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4.5" outlineLevel="1" x14ac:dyDescent="0.35">
      <c r="A492" s="7"/>
      <c r="B492" s="8"/>
      <c r="C492" s="18"/>
      <c r="D492" s="18"/>
      <c r="E492" s="18"/>
      <c r="F492" s="27"/>
      <c r="G492" s="27" t="str">
        <f t="shared" si="141"/>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4.5" outlineLevel="1" x14ac:dyDescent="0.35">
      <c r="A493" s="7"/>
      <c r="B493" s="8"/>
      <c r="C493" s="18"/>
      <c r="D493" s="18"/>
      <c r="E493" s="18"/>
      <c r="F493" s="27"/>
      <c r="G493" s="27" t="str">
        <f t="shared" si="141"/>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4.5" outlineLevel="1" x14ac:dyDescent="0.35">
      <c r="A494" s="7"/>
      <c r="B494" s="8"/>
      <c r="C494" s="18"/>
      <c r="D494" s="18"/>
      <c r="E494" s="18"/>
      <c r="F494" s="27"/>
      <c r="G494" s="27" t="str">
        <f t="shared" si="141"/>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4.5" outlineLevel="1" x14ac:dyDescent="0.35">
      <c r="A495" s="7"/>
      <c r="B495" s="8"/>
      <c r="C495" s="18"/>
      <c r="D495" s="18"/>
      <c r="E495" s="18"/>
      <c r="F495" s="27"/>
      <c r="G495" s="27" t="str">
        <f t="shared" si="141"/>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4.5" outlineLevel="1" x14ac:dyDescent="0.35">
      <c r="A496" s="7"/>
      <c r="B496" s="8"/>
      <c r="C496" s="18"/>
      <c r="D496" s="18"/>
      <c r="E496" s="18"/>
      <c r="F496" s="27"/>
      <c r="G496" s="27" t="str">
        <f t="shared" si="141"/>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4.5" outlineLevel="1" x14ac:dyDescent="0.35">
      <c r="A497" s="7"/>
      <c r="B497" s="8"/>
      <c r="C497" s="18"/>
      <c r="D497" s="18"/>
      <c r="E497" s="18"/>
      <c r="F497" s="27"/>
      <c r="G497" s="27" t="str">
        <f t="shared" si="141"/>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4.5" outlineLevel="1" x14ac:dyDescent="0.35">
      <c r="A498" s="7"/>
      <c r="B498" s="8"/>
      <c r="C498" s="18"/>
      <c r="D498" s="18"/>
      <c r="E498" s="18"/>
      <c r="F498" s="27"/>
      <c r="G498" s="27" t="str">
        <f t="shared" si="141"/>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4.5" outlineLevel="1" x14ac:dyDescent="0.35">
      <c r="A499" s="7"/>
      <c r="B499" s="8"/>
      <c r="C499" s="18"/>
      <c r="D499" s="18"/>
      <c r="E499" s="18"/>
      <c r="F499" s="27"/>
      <c r="G499" s="27" t="str">
        <f t="shared" si="141"/>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4.5" outlineLevel="1" x14ac:dyDescent="0.35">
      <c r="A500" s="7"/>
      <c r="B500" s="8"/>
      <c r="C500" s="18"/>
      <c r="D500" s="18"/>
      <c r="E500" s="18"/>
      <c r="F500" s="27"/>
      <c r="G500" s="27" t="str">
        <f t="shared" si="141"/>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4.5" outlineLevel="1" x14ac:dyDescent="0.35">
      <c r="A501" s="7"/>
      <c r="B501" s="8"/>
      <c r="C501" s="18"/>
      <c r="D501" s="18"/>
      <c r="E501" s="18"/>
      <c r="F501" s="27"/>
      <c r="G501" s="27" t="str">
        <f t="shared" ref="G501" si="142">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4.5" outlineLevel="1" x14ac:dyDescent="0.3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491" t="s">
        <v>1192</v>
      </c>
      <c r="J504" t="s">
        <v>380</v>
      </c>
      <c r="K504" t="s">
        <v>772</v>
      </c>
      <c r="L504" t="s">
        <v>773</v>
      </c>
      <c r="M504" t="s">
        <v>774</v>
      </c>
      <c r="N504" t="s">
        <v>775</v>
      </c>
      <c r="O504" t="s">
        <v>776</v>
      </c>
      <c r="P504" t="s">
        <v>777</v>
      </c>
      <c r="Q504" t="s">
        <v>778</v>
      </c>
      <c r="R504" t="s">
        <v>779</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4.5" outlineLevel="1" x14ac:dyDescent="0.35">
      <c r="A505" s="7"/>
      <c r="B505" s="8"/>
      <c r="C505" s="18"/>
      <c r="D505" s="18"/>
      <c r="E505" s="18"/>
      <c r="F505" s="27"/>
      <c r="G505" s="491"/>
      <c r="I505" t="s">
        <v>1030</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4.5" outlineLevel="1" x14ac:dyDescent="0.3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4.5" outlineLevel="1" x14ac:dyDescent="0.35">
      <c r="A507" s="7"/>
      <c r="B507" s="8"/>
      <c r="C507" s="18"/>
      <c r="D507" s="18"/>
      <c r="E507" s="18"/>
      <c r="F507" s="27"/>
      <c r="G507" s="27" t="s">
        <v>785</v>
      </c>
      <c r="H507" t="s">
        <v>800</v>
      </c>
      <c r="I507" t="s">
        <v>800</v>
      </c>
      <c r="J507" t="s">
        <v>800</v>
      </c>
      <c r="K507" t="s">
        <v>800</v>
      </c>
      <c r="L507" t="s">
        <v>380</v>
      </c>
      <c r="M507" t="s">
        <v>380</v>
      </c>
      <c r="N507" t="s">
        <v>380</v>
      </c>
      <c r="O507" t="s">
        <v>380</v>
      </c>
      <c r="P507" t="s">
        <v>772</v>
      </c>
      <c r="Q507" t="s">
        <v>772</v>
      </c>
      <c r="R507" t="s">
        <v>772</v>
      </c>
      <c r="S507" t="s">
        <v>772</v>
      </c>
      <c r="T507" t="s">
        <v>773</v>
      </c>
      <c r="U507" t="s">
        <v>773</v>
      </c>
      <c r="V507" t="s">
        <v>773</v>
      </c>
      <c r="W507" t="s">
        <v>773</v>
      </c>
      <c r="X507" t="s">
        <v>774</v>
      </c>
      <c r="Y507" t="s">
        <v>774</v>
      </c>
      <c r="Z507" t="s">
        <v>774</v>
      </c>
      <c r="AA507" t="s">
        <v>774</v>
      </c>
      <c r="AB507" t="s">
        <v>775</v>
      </c>
      <c r="AC507" t="s">
        <v>775</v>
      </c>
      <c r="AD507" t="s">
        <v>775</v>
      </c>
      <c r="AE507" t="s">
        <v>775</v>
      </c>
      <c r="AF507" t="s">
        <v>776</v>
      </c>
      <c r="AG507" t="s">
        <v>776</v>
      </c>
      <c r="AH507" t="s">
        <v>776</v>
      </c>
      <c r="AI507" t="s">
        <v>776</v>
      </c>
      <c r="AJ507" t="s">
        <v>777</v>
      </c>
      <c r="AK507" t="s">
        <v>777</v>
      </c>
      <c r="AL507" t="s">
        <v>777</v>
      </c>
      <c r="AM507" t="s">
        <v>777</v>
      </c>
      <c r="AN507" t="s">
        <v>778</v>
      </c>
      <c r="AO507" t="s">
        <v>778</v>
      </c>
      <c r="AP507" t="s">
        <v>778</v>
      </c>
      <c r="AQ507" t="s">
        <v>778</v>
      </c>
      <c r="AR507" t="s">
        <v>779</v>
      </c>
      <c r="AS507" t="s">
        <v>779</v>
      </c>
      <c r="AT507" t="s">
        <v>779</v>
      </c>
      <c r="AU507" t="s">
        <v>779</v>
      </c>
      <c r="AV507" s="194"/>
      <c r="AW507" s="194"/>
      <c r="AX507" s="17"/>
      <c r="AY507" s="9"/>
      <c r="AZ507" s="9"/>
      <c r="BA507" s="9"/>
    </row>
    <row r="508" spans="1:53" ht="14.5" outlineLevel="1" x14ac:dyDescent="0.35">
      <c r="A508" s="7"/>
      <c r="B508" s="8"/>
      <c r="C508" s="18"/>
      <c r="D508" s="18"/>
      <c r="E508" s="18"/>
      <c r="F508" s="27"/>
      <c r="G508" s="27" t="s">
        <v>60</v>
      </c>
      <c r="H508" t="s">
        <v>749</v>
      </c>
      <c r="I508" t="s">
        <v>1160</v>
      </c>
      <c r="J508" t="s">
        <v>1161</v>
      </c>
      <c r="K508" t="s">
        <v>751</v>
      </c>
      <c r="L508" t="str">
        <f>H508</f>
        <v>early</v>
      </c>
      <c r="M508" t="str">
        <f t="shared" ref="M508:AU508" si="143">I508</f>
        <v>at_seeding</v>
      </c>
      <c r="N508" t="str">
        <f t="shared" si="143"/>
        <v>mid</v>
      </c>
      <c r="O508" t="str">
        <f t="shared" si="143"/>
        <v>late</v>
      </c>
      <c r="P508" t="str">
        <f t="shared" si="143"/>
        <v>early</v>
      </c>
      <c r="Q508" t="str">
        <f t="shared" si="143"/>
        <v>at_seeding</v>
      </c>
      <c r="R508" t="str">
        <f t="shared" si="143"/>
        <v>mid</v>
      </c>
      <c r="S508" t="str">
        <f t="shared" si="143"/>
        <v>late</v>
      </c>
      <c r="T508" t="str">
        <f t="shared" si="143"/>
        <v>early</v>
      </c>
      <c r="U508" t="str">
        <f t="shared" si="143"/>
        <v>at_seeding</v>
      </c>
      <c r="V508" t="str">
        <f t="shared" si="143"/>
        <v>mid</v>
      </c>
      <c r="W508" t="str">
        <f t="shared" si="143"/>
        <v>late</v>
      </c>
      <c r="X508" t="str">
        <f t="shared" si="143"/>
        <v>early</v>
      </c>
      <c r="Y508" t="str">
        <f t="shared" si="143"/>
        <v>at_seeding</v>
      </c>
      <c r="Z508" t="str">
        <f t="shared" si="143"/>
        <v>mid</v>
      </c>
      <c r="AA508" t="str">
        <f t="shared" si="143"/>
        <v>late</v>
      </c>
      <c r="AB508" t="str">
        <f t="shared" si="143"/>
        <v>early</v>
      </c>
      <c r="AC508" t="str">
        <f t="shared" si="143"/>
        <v>at_seeding</v>
      </c>
      <c r="AD508" t="str">
        <f t="shared" si="143"/>
        <v>mid</v>
      </c>
      <c r="AE508" t="str">
        <f t="shared" si="143"/>
        <v>late</v>
      </c>
      <c r="AF508" t="str">
        <f t="shared" si="143"/>
        <v>early</v>
      </c>
      <c r="AG508" t="str">
        <f t="shared" si="143"/>
        <v>at_seeding</v>
      </c>
      <c r="AH508" t="str">
        <f t="shared" si="143"/>
        <v>mid</v>
      </c>
      <c r="AI508" t="str">
        <f t="shared" si="143"/>
        <v>late</v>
      </c>
      <c r="AJ508" t="str">
        <f t="shared" si="143"/>
        <v>early</v>
      </c>
      <c r="AK508" t="str">
        <f t="shared" si="143"/>
        <v>at_seeding</v>
      </c>
      <c r="AL508" t="str">
        <f t="shared" si="143"/>
        <v>mid</v>
      </c>
      <c r="AM508" t="str">
        <f t="shared" si="143"/>
        <v>late</v>
      </c>
      <c r="AN508" t="str">
        <f t="shared" si="143"/>
        <v>early</v>
      </c>
      <c r="AO508" t="str">
        <f t="shared" si="143"/>
        <v>at_seeding</v>
      </c>
      <c r="AP508" t="str">
        <f t="shared" si="143"/>
        <v>mid</v>
      </c>
      <c r="AQ508" t="str">
        <f t="shared" si="143"/>
        <v>late</v>
      </c>
      <c r="AR508" t="str">
        <f t="shared" si="143"/>
        <v>early</v>
      </c>
      <c r="AS508" t="str">
        <f t="shared" si="143"/>
        <v>at_seeding</v>
      </c>
      <c r="AT508" t="str">
        <f t="shared" si="143"/>
        <v>mid</v>
      </c>
      <c r="AU508" t="str">
        <f t="shared" si="143"/>
        <v>late</v>
      </c>
      <c r="AV508" s="194"/>
      <c r="AW508" s="194"/>
      <c r="AX508" s="17"/>
      <c r="AY508" s="9"/>
      <c r="AZ508" s="9"/>
      <c r="BA508" s="9"/>
    </row>
    <row r="509" spans="1:53" ht="14.5" outlineLevel="1" x14ac:dyDescent="0.35">
      <c r="A509" s="7"/>
      <c r="B509" s="8"/>
      <c r="C509" s="18"/>
      <c r="D509" s="18"/>
      <c r="E509" s="18"/>
      <c r="F509" s="27"/>
      <c r="G509" s="27" t="str">
        <f t="shared" ref="G509:G540" si="144">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4.5" outlineLevel="1" x14ac:dyDescent="0.35">
      <c r="A510" s="7"/>
      <c r="B510" s="8"/>
      <c r="C510" s="18"/>
      <c r="D510" s="18"/>
      <c r="E510" s="18"/>
      <c r="F510" s="27"/>
      <c r="G510" s="27" t="str">
        <f t="shared" si="144"/>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4.5" outlineLevel="1" x14ac:dyDescent="0.35">
      <c r="A511" s="7"/>
      <c r="B511" s="8"/>
      <c r="C511" s="18"/>
      <c r="D511" s="18"/>
      <c r="E511" s="18"/>
      <c r="F511" s="27"/>
      <c r="G511" s="27" t="str">
        <f t="shared" si="144"/>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4.5" outlineLevel="1" x14ac:dyDescent="0.35">
      <c r="A512" s="7"/>
      <c r="B512" s="8"/>
      <c r="C512" s="18"/>
      <c r="D512" s="18"/>
      <c r="E512" s="18"/>
      <c r="F512" s="27"/>
      <c r="G512" s="27" t="str">
        <f t="shared" si="144"/>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4.5" outlineLevel="1" x14ac:dyDescent="0.35">
      <c r="A513" s="7"/>
      <c r="B513" s="8"/>
      <c r="C513" s="18"/>
      <c r="D513" s="18"/>
      <c r="E513" s="18"/>
      <c r="F513" s="27"/>
      <c r="G513" s="27" t="str">
        <f t="shared" si="144"/>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4.5" outlineLevel="1" x14ac:dyDescent="0.35">
      <c r="A514" s="7"/>
      <c r="B514" s="8"/>
      <c r="C514" s="18"/>
      <c r="D514" s="18"/>
      <c r="E514" s="18"/>
      <c r="F514" s="27"/>
      <c r="G514" s="27" t="str">
        <f t="shared" si="144"/>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4.5" outlineLevel="1" x14ac:dyDescent="0.35">
      <c r="A515" s="7"/>
      <c r="B515" s="8"/>
      <c r="C515" s="18"/>
      <c r="D515" s="18"/>
      <c r="E515" s="18"/>
      <c r="F515" s="27"/>
      <c r="G515" s="27" t="str">
        <f t="shared" si="144"/>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4.5" outlineLevel="1" x14ac:dyDescent="0.35">
      <c r="A516" s="7"/>
      <c r="B516" s="8"/>
      <c r="C516" s="18"/>
      <c r="D516" s="18"/>
      <c r="E516" s="18"/>
      <c r="F516" s="27"/>
      <c r="G516" s="27" t="str">
        <f t="shared" si="144"/>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4.5" outlineLevel="1" x14ac:dyDescent="0.35">
      <c r="A517" s="7"/>
      <c r="B517" s="8"/>
      <c r="C517" s="18"/>
      <c r="D517" s="18"/>
      <c r="E517" s="18"/>
      <c r="F517" s="27"/>
      <c r="G517" s="27" t="str">
        <f t="shared" si="144"/>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4.5" outlineLevel="1" x14ac:dyDescent="0.35">
      <c r="A518" s="7"/>
      <c r="B518" s="8"/>
      <c r="C518" s="18"/>
      <c r="D518" s="18"/>
      <c r="E518" s="18"/>
      <c r="F518" s="27"/>
      <c r="G518" s="27" t="str">
        <f t="shared" si="144"/>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4.5" outlineLevel="1" x14ac:dyDescent="0.35">
      <c r="A519" s="7"/>
      <c r="B519" s="8"/>
      <c r="C519" s="18"/>
      <c r="D519" s="18"/>
      <c r="E519" s="18"/>
      <c r="F519" s="27"/>
      <c r="G519" s="27" t="str">
        <f t="shared" si="144"/>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4.5" outlineLevel="1" x14ac:dyDescent="0.35">
      <c r="A520" s="7"/>
      <c r="B520" s="8"/>
      <c r="C520" s="18"/>
      <c r="D520" s="18"/>
      <c r="E520" s="18"/>
      <c r="F520" s="27"/>
      <c r="G520" s="27" t="str">
        <f t="shared" si="144"/>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4.5" outlineLevel="1" x14ac:dyDescent="0.35">
      <c r="A521" s="7"/>
      <c r="B521" s="8"/>
      <c r="C521" s="18"/>
      <c r="D521" s="18"/>
      <c r="E521" s="18"/>
      <c r="F521" s="27"/>
      <c r="G521" s="27" t="str">
        <f t="shared" si="144"/>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4.5" outlineLevel="1" x14ac:dyDescent="0.35">
      <c r="A522" s="7"/>
      <c r="B522" s="8"/>
      <c r="C522" s="18"/>
      <c r="D522" s="18"/>
      <c r="E522" s="18"/>
      <c r="F522" s="27"/>
      <c r="G522" s="27" t="str">
        <f t="shared" si="144"/>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4.5" outlineLevel="1" x14ac:dyDescent="0.35">
      <c r="A523" s="7"/>
      <c r="B523" s="8"/>
      <c r="C523" s="18"/>
      <c r="D523" s="18"/>
      <c r="E523" s="18"/>
      <c r="F523" s="27"/>
      <c r="G523" s="27" t="str">
        <f t="shared" si="144"/>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4.5" outlineLevel="1" x14ac:dyDescent="0.35">
      <c r="A524" s="7"/>
      <c r="B524" s="8"/>
      <c r="C524" s="18"/>
      <c r="D524" s="18"/>
      <c r="E524" s="18"/>
      <c r="F524" s="27"/>
      <c r="G524" s="27" t="str">
        <f t="shared" si="144"/>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4.5" outlineLevel="1" x14ac:dyDescent="0.35">
      <c r="A525" s="7"/>
      <c r="B525" s="8"/>
      <c r="C525" s="18"/>
      <c r="D525" s="18"/>
      <c r="E525" s="18"/>
      <c r="F525" s="27"/>
      <c r="G525" s="27" t="str">
        <f t="shared" si="144"/>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4.5" outlineLevel="1" x14ac:dyDescent="0.35">
      <c r="A526" s="7"/>
      <c r="B526" s="8"/>
      <c r="C526" s="18"/>
      <c r="D526" s="18"/>
      <c r="E526" s="18"/>
      <c r="F526" s="27"/>
      <c r="G526" s="27" t="str">
        <f t="shared" si="144"/>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4.5" outlineLevel="1" x14ac:dyDescent="0.35">
      <c r="A527" s="7"/>
      <c r="B527" s="8"/>
      <c r="C527" s="18"/>
      <c r="D527" s="18"/>
      <c r="E527" s="18"/>
      <c r="F527" s="27"/>
      <c r="G527" s="27" t="str">
        <f t="shared" si="144"/>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4.5" outlineLevel="1" x14ac:dyDescent="0.35">
      <c r="A528" s="7"/>
      <c r="B528" s="8"/>
      <c r="C528" s="18"/>
      <c r="D528" s="18"/>
      <c r="E528" s="18"/>
      <c r="F528" s="27"/>
      <c r="G528" s="27" t="str">
        <f t="shared" si="144"/>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4.5" outlineLevel="1" x14ac:dyDescent="0.35">
      <c r="A529" s="7"/>
      <c r="B529" s="8"/>
      <c r="C529" s="18"/>
      <c r="D529" s="18"/>
      <c r="E529" s="18"/>
      <c r="F529" s="27"/>
      <c r="G529" s="27" t="str">
        <f t="shared" si="144"/>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4.5" outlineLevel="1" x14ac:dyDescent="0.35">
      <c r="A530" s="7"/>
      <c r="B530" s="8"/>
      <c r="C530" s="18"/>
      <c r="D530" s="18"/>
      <c r="E530" s="18"/>
      <c r="F530" s="27"/>
      <c r="G530" s="27" t="str">
        <f t="shared" si="144"/>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4.5" outlineLevel="1" x14ac:dyDescent="0.35">
      <c r="A531" s="7"/>
      <c r="B531" s="8"/>
      <c r="C531" s="18"/>
      <c r="D531" s="18"/>
      <c r="E531" s="18"/>
      <c r="F531" s="27"/>
      <c r="G531" s="27" t="str">
        <f t="shared" si="144"/>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4.5" outlineLevel="1" x14ac:dyDescent="0.35">
      <c r="A532" s="7"/>
      <c r="B532" s="8"/>
      <c r="C532" s="18"/>
      <c r="D532" s="18"/>
      <c r="E532" s="18"/>
      <c r="F532" s="27"/>
      <c r="G532" s="27" t="str">
        <f t="shared" si="144"/>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4.5" outlineLevel="1" x14ac:dyDescent="0.35">
      <c r="A533" s="7"/>
      <c r="B533" s="8"/>
      <c r="C533" s="18"/>
      <c r="D533" s="18"/>
      <c r="E533" s="18"/>
      <c r="F533" s="27"/>
      <c r="G533" s="27" t="str">
        <f t="shared" si="144"/>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4.5" outlineLevel="1" x14ac:dyDescent="0.35">
      <c r="A534" s="7"/>
      <c r="B534" s="8"/>
      <c r="C534" s="18"/>
      <c r="D534" s="18"/>
      <c r="E534" s="18"/>
      <c r="F534" s="27"/>
      <c r="G534" s="27" t="str">
        <f t="shared" si="144"/>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4.5" outlineLevel="1" x14ac:dyDescent="0.35">
      <c r="A535" s="7"/>
      <c r="B535" s="8"/>
      <c r="C535" s="18"/>
      <c r="D535" s="18"/>
      <c r="E535" s="18"/>
      <c r="F535" s="27"/>
      <c r="G535" s="27" t="str">
        <f t="shared" si="144"/>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4.5" outlineLevel="1" x14ac:dyDescent="0.35">
      <c r="A536" s="7"/>
      <c r="B536" s="8"/>
      <c r="C536" s="18"/>
      <c r="D536" s="18"/>
      <c r="E536" s="18"/>
      <c r="F536" s="27"/>
      <c r="G536" s="27" t="str">
        <f t="shared" si="144"/>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4.5" outlineLevel="1" x14ac:dyDescent="0.35">
      <c r="A537" s="7"/>
      <c r="B537" s="8"/>
      <c r="C537" s="18"/>
      <c r="D537" s="18"/>
      <c r="E537" s="18"/>
      <c r="F537" s="27"/>
      <c r="G537" s="27" t="str">
        <f t="shared" si="144"/>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4.5" outlineLevel="1" x14ac:dyDescent="0.35">
      <c r="A538" s="7"/>
      <c r="B538" s="8"/>
      <c r="C538" s="18"/>
      <c r="D538" s="18"/>
      <c r="E538" s="18"/>
      <c r="F538" s="27"/>
      <c r="G538" s="27" t="str">
        <f t="shared" si="144"/>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4.5" outlineLevel="1" x14ac:dyDescent="0.35">
      <c r="A539" s="7"/>
      <c r="B539" s="8"/>
      <c r="C539" s="18"/>
      <c r="D539" s="18"/>
      <c r="E539" s="18"/>
      <c r="F539" s="27"/>
      <c r="G539" s="27" t="str">
        <f t="shared" si="144"/>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4.5" outlineLevel="1" x14ac:dyDescent="0.35">
      <c r="A540" s="7"/>
      <c r="B540" s="8"/>
      <c r="C540" s="18"/>
      <c r="D540" s="18"/>
      <c r="E540" s="18"/>
      <c r="F540" s="27"/>
      <c r="G540" s="27" t="str">
        <f t="shared" si="144"/>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4.5" outlineLevel="1" x14ac:dyDescent="0.35">
      <c r="A541" s="7"/>
      <c r="B541" s="8"/>
      <c r="C541" s="18"/>
      <c r="D541" s="18"/>
      <c r="E541" s="18"/>
      <c r="F541" s="27"/>
      <c r="G541" s="27" t="str">
        <f t="shared" ref="G541:G566" si="145">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4.5" outlineLevel="1" x14ac:dyDescent="0.35">
      <c r="A542" s="7"/>
      <c r="B542" s="8"/>
      <c r="C542" s="18"/>
      <c r="D542" s="18"/>
      <c r="E542" s="18"/>
      <c r="F542" s="27"/>
      <c r="G542" s="27" t="str">
        <f t="shared" si="145"/>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4.5" outlineLevel="1" x14ac:dyDescent="0.35">
      <c r="A543" s="7"/>
      <c r="B543" s="8"/>
      <c r="C543" s="18"/>
      <c r="D543" s="18"/>
      <c r="E543" s="18"/>
      <c r="F543" s="27"/>
      <c r="G543" s="27" t="str">
        <f t="shared" si="145"/>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4.5" outlineLevel="1" x14ac:dyDescent="0.35">
      <c r="A544" s="7"/>
      <c r="B544" s="8"/>
      <c r="C544" s="18"/>
      <c r="D544" s="18"/>
      <c r="E544" s="18"/>
      <c r="F544" s="27"/>
      <c r="G544" s="27" t="str">
        <f t="shared" si="145"/>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4.5" outlineLevel="1" x14ac:dyDescent="0.35">
      <c r="A545" s="7"/>
      <c r="B545" s="8"/>
      <c r="C545" s="18"/>
      <c r="D545" s="18"/>
      <c r="E545" s="18"/>
      <c r="F545" s="27"/>
      <c r="G545" s="27" t="str">
        <f t="shared" si="145"/>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4.5" outlineLevel="1" x14ac:dyDescent="0.35">
      <c r="A546" s="7"/>
      <c r="B546" s="8"/>
      <c r="C546" s="18"/>
      <c r="D546" s="18"/>
      <c r="E546" s="18"/>
      <c r="F546" s="27"/>
      <c r="G546" s="27" t="str">
        <f t="shared" si="145"/>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4.5" outlineLevel="1" x14ac:dyDescent="0.35">
      <c r="A547" s="7"/>
      <c r="B547" s="8"/>
      <c r="C547" s="18"/>
      <c r="D547" s="18"/>
      <c r="E547" s="18"/>
      <c r="F547" s="27"/>
      <c r="G547" s="27" t="str">
        <f t="shared" si="145"/>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4.5" outlineLevel="1" x14ac:dyDescent="0.35">
      <c r="A548" s="7"/>
      <c r="B548" s="8"/>
      <c r="C548" s="18"/>
      <c r="D548" s="18"/>
      <c r="E548" s="18"/>
      <c r="F548" s="27"/>
      <c r="G548" s="27" t="str">
        <f t="shared" si="145"/>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4.5" outlineLevel="1" x14ac:dyDescent="0.35">
      <c r="A549" s="7"/>
      <c r="B549" s="8"/>
      <c r="C549" s="18"/>
      <c r="D549" s="18"/>
      <c r="E549" s="18"/>
      <c r="F549" s="27"/>
      <c r="G549" s="27" t="str">
        <f t="shared" si="145"/>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4.5" outlineLevel="1" x14ac:dyDescent="0.35">
      <c r="A550" s="7"/>
      <c r="B550" s="8"/>
      <c r="C550" s="18"/>
      <c r="D550" s="18"/>
      <c r="E550" s="18"/>
      <c r="F550" s="27"/>
      <c r="G550" s="27" t="str">
        <f t="shared" si="145"/>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4.5" outlineLevel="1" x14ac:dyDescent="0.35">
      <c r="A551" s="7"/>
      <c r="B551" s="8"/>
      <c r="C551" s="18"/>
      <c r="D551" s="18"/>
      <c r="E551" s="18"/>
      <c r="F551" s="27"/>
      <c r="G551" s="27" t="str">
        <f t="shared" si="145"/>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4.5" outlineLevel="1" x14ac:dyDescent="0.35">
      <c r="A552" s="7"/>
      <c r="B552" s="8"/>
      <c r="C552" s="18"/>
      <c r="D552" s="18"/>
      <c r="E552" s="18"/>
      <c r="F552" s="27"/>
      <c r="G552" s="27" t="str">
        <f t="shared" si="145"/>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4.5" outlineLevel="1" x14ac:dyDescent="0.35">
      <c r="A553" s="7"/>
      <c r="B553" s="8"/>
      <c r="C553" s="18"/>
      <c r="D553" s="18"/>
      <c r="E553" s="18"/>
      <c r="F553" s="27"/>
      <c r="G553" s="27" t="str">
        <f t="shared" si="145"/>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4.5" outlineLevel="1" x14ac:dyDescent="0.35">
      <c r="A554" s="7"/>
      <c r="B554" s="8"/>
      <c r="C554" s="18"/>
      <c r="D554" s="18"/>
      <c r="E554" s="18"/>
      <c r="F554" s="27"/>
      <c r="G554" s="27" t="str">
        <f t="shared" si="145"/>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4.5" outlineLevel="1" x14ac:dyDescent="0.35">
      <c r="A555" s="7"/>
      <c r="B555" s="8"/>
      <c r="C555" s="18"/>
      <c r="D555" s="18"/>
      <c r="E555" s="18"/>
      <c r="F555" s="27"/>
      <c r="G555" s="27" t="str">
        <f t="shared" si="145"/>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4.5" outlineLevel="1" x14ac:dyDescent="0.35">
      <c r="A556" s="7"/>
      <c r="B556" s="8"/>
      <c r="C556" s="18"/>
      <c r="D556" s="18"/>
      <c r="E556" s="18"/>
      <c r="F556" s="27"/>
      <c r="G556" s="27" t="str">
        <f t="shared" si="145"/>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4.5" outlineLevel="1" x14ac:dyDescent="0.35">
      <c r="A557" s="7"/>
      <c r="B557" s="8"/>
      <c r="C557" s="18"/>
      <c r="D557" s="18"/>
      <c r="E557" s="18"/>
      <c r="F557" s="27"/>
      <c r="G557" s="27" t="str">
        <f t="shared" si="145"/>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4.5" outlineLevel="1" x14ac:dyDescent="0.35">
      <c r="A558" s="7"/>
      <c r="B558" s="8"/>
      <c r="C558" s="18"/>
      <c r="D558" s="18"/>
      <c r="E558" s="18"/>
      <c r="F558" s="27"/>
      <c r="G558" s="27" t="str">
        <f t="shared" si="145"/>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4.5" outlineLevel="1" x14ac:dyDescent="0.35">
      <c r="A559" s="7"/>
      <c r="B559" s="8"/>
      <c r="C559" s="18"/>
      <c r="D559" s="18"/>
      <c r="E559" s="18"/>
      <c r="F559" s="27"/>
      <c r="G559" s="27" t="str">
        <f t="shared" si="145"/>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4.5" outlineLevel="1" x14ac:dyDescent="0.35">
      <c r="A560" s="7"/>
      <c r="B560" s="8"/>
      <c r="C560" s="18"/>
      <c r="D560" s="18"/>
      <c r="E560" s="18"/>
      <c r="F560" s="27"/>
      <c r="G560" s="27" t="str">
        <f t="shared" si="145"/>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4.5" outlineLevel="1" x14ac:dyDescent="0.35">
      <c r="A561" s="7"/>
      <c r="B561" s="8"/>
      <c r="C561" s="18"/>
      <c r="D561" s="18"/>
      <c r="E561" s="18"/>
      <c r="F561" s="27"/>
      <c r="G561" s="27" t="str">
        <f t="shared" si="145"/>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4.5" outlineLevel="1" x14ac:dyDescent="0.35">
      <c r="A562" s="7"/>
      <c r="B562" s="8"/>
      <c r="C562" s="18"/>
      <c r="D562" s="18"/>
      <c r="E562" s="18"/>
      <c r="F562" s="27"/>
      <c r="G562" s="27" t="str">
        <f t="shared" si="145"/>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4.5" outlineLevel="1" x14ac:dyDescent="0.35">
      <c r="A563" s="7"/>
      <c r="B563" s="8"/>
      <c r="C563" s="18"/>
      <c r="D563" s="18"/>
      <c r="E563" s="18"/>
      <c r="F563" s="27"/>
      <c r="G563" s="27" t="str">
        <f t="shared" si="145"/>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4.5" outlineLevel="1" x14ac:dyDescent="0.35">
      <c r="A564" s="7"/>
      <c r="B564" s="8"/>
      <c r="C564" s="18"/>
      <c r="D564" s="18"/>
      <c r="E564" s="18"/>
      <c r="F564" s="27"/>
      <c r="G564" s="27" t="str">
        <f t="shared" si="145"/>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4.5" outlineLevel="1" x14ac:dyDescent="0.35">
      <c r="A565" s="7"/>
      <c r="B565" s="8"/>
      <c r="C565" s="18"/>
      <c r="D565" s="18"/>
      <c r="E565" s="18"/>
      <c r="F565" s="27"/>
      <c r="G565" s="27" t="str">
        <f t="shared" si="145"/>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4.5" outlineLevel="1" x14ac:dyDescent="0.35">
      <c r="A566" s="7"/>
      <c r="B566" s="8"/>
      <c r="C566" s="18"/>
      <c r="D566" s="18"/>
      <c r="E566" s="18"/>
      <c r="F566" s="27"/>
      <c r="G566" s="27" t="str">
        <f t="shared" si="145"/>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4.5" outlineLevel="1" x14ac:dyDescent="0.35">
      <c r="A567" s="7"/>
      <c r="B567" s="8"/>
      <c r="C567" s="18"/>
      <c r="D567" s="18"/>
      <c r="E567" s="18"/>
      <c r="F567" s="27"/>
      <c r="G567" s="27" t="str">
        <f t="shared" ref="G567:G574" si="146">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4.5" outlineLevel="1" x14ac:dyDescent="0.35">
      <c r="A568" s="7"/>
      <c r="B568" s="8"/>
      <c r="C568" s="18"/>
      <c r="D568" s="18"/>
      <c r="E568" s="18"/>
      <c r="F568" s="27"/>
      <c r="G568" s="27" t="str">
        <f t="shared" si="146"/>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4.5" outlineLevel="1" x14ac:dyDescent="0.35">
      <c r="A569" s="7"/>
      <c r="B569" s="8"/>
      <c r="C569" s="18"/>
      <c r="D569" s="18"/>
      <c r="E569" s="18"/>
      <c r="F569" s="27"/>
      <c r="G569" s="27" t="str">
        <f t="shared" si="146"/>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4.5" outlineLevel="1" x14ac:dyDescent="0.35">
      <c r="A570" s="7"/>
      <c r="B570" s="8"/>
      <c r="C570" s="18"/>
      <c r="D570" s="18"/>
      <c r="E570" s="18"/>
      <c r="F570" s="27"/>
      <c r="G570" s="27" t="str">
        <f t="shared" si="146"/>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4.5" outlineLevel="1" x14ac:dyDescent="0.35">
      <c r="A571" s="7"/>
      <c r="B571" s="8"/>
      <c r="C571" s="18"/>
      <c r="D571" s="18"/>
      <c r="E571" s="18"/>
      <c r="F571" s="27"/>
      <c r="G571" s="27" t="str">
        <f t="shared" si="146"/>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4.5" outlineLevel="1" x14ac:dyDescent="0.35">
      <c r="A572" s="7"/>
      <c r="B572" s="8"/>
      <c r="C572" s="18"/>
      <c r="D572" s="18"/>
      <c r="E572" s="18"/>
      <c r="F572" s="27"/>
      <c r="G572" s="27" t="str">
        <f t="shared" si="146"/>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4.5" outlineLevel="1" x14ac:dyDescent="0.35">
      <c r="A573" s="7"/>
      <c r="B573" s="8"/>
      <c r="C573" s="18"/>
      <c r="D573" s="18"/>
      <c r="E573" s="18"/>
      <c r="F573" s="27"/>
      <c r="G573" s="27" t="str">
        <f t="shared" si="146"/>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4.5" outlineLevel="1" x14ac:dyDescent="0.35">
      <c r="A574" s="7"/>
      <c r="B574" s="8"/>
      <c r="C574" s="18"/>
      <c r="D574" s="18"/>
      <c r="E574" s="18"/>
      <c r="F574" s="27"/>
      <c r="G574" s="27" t="str">
        <f t="shared" si="146"/>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4.5" outlineLevel="1" x14ac:dyDescent="0.35">
      <c r="A575" s="7"/>
      <c r="B575" s="8"/>
      <c r="C575" s="18"/>
      <c r="D575" s="18"/>
      <c r="E575" s="18"/>
      <c r="F575" s="27"/>
      <c r="G575" s="27" t="str">
        <f t="shared" ref="G575:G586" si="147">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4.5" outlineLevel="1" x14ac:dyDescent="0.35">
      <c r="A576" s="7"/>
      <c r="B576" s="8"/>
      <c r="C576" s="18"/>
      <c r="D576" s="18"/>
      <c r="E576" s="18"/>
      <c r="F576" s="27"/>
      <c r="G576" s="27" t="str">
        <f t="shared" si="147"/>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4.5" outlineLevel="1" x14ac:dyDescent="0.35">
      <c r="A577" s="7"/>
      <c r="B577" s="8"/>
      <c r="C577" s="18"/>
      <c r="D577" s="18"/>
      <c r="E577" s="18"/>
      <c r="F577" s="27"/>
      <c r="G577" s="27" t="str">
        <f t="shared" si="147"/>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4.5" outlineLevel="1" x14ac:dyDescent="0.35">
      <c r="A578" s="7"/>
      <c r="B578" s="8"/>
      <c r="C578" s="18"/>
      <c r="D578" s="18"/>
      <c r="E578" s="18"/>
      <c r="F578" s="27"/>
      <c r="G578" s="27" t="str">
        <f t="shared" si="147"/>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4.5" outlineLevel="1" x14ac:dyDescent="0.35">
      <c r="A579" s="7"/>
      <c r="B579" s="8"/>
      <c r="C579" s="18"/>
      <c r="D579" s="18"/>
      <c r="E579" s="18"/>
      <c r="F579" s="27"/>
      <c r="G579" s="27" t="str">
        <f t="shared" si="147"/>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4.5" outlineLevel="1" x14ac:dyDescent="0.35">
      <c r="A580" s="7"/>
      <c r="B580" s="8"/>
      <c r="C580" s="18"/>
      <c r="D580" s="18"/>
      <c r="E580" s="18"/>
      <c r="F580" s="27"/>
      <c r="G580" s="27" t="str">
        <f t="shared" si="147"/>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4.5" outlineLevel="1" x14ac:dyDescent="0.35">
      <c r="A581" s="7"/>
      <c r="B581" s="8"/>
      <c r="C581" s="18"/>
      <c r="D581" s="18"/>
      <c r="E581" s="18"/>
      <c r="F581" s="27"/>
      <c r="G581" s="27" t="str">
        <f t="shared" si="147"/>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4.5" outlineLevel="1" x14ac:dyDescent="0.35">
      <c r="A582" s="7"/>
      <c r="B582" s="8"/>
      <c r="C582" s="18"/>
      <c r="D582" s="18"/>
      <c r="E582" s="18"/>
      <c r="F582" s="27"/>
      <c r="G582" s="27" t="str">
        <f t="shared" si="147"/>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4.5" outlineLevel="1" x14ac:dyDescent="0.35">
      <c r="A583" s="7"/>
      <c r="B583" s="8"/>
      <c r="C583" s="18"/>
      <c r="D583" s="18"/>
      <c r="E583" s="18"/>
      <c r="F583" s="27"/>
      <c r="G583" s="27" t="str">
        <f t="shared" si="147"/>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4.5" outlineLevel="1" x14ac:dyDescent="0.35">
      <c r="A584" s="7"/>
      <c r="B584" s="8"/>
      <c r="C584" s="18"/>
      <c r="D584" s="18"/>
      <c r="E584" s="18"/>
      <c r="F584" s="27"/>
      <c r="G584" s="27" t="str">
        <f t="shared" si="147"/>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4.5" outlineLevel="1" x14ac:dyDescent="0.35">
      <c r="A585" s="7"/>
      <c r="B585" s="8"/>
      <c r="C585" s="18"/>
      <c r="D585" s="18"/>
      <c r="E585" s="18"/>
      <c r="F585" s="27"/>
      <c r="G585" s="27" t="str">
        <f t="shared" si="147"/>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4.5" outlineLevel="1" x14ac:dyDescent="0.35">
      <c r="A586" s="7"/>
      <c r="B586" s="8"/>
      <c r="C586" s="18"/>
      <c r="D586" s="18"/>
      <c r="E586" s="18"/>
      <c r="F586" s="27"/>
      <c r="G586" s="27" t="str">
        <f t="shared" si="147"/>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4.5" outlineLevel="1" x14ac:dyDescent="0.35">
      <c r="A587" s="7"/>
      <c r="B587" s="8"/>
      <c r="C587" s="18"/>
      <c r="D587" s="18"/>
      <c r="E587" s="18"/>
      <c r="F587" s="27"/>
      <c r="G587" s="27" t="str">
        <f t="shared" ref="G587" si="148">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491" t="s">
        <v>783</v>
      </c>
      <c r="J590" t="s">
        <v>380</v>
      </c>
      <c r="K590" t="s">
        <v>772</v>
      </c>
      <c r="L590" t="s">
        <v>773</v>
      </c>
      <c r="M590" t="s">
        <v>774</v>
      </c>
      <c r="N590" t="s">
        <v>775</v>
      </c>
      <c r="O590" t="s">
        <v>776</v>
      </c>
      <c r="P590" t="s">
        <v>777</v>
      </c>
      <c r="Q590" t="s">
        <v>778</v>
      </c>
      <c r="R590" t="s">
        <v>779</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4.5" outlineLevel="1" x14ac:dyDescent="0.35">
      <c r="A591" s="7"/>
      <c r="B591" s="8"/>
      <c r="C591" s="18"/>
      <c r="D591" s="18"/>
      <c r="E591" s="18"/>
      <c r="F591" s="27"/>
      <c r="G591" s="491"/>
      <c r="I591" t="s">
        <v>1030</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4.5" outlineLevel="1" x14ac:dyDescent="0.3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4.5" outlineLevel="1" x14ac:dyDescent="0.35">
      <c r="A593" s="7"/>
      <c r="B593" s="8"/>
      <c r="C593" s="18"/>
      <c r="D593" s="18"/>
      <c r="E593" s="18"/>
      <c r="F593" s="27"/>
      <c r="G593" s="27" t="s">
        <v>785</v>
      </c>
      <c r="H593" t="s">
        <v>800</v>
      </c>
      <c r="I593" t="s">
        <v>800</v>
      </c>
      <c r="J593" t="s">
        <v>800</v>
      </c>
      <c r="K593" t="s">
        <v>800</v>
      </c>
      <c r="L593" t="s">
        <v>380</v>
      </c>
      <c r="M593" t="s">
        <v>380</v>
      </c>
      <c r="N593" t="s">
        <v>380</v>
      </c>
      <c r="O593" t="s">
        <v>380</v>
      </c>
      <c r="P593" t="s">
        <v>772</v>
      </c>
      <c r="Q593" t="s">
        <v>772</v>
      </c>
      <c r="R593" t="s">
        <v>772</v>
      </c>
      <c r="S593" t="s">
        <v>772</v>
      </c>
      <c r="T593" t="s">
        <v>773</v>
      </c>
      <c r="U593" t="s">
        <v>773</v>
      </c>
      <c r="V593" t="s">
        <v>773</v>
      </c>
      <c r="W593" t="s">
        <v>773</v>
      </c>
      <c r="X593" t="s">
        <v>774</v>
      </c>
      <c r="Y593" t="s">
        <v>774</v>
      </c>
      <c r="Z593" t="s">
        <v>774</v>
      </c>
      <c r="AA593" t="s">
        <v>774</v>
      </c>
      <c r="AB593" t="s">
        <v>775</v>
      </c>
      <c r="AC593" t="s">
        <v>775</v>
      </c>
      <c r="AD593" t="s">
        <v>775</v>
      </c>
      <c r="AE593" t="s">
        <v>775</v>
      </c>
      <c r="AF593" t="s">
        <v>776</v>
      </c>
      <c r="AG593" t="s">
        <v>776</v>
      </c>
      <c r="AH593" t="s">
        <v>776</v>
      </c>
      <c r="AI593" t="s">
        <v>776</v>
      </c>
      <c r="AJ593" t="s">
        <v>777</v>
      </c>
      <c r="AK593" t="s">
        <v>777</v>
      </c>
      <c r="AL593" t="s">
        <v>777</v>
      </c>
      <c r="AM593" t="s">
        <v>777</v>
      </c>
      <c r="AN593" t="s">
        <v>778</v>
      </c>
      <c r="AO593" t="s">
        <v>778</v>
      </c>
      <c r="AP593" t="s">
        <v>778</v>
      </c>
      <c r="AQ593" t="s">
        <v>778</v>
      </c>
      <c r="AR593" t="s">
        <v>779</v>
      </c>
      <c r="AS593" t="s">
        <v>779</v>
      </c>
      <c r="AT593" t="s">
        <v>779</v>
      </c>
      <c r="AU593" t="s">
        <v>779</v>
      </c>
      <c r="AV593" s="194"/>
      <c r="AW593" s="194"/>
      <c r="AX593" s="17"/>
      <c r="AY593" s="9"/>
      <c r="AZ593" s="9"/>
      <c r="BA593" s="9"/>
    </row>
    <row r="594" spans="1:53" ht="14.5" outlineLevel="1" x14ac:dyDescent="0.35">
      <c r="A594" s="7"/>
      <c r="B594" s="8"/>
      <c r="C594" s="18"/>
      <c r="D594" s="18"/>
      <c r="E594" s="18"/>
      <c r="F594" s="27"/>
      <c r="G594" s="27" t="s">
        <v>786</v>
      </c>
      <c r="H594" t="str">
        <f>H508</f>
        <v>early</v>
      </c>
      <c r="I594" t="str">
        <f t="shared" ref="I594:K594" si="149">I508</f>
        <v>at_seeding</v>
      </c>
      <c r="J594" t="str">
        <f t="shared" si="149"/>
        <v>mid</v>
      </c>
      <c r="K594" t="str">
        <f t="shared" si="149"/>
        <v>late</v>
      </c>
      <c r="L594" t="str">
        <f>H594</f>
        <v>early</v>
      </c>
      <c r="M594" t="str">
        <f t="shared" ref="M594:AU594" si="150">I594</f>
        <v>at_seeding</v>
      </c>
      <c r="N594" t="str">
        <f t="shared" si="150"/>
        <v>mid</v>
      </c>
      <c r="O594" t="str">
        <f t="shared" si="150"/>
        <v>late</v>
      </c>
      <c r="P594" t="str">
        <f t="shared" si="150"/>
        <v>early</v>
      </c>
      <c r="Q594" t="str">
        <f t="shared" si="150"/>
        <v>at_seeding</v>
      </c>
      <c r="R594" t="str">
        <f t="shared" si="150"/>
        <v>mid</v>
      </c>
      <c r="S594" t="str">
        <f t="shared" si="150"/>
        <v>late</v>
      </c>
      <c r="T594" t="str">
        <f t="shared" si="150"/>
        <v>early</v>
      </c>
      <c r="U594" t="str">
        <f t="shared" si="150"/>
        <v>at_seeding</v>
      </c>
      <c r="V594" t="str">
        <f t="shared" si="150"/>
        <v>mid</v>
      </c>
      <c r="W594" t="str">
        <f t="shared" si="150"/>
        <v>late</v>
      </c>
      <c r="X594" t="str">
        <f t="shared" si="150"/>
        <v>early</v>
      </c>
      <c r="Y594" t="str">
        <f t="shared" si="150"/>
        <v>at_seeding</v>
      </c>
      <c r="Z594" t="str">
        <f t="shared" si="150"/>
        <v>mid</v>
      </c>
      <c r="AA594" t="str">
        <f t="shared" si="150"/>
        <v>late</v>
      </c>
      <c r="AB594" t="str">
        <f t="shared" si="150"/>
        <v>early</v>
      </c>
      <c r="AC594" t="str">
        <f t="shared" si="150"/>
        <v>at_seeding</v>
      </c>
      <c r="AD594" t="str">
        <f t="shared" si="150"/>
        <v>mid</v>
      </c>
      <c r="AE594" t="str">
        <f t="shared" si="150"/>
        <v>late</v>
      </c>
      <c r="AF594" t="str">
        <f t="shared" si="150"/>
        <v>early</v>
      </c>
      <c r="AG594" t="str">
        <f t="shared" si="150"/>
        <v>at_seeding</v>
      </c>
      <c r="AH594" t="str">
        <f t="shared" si="150"/>
        <v>mid</v>
      </c>
      <c r="AI594" t="str">
        <f t="shared" si="150"/>
        <v>late</v>
      </c>
      <c r="AJ594" t="str">
        <f t="shared" si="150"/>
        <v>early</v>
      </c>
      <c r="AK594" t="str">
        <f t="shared" si="150"/>
        <v>at_seeding</v>
      </c>
      <c r="AL594" t="str">
        <f t="shared" si="150"/>
        <v>mid</v>
      </c>
      <c r="AM594" t="str">
        <f t="shared" si="150"/>
        <v>late</v>
      </c>
      <c r="AN594" t="str">
        <f t="shared" si="150"/>
        <v>early</v>
      </c>
      <c r="AO594" t="str">
        <f t="shared" si="150"/>
        <v>at_seeding</v>
      </c>
      <c r="AP594" t="str">
        <f t="shared" si="150"/>
        <v>mid</v>
      </c>
      <c r="AQ594" t="str">
        <f t="shared" si="150"/>
        <v>late</v>
      </c>
      <c r="AR594" t="str">
        <f t="shared" si="150"/>
        <v>early</v>
      </c>
      <c r="AS594" t="str">
        <f t="shared" si="150"/>
        <v>at_seeding</v>
      </c>
      <c r="AT594" t="str">
        <f t="shared" si="150"/>
        <v>mid</v>
      </c>
      <c r="AU594" t="str">
        <f t="shared" si="150"/>
        <v>late</v>
      </c>
      <c r="AV594" s="194"/>
      <c r="AW594" s="194"/>
      <c r="AX594" s="17"/>
      <c r="AY594" s="9"/>
      <c r="AZ594" s="9"/>
      <c r="BA594" s="9"/>
    </row>
    <row r="595" spans="1:53" ht="14.5" outlineLevel="1" x14ac:dyDescent="0.35">
      <c r="A595" s="7"/>
      <c r="B595" s="8"/>
      <c r="C595" s="18"/>
      <c r="D595" s="18"/>
      <c r="E595" s="18"/>
      <c r="F595" s="27"/>
      <c r="G595" s="27" t="str">
        <f t="shared" ref="G595:G626" si="151">_xlfn.CONCAT(H161:M161)</f>
        <v>AAAA2A1a</v>
      </c>
      <c r="H595" s="230">
        <f t="shared" ref="H595:K614" si="152">IF(H509&gt;0,1,0)</f>
        <v>1</v>
      </c>
      <c r="I595" s="230">
        <f t="shared" si="152"/>
        <v>0</v>
      </c>
      <c r="J595" s="230">
        <f t="shared" si="152"/>
        <v>1</v>
      </c>
      <c r="K595" s="230">
        <f t="shared" si="152"/>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4.5" outlineLevel="1" x14ac:dyDescent="0.35">
      <c r="A596" s="7"/>
      <c r="B596" s="8"/>
      <c r="C596" s="18"/>
      <c r="D596" s="18"/>
      <c r="E596" s="18"/>
      <c r="F596" s="27"/>
      <c r="G596" s="27" t="str">
        <f t="shared" si="151"/>
        <v>GGGGAg1a2</v>
      </c>
      <c r="H596" s="230">
        <f t="shared" si="152"/>
        <v>0</v>
      </c>
      <c r="I596" s="230">
        <f t="shared" si="152"/>
        <v>0</v>
      </c>
      <c r="J596" s="230">
        <f t="shared" si="152"/>
        <v>0</v>
      </c>
      <c r="K596" s="230">
        <f t="shared" si="152"/>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4.5" outlineLevel="1" x14ac:dyDescent="0.35">
      <c r="A597" s="7"/>
      <c r="B597" s="8"/>
      <c r="C597" s="18"/>
      <c r="D597" s="18"/>
      <c r="E597" s="18"/>
      <c r="F597" s="27"/>
      <c r="G597" s="27" t="str">
        <f t="shared" si="151"/>
        <v>GGGGSg1a2</v>
      </c>
      <c r="H597" s="230">
        <f t="shared" si="152"/>
        <v>0</v>
      </c>
      <c r="I597" s="230">
        <f t="shared" si="152"/>
        <v>0</v>
      </c>
      <c r="J597" s="230">
        <f t="shared" si="152"/>
        <v>0</v>
      </c>
      <c r="K597" s="230">
        <f t="shared" si="152"/>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4.5" outlineLevel="1" x14ac:dyDescent="0.35">
      <c r="A598" s="7"/>
      <c r="B598" s="8"/>
      <c r="C598" s="18"/>
      <c r="D598" s="18"/>
      <c r="E598" s="18"/>
      <c r="F598" s="27"/>
      <c r="G598" s="27" t="str">
        <f t="shared" si="151"/>
        <v>GGGAg2Na2</v>
      </c>
      <c r="H598" s="230">
        <f t="shared" si="152"/>
        <v>0</v>
      </c>
      <c r="I598" s="230">
        <f t="shared" si="152"/>
        <v>0</v>
      </c>
      <c r="J598" s="230">
        <f t="shared" si="152"/>
        <v>0</v>
      </c>
      <c r="K598" s="230">
        <f t="shared" si="152"/>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4.5" outlineLevel="1" x14ac:dyDescent="0.35">
      <c r="A599" s="7"/>
      <c r="B599" s="8"/>
      <c r="C599" s="18"/>
      <c r="D599" s="18"/>
      <c r="E599" s="18"/>
      <c r="F599" s="27"/>
      <c r="G599" s="27" t="str">
        <f t="shared" si="151"/>
        <v>GGGAg2Ea2</v>
      </c>
      <c r="H599" s="230">
        <f t="shared" si="152"/>
        <v>0</v>
      </c>
      <c r="I599" s="230">
        <f t="shared" si="152"/>
        <v>0</v>
      </c>
      <c r="J599" s="230">
        <f t="shared" si="152"/>
        <v>0</v>
      </c>
      <c r="K599" s="230">
        <f t="shared" si="152"/>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4.5" outlineLevel="1" x14ac:dyDescent="0.35">
      <c r="A600" s="7"/>
      <c r="B600" s="8"/>
      <c r="C600" s="18"/>
      <c r="D600" s="18"/>
      <c r="E600" s="18"/>
      <c r="F600" s="27"/>
      <c r="G600" s="27" t="str">
        <f t="shared" si="151"/>
        <v>GGGAg2OFa2</v>
      </c>
      <c r="H600" s="230">
        <f t="shared" si="152"/>
        <v>0</v>
      </c>
      <c r="I600" s="230">
        <f t="shared" si="152"/>
        <v>0</v>
      </c>
      <c r="J600" s="230">
        <f t="shared" si="152"/>
        <v>0</v>
      </c>
      <c r="K600" s="230">
        <f t="shared" si="152"/>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4.5" outlineLevel="1" x14ac:dyDescent="0.35">
      <c r="A601" s="7"/>
      <c r="B601" s="8"/>
      <c r="C601" s="18"/>
      <c r="D601" s="18"/>
      <c r="E601" s="18"/>
      <c r="F601" s="27"/>
      <c r="G601" s="27" t="str">
        <f t="shared" si="151"/>
        <v>GGGC1Na2</v>
      </c>
      <c r="H601" s="230">
        <f t="shared" si="152"/>
        <v>0</v>
      </c>
      <c r="I601" s="230">
        <f t="shared" si="152"/>
        <v>0</v>
      </c>
      <c r="J601" s="230">
        <f t="shared" si="152"/>
        <v>0</v>
      </c>
      <c r="K601" s="230">
        <f t="shared" si="152"/>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4.5" outlineLevel="1" x14ac:dyDescent="0.35">
      <c r="A602" s="7"/>
      <c r="B602" s="8"/>
      <c r="C602" s="18"/>
      <c r="D602" s="18"/>
      <c r="E602" s="18"/>
      <c r="F602" s="27"/>
      <c r="G602" s="27" t="str">
        <f t="shared" si="151"/>
        <v>GGGC1Ea2</v>
      </c>
      <c r="H602" s="230">
        <f t="shared" si="152"/>
        <v>0</v>
      </c>
      <c r="I602" s="230">
        <f t="shared" si="152"/>
        <v>0</v>
      </c>
      <c r="J602" s="230">
        <f t="shared" si="152"/>
        <v>0</v>
      </c>
      <c r="K602" s="230">
        <f t="shared" si="152"/>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4.5" outlineLevel="1" x14ac:dyDescent="0.35">
      <c r="A603" s="7"/>
      <c r="B603" s="8"/>
      <c r="C603" s="18"/>
      <c r="D603" s="18"/>
      <c r="E603" s="18"/>
      <c r="F603" s="27"/>
      <c r="G603" s="27" t="str">
        <f t="shared" si="151"/>
        <v>GGGC1Pa2</v>
      </c>
      <c r="H603" s="230">
        <f t="shared" si="152"/>
        <v>0</v>
      </c>
      <c r="I603" s="230">
        <f t="shared" si="152"/>
        <v>0</v>
      </c>
      <c r="J603" s="230">
        <f t="shared" si="152"/>
        <v>0</v>
      </c>
      <c r="K603" s="230">
        <f t="shared" si="152"/>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4.5" outlineLevel="1" x14ac:dyDescent="0.35">
      <c r="A604" s="7"/>
      <c r="B604" s="8"/>
      <c r="C604" s="18"/>
      <c r="D604" s="18"/>
      <c r="E604" s="18"/>
      <c r="F604" s="27"/>
      <c r="G604" s="27" t="str">
        <f t="shared" si="151"/>
        <v>GGGC1OFa2</v>
      </c>
      <c r="H604" s="230">
        <f t="shared" si="152"/>
        <v>0</v>
      </c>
      <c r="I604" s="230">
        <f t="shared" si="152"/>
        <v>0</v>
      </c>
      <c r="J604" s="230">
        <f t="shared" si="152"/>
        <v>0</v>
      </c>
      <c r="K604" s="230">
        <f t="shared" si="152"/>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4.5" outlineLevel="1" x14ac:dyDescent="0.35">
      <c r="A605" s="7"/>
      <c r="B605" s="8"/>
      <c r="C605" s="18"/>
      <c r="D605" s="18"/>
      <c r="E605" s="18"/>
      <c r="F605" s="27"/>
      <c r="G605" s="27" t="str">
        <f t="shared" si="151"/>
        <v>SPSPSPSPSPsp</v>
      </c>
      <c r="H605" s="230">
        <f t="shared" si="152"/>
        <v>0</v>
      </c>
      <c r="I605" s="230">
        <f t="shared" si="152"/>
        <v>0</v>
      </c>
      <c r="J605" s="230">
        <f t="shared" si="152"/>
        <v>0</v>
      </c>
      <c r="K605" s="230">
        <f t="shared" si="152"/>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4.5" outlineLevel="1" x14ac:dyDescent="0.35">
      <c r="A606" s="7"/>
      <c r="B606" s="8"/>
      <c r="C606" s="18"/>
      <c r="D606" s="18"/>
      <c r="E606" s="18"/>
      <c r="F606" s="27"/>
      <c r="G606" s="27" t="str">
        <f t="shared" si="151"/>
        <v>ANWFWb</v>
      </c>
      <c r="H606" s="230">
        <f t="shared" si="152"/>
        <v>0</v>
      </c>
      <c r="I606" s="230">
        <f t="shared" si="152"/>
        <v>1</v>
      </c>
      <c r="J606" s="230">
        <f t="shared" si="152"/>
        <v>1</v>
      </c>
      <c r="K606" s="230">
        <f t="shared" si="152"/>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4.5" outlineLevel="1" x14ac:dyDescent="0.35">
      <c r="A607" s="7"/>
      <c r="B607" s="8"/>
      <c r="C607" s="18"/>
      <c r="D607" s="18"/>
      <c r="E607" s="18"/>
      <c r="F607" s="27"/>
      <c r="G607" s="27" t="str">
        <f t="shared" si="151"/>
        <v>ANWFWbd</v>
      </c>
      <c r="H607" s="230">
        <f t="shared" si="152"/>
        <v>0</v>
      </c>
      <c r="I607" s="230">
        <f t="shared" si="152"/>
        <v>1</v>
      </c>
      <c r="J607" s="230">
        <f t="shared" si="152"/>
        <v>1</v>
      </c>
      <c r="K607" s="230">
        <f t="shared" si="152"/>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4.5" outlineLevel="1" x14ac:dyDescent="0.35">
      <c r="A608" s="7"/>
      <c r="B608" s="8"/>
      <c r="C608" s="18"/>
      <c r="D608" s="18"/>
      <c r="E608" s="18"/>
      <c r="F608" s="27"/>
      <c r="G608" s="27" t="str">
        <f t="shared" si="151"/>
        <v>AANWFw</v>
      </c>
      <c r="H608" s="230">
        <f t="shared" si="152"/>
        <v>0</v>
      </c>
      <c r="I608" s="230">
        <f t="shared" si="152"/>
        <v>1</v>
      </c>
      <c r="J608" s="230">
        <f t="shared" si="152"/>
        <v>1</v>
      </c>
      <c r="K608" s="230">
        <f t="shared" si="152"/>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4.5" outlineLevel="1" x14ac:dyDescent="0.35">
      <c r="A609" s="7"/>
      <c r="B609" s="8"/>
      <c r="C609" s="18"/>
      <c r="D609" s="18"/>
      <c r="E609" s="18"/>
      <c r="F609" s="27"/>
      <c r="G609" s="27" t="str">
        <f t="shared" si="151"/>
        <v>AANWFwd</v>
      </c>
      <c r="H609" s="230">
        <f t="shared" si="152"/>
        <v>0</v>
      </c>
      <c r="I609" s="230">
        <f t="shared" si="152"/>
        <v>1</v>
      </c>
      <c r="J609" s="230">
        <f t="shared" si="152"/>
        <v>1</v>
      </c>
      <c r="K609" s="230">
        <f t="shared" si="152"/>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4.5" outlineLevel="1" x14ac:dyDescent="0.35">
      <c r="A610" s="7"/>
      <c r="B610" s="8"/>
      <c r="C610" s="18"/>
      <c r="D610" s="18"/>
      <c r="E610" s="18"/>
      <c r="F610" s="27"/>
      <c r="G610" s="27" t="str">
        <f t="shared" si="151"/>
        <v>AAANWf</v>
      </c>
      <c r="H610" s="230">
        <f t="shared" si="152"/>
        <v>0</v>
      </c>
      <c r="I610" s="230">
        <f t="shared" si="152"/>
        <v>1</v>
      </c>
      <c r="J610" s="230">
        <f t="shared" si="152"/>
        <v>0</v>
      </c>
      <c r="K610" s="230">
        <f t="shared" si="152"/>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4.5" outlineLevel="1" x14ac:dyDescent="0.35">
      <c r="A611" s="7"/>
      <c r="B611" s="8"/>
      <c r="C611" s="18"/>
      <c r="D611" s="18"/>
      <c r="E611" s="18"/>
      <c r="F611" s="27"/>
      <c r="G611" s="27" t="str">
        <f t="shared" si="151"/>
        <v>YAAA2Nw</v>
      </c>
      <c r="H611" s="230">
        <f t="shared" si="152"/>
        <v>0</v>
      </c>
      <c r="I611" s="230">
        <f t="shared" si="152"/>
        <v>1</v>
      </c>
      <c r="J611" s="230">
        <f t="shared" si="152"/>
        <v>1</v>
      </c>
      <c r="K611" s="230">
        <f t="shared" si="152"/>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4.5" outlineLevel="1" x14ac:dyDescent="0.35">
      <c r="A612" s="7"/>
      <c r="B612" s="8"/>
      <c r="C612" s="18"/>
      <c r="D612" s="18"/>
      <c r="E612" s="18"/>
      <c r="F612" s="27"/>
      <c r="G612" s="27" t="str">
        <f t="shared" si="151"/>
        <v>YAAA2Nwd</v>
      </c>
      <c r="H612" s="230">
        <f t="shared" si="152"/>
        <v>0</v>
      </c>
      <c r="I612" s="230">
        <f t="shared" si="152"/>
        <v>1</v>
      </c>
      <c r="J612" s="230">
        <f t="shared" si="152"/>
        <v>1</v>
      </c>
      <c r="K612" s="230">
        <f t="shared" si="152"/>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4.5" outlineLevel="1" x14ac:dyDescent="0.35">
      <c r="A613" s="7"/>
      <c r="B613" s="8"/>
      <c r="C613" s="18"/>
      <c r="D613" s="18"/>
      <c r="E613" s="18"/>
      <c r="F613" s="27"/>
      <c r="G613" s="27" t="str">
        <f t="shared" si="151"/>
        <v>YYAA2A1z</v>
      </c>
      <c r="H613" s="230">
        <f t="shared" si="152"/>
        <v>0</v>
      </c>
      <c r="I613" s="230">
        <f t="shared" si="152"/>
        <v>1</v>
      </c>
      <c r="J613" s="230">
        <f t="shared" si="152"/>
        <v>1</v>
      </c>
      <c r="K613" s="230">
        <f t="shared" si="152"/>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4.5" outlineLevel="1" x14ac:dyDescent="0.35">
      <c r="A614" s="7"/>
      <c r="B614" s="8"/>
      <c r="C614" s="18"/>
      <c r="D614" s="18"/>
      <c r="E614" s="18"/>
      <c r="F614" s="27"/>
      <c r="G614" s="27" t="str">
        <f t="shared" si="151"/>
        <v>YYBA2A1a</v>
      </c>
      <c r="H614" s="230">
        <f t="shared" si="152"/>
        <v>1</v>
      </c>
      <c r="I614" s="230">
        <f t="shared" si="152"/>
        <v>0</v>
      </c>
      <c r="J614" s="230">
        <f t="shared" si="152"/>
        <v>1</v>
      </c>
      <c r="K614" s="230">
        <f t="shared" si="152"/>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4.5" outlineLevel="1" x14ac:dyDescent="0.35">
      <c r="A615" s="7"/>
      <c r="B615" s="8"/>
      <c r="C615" s="18"/>
      <c r="D615" s="18"/>
      <c r="E615" s="18"/>
      <c r="F615" s="27"/>
      <c r="G615" s="27" t="str">
        <f t="shared" si="151"/>
        <v>YYWBA1a</v>
      </c>
      <c r="H615" s="230">
        <f t="shared" ref="H615:K634" si="153">IF(H529&gt;0,1,0)</f>
        <v>1</v>
      </c>
      <c r="I615" s="230">
        <f t="shared" si="153"/>
        <v>0</v>
      </c>
      <c r="J615" s="230">
        <f t="shared" si="153"/>
        <v>1</v>
      </c>
      <c r="K615" s="230">
        <f t="shared" si="153"/>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4.5" outlineLevel="1" x14ac:dyDescent="0.35">
      <c r="A616" s="7"/>
      <c r="B616" s="8"/>
      <c r="C616" s="18"/>
      <c r="D616" s="18"/>
      <c r="E616" s="18"/>
      <c r="F616" s="27"/>
      <c r="G616" s="27" t="str">
        <f t="shared" si="151"/>
        <v>YYFWBa</v>
      </c>
      <c r="H616" s="230">
        <f t="shared" si="153"/>
        <v>1</v>
      </c>
      <c r="I616" s="230">
        <f t="shared" si="153"/>
        <v>0</v>
      </c>
      <c r="J616" s="230">
        <f t="shared" si="153"/>
        <v>1</v>
      </c>
      <c r="K616" s="230">
        <f t="shared" si="153"/>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4.5" outlineLevel="1" x14ac:dyDescent="0.35">
      <c r="A617" s="7"/>
      <c r="B617" s="8"/>
      <c r="C617" s="18"/>
      <c r="D617" s="18"/>
      <c r="E617" s="18"/>
      <c r="F617" s="27"/>
      <c r="G617" s="27" t="str">
        <f t="shared" si="151"/>
        <v>AAANBo</v>
      </c>
      <c r="H617" s="230">
        <f t="shared" si="153"/>
        <v>0</v>
      </c>
      <c r="I617" s="230">
        <f t="shared" si="153"/>
        <v>1</v>
      </c>
      <c r="J617" s="230">
        <f t="shared" si="153"/>
        <v>1</v>
      </c>
      <c r="K617" s="230">
        <f t="shared" si="153"/>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4.5" outlineLevel="1" x14ac:dyDescent="0.35">
      <c r="A618" s="7"/>
      <c r="B618" s="8"/>
      <c r="C618" s="18"/>
      <c r="D618" s="18"/>
      <c r="E618" s="18"/>
      <c r="F618" s="27"/>
      <c r="G618" s="27" t="str">
        <f t="shared" si="151"/>
        <v>AAANBod</v>
      </c>
      <c r="H618" s="230">
        <f t="shared" si="153"/>
        <v>0</v>
      </c>
      <c r="I618" s="230">
        <f t="shared" si="153"/>
        <v>1</v>
      </c>
      <c r="J618" s="230">
        <f t="shared" si="153"/>
        <v>1</v>
      </c>
      <c r="K618" s="230">
        <f t="shared" si="153"/>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4.5" outlineLevel="1" x14ac:dyDescent="0.35">
      <c r="A619" s="7"/>
      <c r="B619" s="8"/>
      <c r="C619" s="18"/>
      <c r="D619" s="18"/>
      <c r="E619" s="18"/>
      <c r="F619" s="27"/>
      <c r="G619" s="27" t="str">
        <f t="shared" si="151"/>
        <v>AAAA2Nb</v>
      </c>
      <c r="H619" s="230">
        <f t="shared" si="153"/>
        <v>0</v>
      </c>
      <c r="I619" s="230">
        <f t="shared" si="153"/>
        <v>1</v>
      </c>
      <c r="J619" s="230">
        <f t="shared" si="153"/>
        <v>1</v>
      </c>
      <c r="K619" s="230">
        <f t="shared" si="153"/>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4.5" outlineLevel="1" x14ac:dyDescent="0.35">
      <c r="A620" s="7"/>
      <c r="B620" s="8"/>
      <c r="C620" s="18"/>
      <c r="D620" s="18"/>
      <c r="E620" s="18"/>
      <c r="F620" s="27"/>
      <c r="G620" s="27" t="str">
        <f t="shared" si="151"/>
        <v>AAAA2Nbd</v>
      </c>
      <c r="H620" s="230">
        <f t="shared" si="153"/>
        <v>0</v>
      </c>
      <c r="I620" s="230">
        <f t="shared" si="153"/>
        <v>1</v>
      </c>
      <c r="J620" s="230">
        <f t="shared" si="153"/>
        <v>1</v>
      </c>
      <c r="K620" s="230">
        <f t="shared" si="153"/>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4.5" outlineLevel="1" x14ac:dyDescent="0.35">
      <c r="A621" s="7"/>
      <c r="B621" s="8"/>
      <c r="C621" s="18"/>
      <c r="D621" s="18"/>
      <c r="E621" s="18"/>
      <c r="F621" s="27"/>
      <c r="G621" s="27" t="str">
        <f t="shared" si="151"/>
        <v>AAAA2A1z</v>
      </c>
      <c r="H621" s="230">
        <f t="shared" si="153"/>
        <v>0</v>
      </c>
      <c r="I621" s="230">
        <f t="shared" si="153"/>
        <v>1</v>
      </c>
      <c r="J621" s="230">
        <f t="shared" si="153"/>
        <v>1</v>
      </c>
      <c r="K621" s="230">
        <f t="shared" si="153"/>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4.5" outlineLevel="1" x14ac:dyDescent="0.35">
      <c r="A622" s="7"/>
      <c r="B622" s="8"/>
      <c r="C622" s="18"/>
      <c r="D622" s="18"/>
      <c r="E622" s="18"/>
      <c r="F622" s="27"/>
      <c r="G622" s="27" t="str">
        <f t="shared" si="151"/>
        <v>YAAA2A1a</v>
      </c>
      <c r="H622" s="230">
        <f t="shared" si="153"/>
        <v>1</v>
      </c>
      <c r="I622" s="230">
        <f t="shared" si="153"/>
        <v>0</v>
      </c>
      <c r="J622" s="230">
        <f t="shared" si="153"/>
        <v>1</v>
      </c>
      <c r="K622" s="230">
        <f t="shared" si="153"/>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4.5" outlineLevel="1" x14ac:dyDescent="0.35">
      <c r="A623" s="7"/>
      <c r="B623" s="8"/>
      <c r="C623" s="18"/>
      <c r="D623" s="18"/>
      <c r="E623" s="18"/>
      <c r="F623" s="27"/>
      <c r="G623" s="27" t="str">
        <f t="shared" si="151"/>
        <v>YYAA2A1a</v>
      </c>
      <c r="H623" s="230">
        <f t="shared" si="153"/>
        <v>1</v>
      </c>
      <c r="I623" s="230">
        <f t="shared" si="153"/>
        <v>0</v>
      </c>
      <c r="J623" s="230">
        <f t="shared" si="153"/>
        <v>1</v>
      </c>
      <c r="K623" s="230">
        <f t="shared" si="153"/>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4.5" outlineLevel="1" x14ac:dyDescent="0.35">
      <c r="A624" s="7"/>
      <c r="B624" s="8"/>
      <c r="C624" s="18"/>
      <c r="D624" s="18"/>
      <c r="E624" s="18"/>
      <c r="F624" s="27"/>
      <c r="G624" s="27" t="str">
        <f t="shared" si="151"/>
        <v>YYOA2A1a</v>
      </c>
      <c r="H624" s="230">
        <f t="shared" si="153"/>
        <v>1</v>
      </c>
      <c r="I624" s="230">
        <f t="shared" si="153"/>
        <v>0</v>
      </c>
      <c r="J624" s="230">
        <f t="shared" si="153"/>
        <v>1</v>
      </c>
      <c r="K624" s="230">
        <f t="shared" si="153"/>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4.5" outlineLevel="1" x14ac:dyDescent="0.35">
      <c r="A625" s="7"/>
      <c r="B625" s="8"/>
      <c r="C625" s="18"/>
      <c r="D625" s="18"/>
      <c r="E625" s="18"/>
      <c r="F625" s="27"/>
      <c r="G625" s="27" t="str">
        <f t="shared" si="151"/>
        <v>AYBOA1a</v>
      </c>
      <c r="H625" s="230">
        <f t="shared" si="153"/>
        <v>1</v>
      </c>
      <c r="I625" s="230">
        <f t="shared" si="153"/>
        <v>0</v>
      </c>
      <c r="J625" s="230">
        <f t="shared" si="153"/>
        <v>1</v>
      </c>
      <c r="K625" s="230">
        <f t="shared" si="153"/>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4.5" outlineLevel="1" x14ac:dyDescent="0.35">
      <c r="A626" s="7"/>
      <c r="B626" s="8"/>
      <c r="C626" s="18"/>
      <c r="D626" s="18"/>
      <c r="E626" s="18"/>
      <c r="F626" s="27"/>
      <c r="G626" s="27" t="str">
        <f t="shared" si="151"/>
        <v>AANBOa</v>
      </c>
      <c r="H626" s="230">
        <f t="shared" si="153"/>
        <v>1</v>
      </c>
      <c r="I626" s="230">
        <f t="shared" si="153"/>
        <v>0</v>
      </c>
      <c r="J626" s="230">
        <f t="shared" si="153"/>
        <v>1</v>
      </c>
      <c r="K626" s="230">
        <f t="shared" si="153"/>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4.5" outlineLevel="1" x14ac:dyDescent="0.35">
      <c r="A627" s="7"/>
      <c r="B627" s="8"/>
      <c r="C627" s="18"/>
      <c r="D627" s="18"/>
      <c r="E627" s="18"/>
      <c r="F627" s="27"/>
      <c r="G627" s="27" t="str">
        <f t="shared" ref="G627:G652" si="154">_xlfn.CONCAT(H193:M193)</f>
        <v>YABA2Ba</v>
      </c>
      <c r="H627" s="230">
        <f t="shared" si="153"/>
        <v>1</v>
      </c>
      <c r="I627" s="230">
        <f t="shared" si="153"/>
        <v>0</v>
      </c>
      <c r="J627" s="230">
        <f t="shared" si="153"/>
        <v>1</v>
      </c>
      <c r="K627" s="230">
        <f t="shared" si="153"/>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4.5" outlineLevel="1" x14ac:dyDescent="0.35">
      <c r="A628" s="7"/>
      <c r="B628" s="8"/>
      <c r="C628" s="18"/>
      <c r="D628" s="18"/>
      <c r="E628" s="18"/>
      <c r="F628" s="27"/>
      <c r="G628" s="27" t="str">
        <f t="shared" si="154"/>
        <v>AYABA1b</v>
      </c>
      <c r="H628" s="230">
        <f t="shared" si="153"/>
        <v>0</v>
      </c>
      <c r="I628" s="230">
        <f t="shared" si="153"/>
        <v>1</v>
      </c>
      <c r="J628" s="230">
        <f t="shared" si="153"/>
        <v>1</v>
      </c>
      <c r="K628" s="230">
        <f t="shared" si="153"/>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4.5" outlineLevel="1" x14ac:dyDescent="0.35">
      <c r="A629" s="7"/>
      <c r="B629" s="8"/>
      <c r="C629" s="18"/>
      <c r="D629" s="18"/>
      <c r="E629" s="18"/>
      <c r="F629" s="27"/>
      <c r="G629" s="27" t="str">
        <f t="shared" si="154"/>
        <v>YAOA2OFa</v>
      </c>
      <c r="H629" s="230">
        <f t="shared" si="153"/>
        <v>1</v>
      </c>
      <c r="I629" s="230">
        <f t="shared" si="153"/>
        <v>0</v>
      </c>
      <c r="J629" s="230">
        <f t="shared" si="153"/>
        <v>1</v>
      </c>
      <c r="K629" s="230">
        <f t="shared" si="153"/>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4.5" outlineLevel="1" x14ac:dyDescent="0.35">
      <c r="A630" s="7"/>
      <c r="B630" s="8"/>
      <c r="C630" s="18"/>
      <c r="D630" s="18"/>
      <c r="E630" s="18"/>
      <c r="F630" s="27"/>
      <c r="G630" s="27" t="str">
        <f t="shared" si="154"/>
        <v>AYAOA1of</v>
      </c>
      <c r="H630" s="230">
        <f t="shared" si="153"/>
        <v>0</v>
      </c>
      <c r="I630" s="230">
        <f t="shared" si="153"/>
        <v>1</v>
      </c>
      <c r="J630" s="230">
        <f t="shared" si="153"/>
        <v>0</v>
      </c>
      <c r="K630" s="230">
        <f t="shared" si="153"/>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4.5" outlineLevel="1" x14ac:dyDescent="0.35">
      <c r="A631" s="7"/>
      <c r="B631" s="8"/>
      <c r="C631" s="18"/>
      <c r="D631" s="18"/>
      <c r="E631" s="18"/>
      <c r="F631" s="27"/>
      <c r="G631" s="27" t="str">
        <f t="shared" si="154"/>
        <v>YYNBNb</v>
      </c>
      <c r="H631" s="230">
        <f t="shared" si="153"/>
        <v>0</v>
      </c>
      <c r="I631" s="230">
        <f t="shared" si="153"/>
        <v>1</v>
      </c>
      <c r="J631" s="230">
        <f t="shared" si="153"/>
        <v>1</v>
      </c>
      <c r="K631" s="230">
        <f t="shared" si="153"/>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4.5" outlineLevel="1" x14ac:dyDescent="0.35">
      <c r="A632" s="7"/>
      <c r="B632" s="8"/>
      <c r="C632" s="18"/>
      <c r="D632" s="18"/>
      <c r="E632" s="18"/>
      <c r="F632" s="27"/>
      <c r="G632" s="27" t="str">
        <f t="shared" si="154"/>
        <v>YYNBNbd</v>
      </c>
      <c r="H632" s="230">
        <f t="shared" si="153"/>
        <v>0</v>
      </c>
      <c r="I632" s="230">
        <f t="shared" si="153"/>
        <v>1</v>
      </c>
      <c r="J632" s="230">
        <f t="shared" si="153"/>
        <v>1</v>
      </c>
      <c r="K632" s="230">
        <f t="shared" si="153"/>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4.5" outlineLevel="1" x14ac:dyDescent="0.35">
      <c r="A633" s="7"/>
      <c r="B633" s="8"/>
      <c r="C633" s="18"/>
      <c r="D633" s="18"/>
      <c r="E633" s="18"/>
      <c r="F633" s="27"/>
      <c r="G633" s="27" t="str">
        <f t="shared" si="154"/>
        <v>YYBNBz</v>
      </c>
      <c r="H633" s="230">
        <f t="shared" si="153"/>
        <v>0</v>
      </c>
      <c r="I633" s="230">
        <f t="shared" si="153"/>
        <v>1</v>
      </c>
      <c r="J633" s="230">
        <f t="shared" si="153"/>
        <v>1</v>
      </c>
      <c r="K633" s="230">
        <f t="shared" si="153"/>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4.5" outlineLevel="1" x14ac:dyDescent="0.35">
      <c r="A634" s="7"/>
      <c r="B634" s="8"/>
      <c r="C634" s="18"/>
      <c r="D634" s="18"/>
      <c r="E634" s="18"/>
      <c r="F634" s="27"/>
      <c r="G634" s="27" t="str">
        <f t="shared" si="154"/>
        <v>YYBNBzd</v>
      </c>
      <c r="H634" s="230">
        <f t="shared" si="153"/>
        <v>0</v>
      </c>
      <c r="I634" s="230">
        <f t="shared" si="153"/>
        <v>1</v>
      </c>
      <c r="J634" s="230">
        <f t="shared" si="153"/>
        <v>1</v>
      </c>
      <c r="K634" s="230">
        <f t="shared" si="153"/>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35">
      <c r="A635" s="7"/>
      <c r="B635" s="8"/>
      <c r="C635" s="18"/>
      <c r="D635" s="18"/>
      <c r="E635" s="18"/>
      <c r="F635" s="34"/>
      <c r="G635" s="27" t="str">
        <f t="shared" si="154"/>
        <v>YYBNBr</v>
      </c>
      <c r="H635" s="230">
        <f t="shared" ref="H635:K636" si="155">IF(H549&gt;0,1,0)</f>
        <v>0</v>
      </c>
      <c r="I635" s="230">
        <f t="shared" si="155"/>
        <v>1</v>
      </c>
      <c r="J635" s="230">
        <f t="shared" si="155"/>
        <v>1</v>
      </c>
      <c r="K635" s="230">
        <f t="shared" si="155"/>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35">
      <c r="A636" s="7"/>
      <c r="B636" s="8"/>
      <c r="C636" s="18"/>
      <c r="D636" s="18"/>
      <c r="E636" s="18"/>
      <c r="F636" s="34"/>
      <c r="G636" s="27" t="str">
        <f t="shared" si="154"/>
        <v>YYBNBrd</v>
      </c>
      <c r="H636" s="230">
        <f t="shared" si="155"/>
        <v>0</v>
      </c>
      <c r="I636" s="230">
        <f t="shared" si="155"/>
        <v>1</v>
      </c>
      <c r="J636" s="230">
        <f t="shared" si="155"/>
        <v>1</v>
      </c>
      <c r="K636" s="230">
        <f t="shared" si="155"/>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35">
      <c r="A637" s="7"/>
      <c r="B637" s="8"/>
      <c r="C637" s="18"/>
      <c r="D637" s="18"/>
      <c r="E637" s="18"/>
      <c r="F637" s="34"/>
      <c r="G637" s="27" t="str">
        <f t="shared" si="154"/>
        <v>YYBNBl</v>
      </c>
      <c r="H637" s="230">
        <f t="shared" ref="H637:K637" si="156">IF(H551&gt;0,1,0)</f>
        <v>0</v>
      </c>
      <c r="I637" s="230">
        <f t="shared" si="156"/>
        <v>1</v>
      </c>
      <c r="J637" s="230">
        <f t="shared" si="156"/>
        <v>0</v>
      </c>
      <c r="K637" s="230">
        <f t="shared" si="156"/>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35">
      <c r="A638" s="7"/>
      <c r="B638" s="8"/>
      <c r="C638" s="18"/>
      <c r="D638" s="18"/>
      <c r="E638" s="18"/>
      <c r="F638" s="34"/>
      <c r="G638" s="27" t="str">
        <f t="shared" si="154"/>
        <v>YYNBLb</v>
      </c>
      <c r="H638" s="230">
        <f t="shared" ref="H638:K638" si="157">IF(H552&gt;0,1,0)</f>
        <v>0</v>
      </c>
      <c r="I638" s="230">
        <f t="shared" si="157"/>
        <v>1</v>
      </c>
      <c r="J638" s="230">
        <f t="shared" si="157"/>
        <v>1</v>
      </c>
      <c r="K638" s="230">
        <f t="shared" si="157"/>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35">
      <c r="A639" s="7"/>
      <c r="B639" s="8"/>
      <c r="C639" s="18"/>
      <c r="D639" s="18"/>
      <c r="E639" s="18"/>
      <c r="F639" s="34"/>
      <c r="G639" s="27" t="str">
        <f t="shared" si="154"/>
        <v>YYNBLbd</v>
      </c>
      <c r="H639" s="230">
        <f t="shared" ref="H639:K639" si="158">IF(H553&gt;0,1,0)</f>
        <v>0</v>
      </c>
      <c r="I639" s="230">
        <f t="shared" si="158"/>
        <v>1</v>
      </c>
      <c r="J639" s="230">
        <f t="shared" si="158"/>
        <v>1</v>
      </c>
      <c r="K639" s="230">
        <f t="shared" si="158"/>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35">
      <c r="A640" s="7"/>
      <c r="B640" s="8"/>
      <c r="C640" s="18"/>
      <c r="D640" s="18"/>
      <c r="E640" s="18"/>
      <c r="F640" s="34"/>
      <c r="G640" s="27" t="str">
        <f t="shared" si="154"/>
        <v>YYBLBz</v>
      </c>
      <c r="H640" s="230">
        <f t="shared" ref="H640:K640" si="159">IF(H554&gt;0,1,0)</f>
        <v>0</v>
      </c>
      <c r="I640" s="230">
        <f t="shared" si="159"/>
        <v>1</v>
      </c>
      <c r="J640" s="230">
        <f t="shared" si="159"/>
        <v>1</v>
      </c>
      <c r="K640" s="230">
        <f t="shared" si="159"/>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35">
      <c r="A641" s="7"/>
      <c r="B641" s="8"/>
      <c r="C641" s="18"/>
      <c r="D641" s="18"/>
      <c r="E641" s="18"/>
      <c r="F641" s="34"/>
      <c r="G641" s="27" t="str">
        <f t="shared" si="154"/>
        <v>YYBLBzd</v>
      </c>
      <c r="H641" s="230">
        <f t="shared" ref="H641:K641" si="160">IF(H555&gt;0,1,0)</f>
        <v>0</v>
      </c>
      <c r="I641" s="230">
        <f t="shared" si="160"/>
        <v>1</v>
      </c>
      <c r="J641" s="230">
        <f t="shared" si="160"/>
        <v>1</v>
      </c>
      <c r="K641" s="230">
        <f t="shared" si="160"/>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35">
      <c r="A642" s="7"/>
      <c r="B642" s="8"/>
      <c r="C642" s="18"/>
      <c r="D642" s="18"/>
      <c r="E642" s="18"/>
      <c r="F642" s="34"/>
      <c r="G642" s="27" t="str">
        <f t="shared" si="154"/>
        <v>YYLBNb</v>
      </c>
      <c r="H642" s="230">
        <f t="shared" ref="H642:K642" si="161">IF(H556&gt;0,1,0)</f>
        <v>0</v>
      </c>
      <c r="I642" s="230">
        <f t="shared" si="161"/>
        <v>1</v>
      </c>
      <c r="J642" s="230">
        <f t="shared" si="161"/>
        <v>1</v>
      </c>
      <c r="K642" s="230">
        <f t="shared" si="161"/>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35">
      <c r="A643" s="7"/>
      <c r="B643" s="8"/>
      <c r="C643" s="18"/>
      <c r="D643" s="18"/>
      <c r="E643" s="18"/>
      <c r="F643" s="34"/>
      <c r="G643" s="27" t="str">
        <f t="shared" si="154"/>
        <v>YYLBNbd</v>
      </c>
      <c r="H643" s="230">
        <f t="shared" ref="H643:K643" si="162">IF(H557&gt;0,1,0)</f>
        <v>0</v>
      </c>
      <c r="I643" s="230">
        <f t="shared" si="162"/>
        <v>1</v>
      </c>
      <c r="J643" s="230">
        <f t="shared" si="162"/>
        <v>1</v>
      </c>
      <c r="K643" s="230">
        <f t="shared" si="162"/>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4.5" outlineLevel="1" x14ac:dyDescent="0.35">
      <c r="A644" s="7"/>
      <c r="B644" s="8"/>
      <c r="C644" s="18"/>
      <c r="D644" s="18"/>
      <c r="E644" s="18"/>
      <c r="F644" s="27"/>
      <c r="G644" s="27" t="str">
        <f t="shared" si="154"/>
        <v>YYNWNw</v>
      </c>
      <c r="H644" s="230">
        <f t="shared" ref="H644:K644" si="163">IF(H558&gt;0,1,0)</f>
        <v>0</v>
      </c>
      <c r="I644" s="230">
        <f t="shared" si="163"/>
        <v>1</v>
      </c>
      <c r="J644" s="230">
        <f t="shared" si="163"/>
        <v>1</v>
      </c>
      <c r="K644" s="230">
        <f t="shared" si="163"/>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4.5" outlineLevel="1" x14ac:dyDescent="0.35">
      <c r="A645" s="7"/>
      <c r="B645" s="8"/>
      <c r="C645" s="18"/>
      <c r="D645" s="18"/>
      <c r="E645" s="18"/>
      <c r="F645" s="27"/>
      <c r="G645" s="27" t="str">
        <f t="shared" si="154"/>
        <v>YYNWNwd</v>
      </c>
      <c r="H645" s="230">
        <f t="shared" ref="H645:K645" si="164">IF(H559&gt;0,1,0)</f>
        <v>0</v>
      </c>
      <c r="I645" s="230">
        <f t="shared" si="164"/>
        <v>1</v>
      </c>
      <c r="J645" s="230">
        <f t="shared" si="164"/>
        <v>1</v>
      </c>
      <c r="K645" s="230">
        <f t="shared" si="164"/>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4.5" outlineLevel="1" x14ac:dyDescent="0.35">
      <c r="A646" s="7"/>
      <c r="B646" s="8"/>
      <c r="C646" s="18"/>
      <c r="D646" s="18"/>
      <c r="E646" s="18"/>
      <c r="F646" s="27"/>
      <c r="G646" s="27" t="str">
        <f t="shared" si="154"/>
        <v>YYWNWz</v>
      </c>
      <c r="H646" s="230">
        <f t="shared" ref="H646:K646" si="165">IF(H560&gt;0,1,0)</f>
        <v>0</v>
      </c>
      <c r="I646" s="230">
        <f t="shared" si="165"/>
        <v>1</v>
      </c>
      <c r="J646" s="230">
        <f t="shared" si="165"/>
        <v>1</v>
      </c>
      <c r="K646" s="230">
        <f t="shared" si="165"/>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4.5" outlineLevel="1" x14ac:dyDescent="0.35">
      <c r="A647" s="7"/>
      <c r="B647" s="8"/>
      <c r="C647" s="18"/>
      <c r="D647" s="18"/>
      <c r="E647" s="18"/>
      <c r="F647" s="27"/>
      <c r="G647" s="27" t="str">
        <f t="shared" si="154"/>
        <v>YYWNWzd</v>
      </c>
      <c r="H647" s="230">
        <f t="shared" ref="H647:K647" si="166">IF(H561&gt;0,1,0)</f>
        <v>0</v>
      </c>
      <c r="I647" s="230">
        <f t="shared" si="166"/>
        <v>1</v>
      </c>
      <c r="J647" s="230">
        <f t="shared" si="166"/>
        <v>1</v>
      </c>
      <c r="K647" s="230">
        <f t="shared" si="166"/>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35">
      <c r="A648" s="7"/>
      <c r="B648" s="8"/>
      <c r="C648" s="18"/>
      <c r="D648" s="18"/>
      <c r="E648" s="18"/>
      <c r="F648" s="34"/>
      <c r="G648" s="27" t="str">
        <f t="shared" si="154"/>
        <v>YYNWBr</v>
      </c>
      <c r="H648" s="230">
        <f t="shared" ref="H648:K648" si="167">IF(H562&gt;0,1,0)</f>
        <v>0</v>
      </c>
      <c r="I648" s="230">
        <f t="shared" si="167"/>
        <v>1</v>
      </c>
      <c r="J648" s="230">
        <f t="shared" si="167"/>
        <v>1</v>
      </c>
      <c r="K648" s="230">
        <f t="shared" si="167"/>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35">
      <c r="A649" s="7"/>
      <c r="B649" s="8"/>
      <c r="C649" s="18"/>
      <c r="D649" s="18"/>
      <c r="E649" s="18"/>
      <c r="F649" s="34"/>
      <c r="G649" s="27" t="str">
        <f t="shared" si="154"/>
        <v>YYNWBrd</v>
      </c>
      <c r="H649" s="230">
        <f t="shared" ref="H649:K649" si="168">IF(H563&gt;0,1,0)</f>
        <v>0</v>
      </c>
      <c r="I649" s="230">
        <f t="shared" si="168"/>
        <v>1</v>
      </c>
      <c r="J649" s="230">
        <f t="shared" si="168"/>
        <v>1</v>
      </c>
      <c r="K649" s="230">
        <f t="shared" si="168"/>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4.5" outlineLevel="1" x14ac:dyDescent="0.35">
      <c r="A650" s="7"/>
      <c r="B650" s="8"/>
      <c r="C650" s="18"/>
      <c r="D650" s="18"/>
      <c r="E650" s="18"/>
      <c r="F650" s="27"/>
      <c r="G650" s="27" t="str">
        <f t="shared" si="154"/>
        <v>YYWBNw</v>
      </c>
      <c r="H650" s="230">
        <f t="shared" ref="H650:K650" si="169">IF(H564&gt;0,1,0)</f>
        <v>0</v>
      </c>
      <c r="I650" s="230">
        <f t="shared" si="169"/>
        <v>1</v>
      </c>
      <c r="J650" s="230">
        <f t="shared" si="169"/>
        <v>1</v>
      </c>
      <c r="K650" s="230">
        <f t="shared" si="169"/>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4.5" outlineLevel="1" x14ac:dyDescent="0.35">
      <c r="A651" s="7"/>
      <c r="B651" s="8"/>
      <c r="C651" s="18"/>
      <c r="D651" s="18"/>
      <c r="E651" s="18"/>
      <c r="F651" s="27"/>
      <c r="G651" s="27" t="str">
        <f t="shared" si="154"/>
        <v>YYWBNwd</v>
      </c>
      <c r="H651" s="230">
        <f t="shared" ref="H651:K651" si="170">IF(H565&gt;0,1,0)</f>
        <v>0</v>
      </c>
      <c r="I651" s="230">
        <f t="shared" si="170"/>
        <v>1</v>
      </c>
      <c r="J651" s="230">
        <f t="shared" si="170"/>
        <v>1</v>
      </c>
      <c r="K651" s="230">
        <f t="shared" si="170"/>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35">
      <c r="A652" s="7"/>
      <c r="B652" s="8"/>
      <c r="C652" s="18"/>
      <c r="D652" s="18"/>
      <c r="E652" s="18"/>
      <c r="F652" s="34"/>
      <c r="G652" s="27" t="str">
        <f t="shared" si="154"/>
        <v>YYBNWb</v>
      </c>
      <c r="H652" s="230">
        <f t="shared" ref="H652:K652" si="171">IF(H566&gt;0,1,0)</f>
        <v>0</v>
      </c>
      <c r="I652" s="230">
        <f t="shared" si="171"/>
        <v>1</v>
      </c>
      <c r="J652" s="230">
        <f t="shared" si="171"/>
        <v>1</v>
      </c>
      <c r="K652" s="230">
        <f t="shared" si="171"/>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35">
      <c r="A653" s="7"/>
      <c r="B653" s="8"/>
      <c r="C653" s="18"/>
      <c r="D653" s="18"/>
      <c r="E653" s="18"/>
      <c r="F653" s="34"/>
      <c r="G653" s="27" t="str">
        <f t="shared" ref="G653:G660" si="172">_xlfn.CONCAT(H219:M219)</f>
        <v>YYBNWbd</v>
      </c>
      <c r="H653" s="230">
        <f t="shared" ref="H653:K653" si="173">IF(H567&gt;0,1,0)</f>
        <v>0</v>
      </c>
      <c r="I653" s="230">
        <f t="shared" si="173"/>
        <v>1</v>
      </c>
      <c r="J653" s="230">
        <f t="shared" si="173"/>
        <v>1</v>
      </c>
      <c r="K653" s="230">
        <f t="shared" si="173"/>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35">
      <c r="A654" s="7"/>
      <c r="B654" s="8"/>
      <c r="C654" s="18"/>
      <c r="D654" s="18"/>
      <c r="E654" s="18"/>
      <c r="F654" s="34"/>
      <c r="G654" s="27" t="str">
        <f t="shared" si="172"/>
        <v>YYNWBl</v>
      </c>
      <c r="H654" s="230">
        <f t="shared" ref="H654:K654" si="174">IF(H568&gt;0,1,0)</f>
        <v>0</v>
      </c>
      <c r="I654" s="230">
        <f t="shared" si="174"/>
        <v>1</v>
      </c>
      <c r="J654" s="230">
        <f t="shared" si="174"/>
        <v>0</v>
      </c>
      <c r="K654" s="230">
        <f t="shared" si="174"/>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35">
      <c r="A655" s="7"/>
      <c r="B655" s="8"/>
      <c r="C655" s="18"/>
      <c r="D655" s="18"/>
      <c r="E655" s="18"/>
      <c r="F655" s="34"/>
      <c r="G655" s="27" t="str">
        <f t="shared" si="172"/>
        <v>YYWBLw</v>
      </c>
      <c r="H655" s="230">
        <f t="shared" ref="H655:K655" si="175">IF(H569&gt;0,1,0)</f>
        <v>0</v>
      </c>
      <c r="I655" s="230">
        <f t="shared" si="175"/>
        <v>1</v>
      </c>
      <c r="J655" s="230">
        <f t="shared" si="175"/>
        <v>1</v>
      </c>
      <c r="K655" s="230">
        <f t="shared" si="175"/>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35">
      <c r="A656" s="7"/>
      <c r="B656" s="8"/>
      <c r="C656" s="18"/>
      <c r="D656" s="18"/>
      <c r="E656" s="18"/>
      <c r="F656" s="34"/>
      <c r="G656" s="27" t="str">
        <f t="shared" si="172"/>
        <v>YYWBLwd</v>
      </c>
      <c r="H656" s="230">
        <f t="shared" ref="H656:K656" si="176">IF(H570&gt;0,1,0)</f>
        <v>0</v>
      </c>
      <c r="I656" s="230">
        <f t="shared" si="176"/>
        <v>1</v>
      </c>
      <c r="J656" s="230">
        <f t="shared" si="176"/>
        <v>1</v>
      </c>
      <c r="K656" s="230">
        <f t="shared" si="176"/>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35">
      <c r="A657" s="7"/>
      <c r="B657" s="8"/>
      <c r="C657" s="18"/>
      <c r="D657" s="18"/>
      <c r="E657" s="18"/>
      <c r="F657" s="34"/>
      <c r="G657" s="27" t="str">
        <f t="shared" si="172"/>
        <v>YYBLWb</v>
      </c>
      <c r="H657" s="230">
        <f t="shared" ref="H657:K657" si="177">IF(H571&gt;0,1,0)</f>
        <v>0</v>
      </c>
      <c r="I657" s="230">
        <f t="shared" si="177"/>
        <v>1</v>
      </c>
      <c r="J657" s="230">
        <f t="shared" si="177"/>
        <v>1</v>
      </c>
      <c r="K657" s="230">
        <f t="shared" si="177"/>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35">
      <c r="A658" s="7"/>
      <c r="B658" s="8"/>
      <c r="C658" s="18"/>
      <c r="D658" s="18"/>
      <c r="E658" s="18"/>
      <c r="F658" s="34"/>
      <c r="G658" s="27" t="str">
        <f t="shared" si="172"/>
        <v>YYBLWbd</v>
      </c>
      <c r="H658" s="230">
        <f t="shared" ref="H658:K658" si="178">IF(H572&gt;0,1,0)</f>
        <v>0</v>
      </c>
      <c r="I658" s="230">
        <f t="shared" si="178"/>
        <v>1</v>
      </c>
      <c r="J658" s="230">
        <f t="shared" si="178"/>
        <v>1</v>
      </c>
      <c r="K658" s="230">
        <f t="shared" si="178"/>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35">
      <c r="A659" s="7"/>
      <c r="B659" s="8"/>
      <c r="C659" s="18"/>
      <c r="D659" s="18"/>
      <c r="E659" s="18"/>
      <c r="F659" s="34"/>
      <c r="G659" s="27" t="str">
        <f t="shared" si="172"/>
        <v>YYLWBr</v>
      </c>
      <c r="H659" s="230">
        <f t="shared" ref="H659:K659" si="179">IF(H573&gt;0,1,0)</f>
        <v>0</v>
      </c>
      <c r="I659" s="230">
        <f t="shared" si="179"/>
        <v>1</v>
      </c>
      <c r="J659" s="230">
        <f t="shared" si="179"/>
        <v>1</v>
      </c>
      <c r="K659" s="230">
        <f t="shared" si="179"/>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35">
      <c r="A660" s="7"/>
      <c r="B660" s="8"/>
      <c r="C660" s="18"/>
      <c r="D660" s="18"/>
      <c r="E660" s="18"/>
      <c r="F660" s="34"/>
      <c r="G660" s="27" t="str">
        <f t="shared" si="172"/>
        <v>YYLWBrd</v>
      </c>
      <c r="H660" s="230">
        <f t="shared" ref="H660:K660" si="180">IF(H574&gt;0,1,0)</f>
        <v>0</v>
      </c>
      <c r="I660" s="230">
        <f t="shared" si="180"/>
        <v>1</v>
      </c>
      <c r="J660" s="230">
        <f t="shared" si="180"/>
        <v>1</v>
      </c>
      <c r="K660" s="230">
        <f t="shared" si="180"/>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4.5" outlineLevel="1" x14ac:dyDescent="0.35">
      <c r="A661" s="7"/>
      <c r="B661" s="8"/>
      <c r="C661" s="18"/>
      <c r="D661" s="18"/>
      <c r="E661" s="18"/>
      <c r="F661" s="27"/>
      <c r="G661" s="27" t="str">
        <f t="shared" ref="G661:G672" si="181">_xlfn.CONCAT(H227:M227)</f>
        <v>AAAA2Nw</v>
      </c>
      <c r="H661" s="230">
        <f t="shared" ref="H661:K662" si="182">IF(H575&gt;0,1,0)</f>
        <v>0</v>
      </c>
      <c r="I661" s="230">
        <f t="shared" si="182"/>
        <v>1</v>
      </c>
      <c r="J661" s="230">
        <f t="shared" si="182"/>
        <v>1</v>
      </c>
      <c r="K661" s="230">
        <f t="shared" si="182"/>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4.5" outlineLevel="1" x14ac:dyDescent="0.35">
      <c r="A662" s="7"/>
      <c r="B662" s="8"/>
      <c r="C662" s="18"/>
      <c r="D662" s="18"/>
      <c r="E662" s="18"/>
      <c r="F662" s="27"/>
      <c r="G662" s="27" t="str">
        <f t="shared" si="181"/>
        <v>AAAA2Nwd</v>
      </c>
      <c r="H662" s="230">
        <f t="shared" si="182"/>
        <v>0</v>
      </c>
      <c r="I662" s="230">
        <f t="shared" si="182"/>
        <v>1</v>
      </c>
      <c r="J662" s="230">
        <f t="shared" si="182"/>
        <v>1</v>
      </c>
      <c r="K662" s="230">
        <f t="shared" si="182"/>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4.5" outlineLevel="1" x14ac:dyDescent="0.35">
      <c r="A663" s="7"/>
      <c r="B663" s="8"/>
      <c r="C663" s="18"/>
      <c r="D663" s="18"/>
      <c r="E663" s="18"/>
      <c r="F663" s="27"/>
      <c r="G663" s="27" t="str">
        <f t="shared" si="181"/>
        <v>AAANWb</v>
      </c>
      <c r="H663" s="230">
        <f t="shared" ref="H663:K663" si="183">IF(H577&gt;0,1,0)</f>
        <v>0</v>
      </c>
      <c r="I663" s="230">
        <f t="shared" si="183"/>
        <v>1</v>
      </c>
      <c r="J663" s="230">
        <f t="shared" si="183"/>
        <v>1</v>
      </c>
      <c r="K663" s="230">
        <f t="shared" si="183"/>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4.5" outlineLevel="1" x14ac:dyDescent="0.35">
      <c r="A664" s="7"/>
      <c r="B664" s="8"/>
      <c r="C664" s="18"/>
      <c r="D664" s="18"/>
      <c r="E664" s="18"/>
      <c r="F664" s="27"/>
      <c r="G664" s="27" t="str">
        <f t="shared" si="181"/>
        <v>AAANWbd</v>
      </c>
      <c r="H664" s="230">
        <f t="shared" ref="H664:K664" si="184">IF(H578&gt;0,1,0)</f>
        <v>0</v>
      </c>
      <c r="I664" s="230">
        <f t="shared" si="184"/>
        <v>1</v>
      </c>
      <c r="J664" s="230">
        <f t="shared" si="184"/>
        <v>1</v>
      </c>
      <c r="K664" s="230">
        <f t="shared" si="184"/>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4.5" outlineLevel="1" x14ac:dyDescent="0.35">
      <c r="A665" s="7"/>
      <c r="B665" s="8"/>
      <c r="C665" s="18"/>
      <c r="D665" s="18"/>
      <c r="E665" s="18"/>
      <c r="F665" s="27"/>
      <c r="G665" s="27" t="str">
        <f t="shared" si="181"/>
        <v>AANWBa</v>
      </c>
      <c r="H665" s="230">
        <f t="shared" ref="H665:K665" si="185">IF(H579&gt;0,1,0)</f>
        <v>1</v>
      </c>
      <c r="I665" s="230">
        <f t="shared" si="185"/>
        <v>0</v>
      </c>
      <c r="J665" s="230">
        <f t="shared" si="185"/>
        <v>1</v>
      </c>
      <c r="K665" s="230">
        <f t="shared" si="185"/>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4.5" outlineLevel="1" x14ac:dyDescent="0.35">
      <c r="A666" s="7"/>
      <c r="B666" s="8"/>
      <c r="C666" s="18"/>
      <c r="D666" s="18"/>
      <c r="E666" s="18"/>
      <c r="F666" s="27"/>
      <c r="G666" s="27" t="str">
        <f t="shared" si="181"/>
        <v>AYWBA1a</v>
      </c>
      <c r="H666" s="230">
        <f t="shared" ref="H666:K666" si="186">IF(H580&gt;0,1,0)</f>
        <v>1</v>
      </c>
      <c r="I666" s="230">
        <f t="shared" si="186"/>
        <v>0</v>
      </c>
      <c r="J666" s="230">
        <f t="shared" si="186"/>
        <v>1</v>
      </c>
      <c r="K666" s="230">
        <f t="shared" si="186"/>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4.5" outlineLevel="1" x14ac:dyDescent="0.35">
      <c r="A667" s="7"/>
      <c r="B667" s="8"/>
      <c r="C667" s="18"/>
      <c r="D667" s="18"/>
      <c r="E667" s="18"/>
      <c r="F667" s="27"/>
      <c r="G667" s="27" t="str">
        <f t="shared" si="181"/>
        <v>YYFWBz</v>
      </c>
      <c r="H667" s="230">
        <f t="shared" ref="H667:K667" si="187">IF(H581&gt;0,1,0)</f>
        <v>0</v>
      </c>
      <c r="I667" s="230">
        <f t="shared" si="187"/>
        <v>1</v>
      </c>
      <c r="J667" s="230">
        <f t="shared" si="187"/>
        <v>1</v>
      </c>
      <c r="K667" s="230">
        <f t="shared" si="187"/>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4.5" outlineLevel="1" x14ac:dyDescent="0.35">
      <c r="A668" s="7"/>
      <c r="B668" s="8"/>
      <c r="C668" s="18"/>
      <c r="D668" s="18"/>
      <c r="E668" s="18"/>
      <c r="F668" s="27"/>
      <c r="G668" s="27" t="str">
        <f t="shared" si="181"/>
        <v>YYFWBzd</v>
      </c>
      <c r="H668" s="230">
        <f t="shared" ref="H668:K668" si="188">IF(H582&gt;0,1,0)</f>
        <v>0</v>
      </c>
      <c r="I668" s="230">
        <f t="shared" si="188"/>
        <v>1</v>
      </c>
      <c r="J668" s="230">
        <f t="shared" si="188"/>
        <v>1</v>
      </c>
      <c r="K668" s="230">
        <f t="shared" si="188"/>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4.5" outlineLevel="1" x14ac:dyDescent="0.35">
      <c r="A669" s="7"/>
      <c r="B669" s="8"/>
      <c r="C669" s="18"/>
      <c r="D669" s="18"/>
      <c r="E669" s="18"/>
      <c r="F669" s="27"/>
      <c r="G669" s="27" t="str">
        <f t="shared" si="181"/>
        <v>YYBNWf</v>
      </c>
      <c r="H669" s="230">
        <f t="shared" ref="H669:K669" si="189">IF(H583&gt;0,1,0)</f>
        <v>0</v>
      </c>
      <c r="I669" s="230">
        <f t="shared" si="189"/>
        <v>1</v>
      </c>
      <c r="J669" s="230">
        <f t="shared" si="189"/>
        <v>0</v>
      </c>
      <c r="K669" s="230">
        <f t="shared" si="189"/>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4.5" outlineLevel="1" x14ac:dyDescent="0.35">
      <c r="A670" s="7"/>
      <c r="B670" s="8"/>
      <c r="C670" s="18"/>
      <c r="D670" s="18"/>
      <c r="E670" s="18"/>
      <c r="F670" s="27"/>
      <c r="G670" s="27" t="str">
        <f t="shared" si="181"/>
        <v>YYNWFw</v>
      </c>
      <c r="H670" s="230">
        <f t="shared" ref="H670:K670" si="190">IF(H584&gt;0,1,0)</f>
        <v>0</v>
      </c>
      <c r="I670" s="230">
        <f t="shared" si="190"/>
        <v>1</v>
      </c>
      <c r="J670" s="230">
        <f t="shared" si="190"/>
        <v>1</v>
      </c>
      <c r="K670" s="230">
        <f t="shared" si="190"/>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4.5" outlineLevel="1" x14ac:dyDescent="0.35">
      <c r="A671" s="7"/>
      <c r="B671" s="8"/>
      <c r="C671" s="18"/>
      <c r="D671" s="18"/>
      <c r="E671" s="18"/>
      <c r="F671" s="27"/>
      <c r="G671" s="27" t="str">
        <f t="shared" si="181"/>
        <v>YYNWFwd</v>
      </c>
      <c r="H671" s="230">
        <f t="shared" ref="H671:K671" si="191">IF(H585&gt;0,1,0)</f>
        <v>0</v>
      </c>
      <c r="I671" s="230">
        <f t="shared" si="191"/>
        <v>1</v>
      </c>
      <c r="J671" s="230">
        <f t="shared" si="191"/>
        <v>1</v>
      </c>
      <c r="K671" s="230">
        <f t="shared" si="191"/>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4.5" outlineLevel="1" x14ac:dyDescent="0.35">
      <c r="A672" s="7"/>
      <c r="B672" s="8"/>
      <c r="C672" s="18"/>
      <c r="D672" s="18"/>
      <c r="E672" s="18"/>
      <c r="F672" s="27"/>
      <c r="G672" s="27" t="str">
        <f t="shared" si="181"/>
        <v>YYWFWb</v>
      </c>
      <c r="H672" s="230">
        <f t="shared" ref="H672:K672" si="192">IF(H586&gt;0,1,0)</f>
        <v>0</v>
      </c>
      <c r="I672" s="230">
        <f t="shared" si="192"/>
        <v>1</v>
      </c>
      <c r="J672" s="230">
        <f t="shared" si="192"/>
        <v>1</v>
      </c>
      <c r="K672" s="230">
        <f t="shared" si="192"/>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4.5" outlineLevel="1" x14ac:dyDescent="0.35">
      <c r="A673" s="7"/>
      <c r="B673" s="8"/>
      <c r="C673" s="18"/>
      <c r="D673" s="18"/>
      <c r="E673" s="18"/>
      <c r="F673" s="27"/>
      <c r="G673" s="27" t="str">
        <f t="shared" ref="G673" si="193">_xlfn.CONCAT(H239:M239)</f>
        <v>YYWFWbd</v>
      </c>
      <c r="H673" s="230">
        <f t="shared" ref="H673:K673" si="194">IF(H587&gt;0,1,0)</f>
        <v>0</v>
      </c>
      <c r="I673" s="230">
        <f t="shared" si="194"/>
        <v>1</v>
      </c>
      <c r="J673" s="230">
        <f t="shared" si="194"/>
        <v>1</v>
      </c>
      <c r="K673" s="230">
        <f t="shared" si="194"/>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366</v>
      </c>
      <c r="K688" s="24" t="s">
        <v>56</v>
      </c>
      <c r="L688" s="24" t="s">
        <v>57</v>
      </c>
      <c r="M688" s="24" t="s">
        <v>58</v>
      </c>
      <c r="N688" s="24" t="s">
        <v>59</v>
      </c>
      <c r="O688" s="24" t="s">
        <v>861</v>
      </c>
      <c r="P688" s="24" t="s">
        <v>862</v>
      </c>
      <c r="Q688" s="24" t="s">
        <v>863</v>
      </c>
      <c r="R688" s="24" t="s">
        <v>1105</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General!G24</f>
        <v>ms</v>
      </c>
      <c r="J696" s="234">
        <v>7.0000000000000007E-2</v>
      </c>
      <c r="K696" s="234">
        <v>0.2</v>
      </c>
      <c r="L696" s="234">
        <v>0.67</v>
      </c>
      <c r="M696" s="234">
        <v>1</v>
      </c>
      <c r="N696" s="234">
        <v>1</v>
      </c>
      <c r="O696" s="234">
        <v>0</v>
      </c>
      <c r="P696" s="234">
        <v>0</v>
      </c>
      <c r="Q696" s="234">
        <v>0</v>
      </c>
      <c r="R696" s="234">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3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15" customHeight="1" outlineLevel="1" x14ac:dyDescent="0.3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4" customHeight="1" outlineLevel="1" x14ac:dyDescent="0.3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15" customHeight="1" outlineLevel="1" x14ac:dyDescent="0.3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3"/>
      <c r="D715" s="13"/>
      <c r="E715" s="13" t="s">
        <v>1</v>
      </c>
      <c r="F715" s="14"/>
      <c r="G715" s="15" t="s">
        <v>1234</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3"/>
      <c r="E717" s="18"/>
      <c r="F717" s="14"/>
      <c r="G717" s="14" t="s">
        <v>1236</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18"/>
      <c r="G722" s="18"/>
      <c r="H722" s="18"/>
      <c r="I722" s="18"/>
      <c r="J722" s="24" t="s">
        <v>366</v>
      </c>
      <c r="K722" s="24" t="s">
        <v>56</v>
      </c>
      <c r="L722" s="24" t="s">
        <v>57</v>
      </c>
      <c r="M722" s="24" t="s">
        <v>58</v>
      </c>
      <c r="N722" s="24" t="s">
        <v>59</v>
      </c>
      <c r="O722" s="24" t="s">
        <v>861</v>
      </c>
      <c r="P722" s="24" t="s">
        <v>862</v>
      </c>
      <c r="Q722" s="24" t="s">
        <v>863</v>
      </c>
      <c r="R722" s="24" t="s">
        <v>1105</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H723" s="28"/>
      <c r="I723" s="487" t="s">
        <v>800</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H725" s="28"/>
      <c r="I725" s="488" t="s">
        <v>772</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4.5" outlineLevel="1" x14ac:dyDescent="0.35">
      <c r="A726" s="7"/>
      <c r="B726" s="8"/>
      <c r="C726" s="18"/>
      <c r="D726" s="18"/>
      <c r="E726" s="18"/>
      <c r="F726" s="27"/>
      <c r="H726" s="28"/>
      <c r="I726" s="488" t="s">
        <v>773</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H727" s="28"/>
      <c r="I727" s="488" t="s">
        <v>774</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27"/>
      <c r="H728" s="28"/>
      <c r="I728" s="488" t="s">
        <v>775</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H729" s="28"/>
      <c r="I729" s="488" t="s">
        <v>776</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H730" s="28"/>
      <c r="I730" s="488" t="s">
        <v>777</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H731" s="28"/>
      <c r="I731" s="488" t="s">
        <v>778</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H732" s="28"/>
      <c r="I732" s="489" t="s">
        <v>779</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15" customHeight="1" outlineLevel="1" x14ac:dyDescent="0.3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4" customHeight="1" outlineLevel="1" x14ac:dyDescent="0.3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thickBot="1" x14ac:dyDescent="0.4">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3" t="s">
        <v>1</v>
      </c>
      <c r="F741" s="14"/>
      <c r="G741" s="15" t="s">
        <v>317</v>
      </c>
      <c r="H741" s="14"/>
      <c r="I741" s="14" t="s">
        <v>1194</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t="s">
        <v>1158</v>
      </c>
      <c r="H746" s="18" t="s">
        <v>1193</v>
      </c>
      <c r="I746" s="18" t="s">
        <v>103</v>
      </c>
      <c r="J746" s="18" t="s">
        <v>104</v>
      </c>
      <c r="K746" s="18" t="s">
        <v>1196</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160" t="s">
        <v>61</v>
      </c>
      <c r="H748" s="160" t="s">
        <v>749</v>
      </c>
      <c r="I748" s="232">
        <v>1</v>
      </c>
      <c r="J748" s="232">
        <v>1.1000000000000001</v>
      </c>
      <c r="K748" s="232">
        <v>100</v>
      </c>
      <c r="L748" s="680">
        <f t="shared" ref="L748" si="195">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0" t="s">
        <v>334</v>
      </c>
      <c r="H749" s="200" t="s">
        <v>1160</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1" t="s">
        <v>1195</v>
      </c>
      <c r="H750" s="201" t="s">
        <v>1161</v>
      </c>
      <c r="I750" s="232">
        <v>1</v>
      </c>
      <c r="J750" s="232">
        <v>0.7</v>
      </c>
      <c r="K750" s="232">
        <v>115</v>
      </c>
      <c r="L750" s="680">
        <f t="shared" ref="L750:L751" si="196">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01" t="s">
        <v>1027</v>
      </c>
      <c r="H751" s="201" t="s">
        <v>751</v>
      </c>
      <c r="I751" s="232">
        <v>1</v>
      </c>
      <c r="J751" s="232">
        <v>1.3</v>
      </c>
      <c r="K751" s="232">
        <v>100</v>
      </c>
      <c r="L751" s="680">
        <f t="shared" si="196"/>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4" customHeight="1" outlineLevel="1" x14ac:dyDescent="0.3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24" t="s">
        <v>366</v>
      </c>
      <c r="J766" s="24" t="s">
        <v>56</v>
      </c>
      <c r="K766" s="24" t="s">
        <v>57</v>
      </c>
      <c r="L766" s="24" t="s">
        <v>58</v>
      </c>
      <c r="M766" s="24" t="s">
        <v>59</v>
      </c>
      <c r="N766" s="24" t="s">
        <v>861</v>
      </c>
      <c r="O766" s="24" t="s">
        <v>862</v>
      </c>
      <c r="P766" s="24" t="s">
        <v>863</v>
      </c>
      <c r="Q766" s="24" t="s">
        <v>1105</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4" customHeight="1" outlineLevel="1" x14ac:dyDescent="0.3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thickBot="1" x14ac:dyDescent="0.4">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15" customHeight="1" outlineLevel="1" x14ac:dyDescent="0.3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24" t="s">
        <v>366</v>
      </c>
      <c r="J787" s="24" t="s">
        <v>56</v>
      </c>
      <c r="K787" s="24" t="s">
        <v>57</v>
      </c>
      <c r="L787" s="24" t="s">
        <v>58</v>
      </c>
      <c r="M787" s="24" t="s">
        <v>59</v>
      </c>
      <c r="N787" s="24" t="s">
        <v>861</v>
      </c>
      <c r="O787" s="24" t="s">
        <v>862</v>
      </c>
      <c r="P787" s="24" t="s">
        <v>863</v>
      </c>
      <c r="Q787" s="24" t="s">
        <v>1105</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4.5" outlineLevel="1" x14ac:dyDescent="0.35">
      <c r="A788" s="7"/>
      <c r="B788" s="8"/>
      <c r="C788" s="18"/>
      <c r="D788" s="18"/>
      <c r="E788" s="18"/>
      <c r="F788" s="27"/>
      <c r="G788" s="28"/>
      <c r="H788" s="35" t="s">
        <v>982</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4.5" outlineLevel="1" x14ac:dyDescent="0.3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4.5" outlineLevel="1" x14ac:dyDescent="0.3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15" customHeight="1" outlineLevel="1" x14ac:dyDescent="0.3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4" customHeight="1" outlineLevel="1" x14ac:dyDescent="0.3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15" customHeight="1" outlineLevel="1" thickBot="1" x14ac:dyDescent="0.4">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3"/>
      <c r="E800" s="18"/>
      <c r="F800" s="14"/>
      <c r="G800" s="14"/>
      <c r="H800" s="14" t="s">
        <v>983</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4" t="s">
        <v>105</v>
      </c>
      <c r="K805" s="24" t="s">
        <v>106</v>
      </c>
      <c r="L805" s="24" t="s">
        <v>986</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4.5" outlineLevel="1" x14ac:dyDescent="0.3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4.5" outlineLevel="1" x14ac:dyDescent="0.35">
      <c r="A807" s="7"/>
      <c r="B807" s="8"/>
      <c r="C807" s="18"/>
      <c r="D807" s="18"/>
      <c r="E807" s="18"/>
      <c r="F807" s="27"/>
      <c r="G807" s="28"/>
      <c r="H807" s="28"/>
      <c r="I807" s="28" t="str">
        <v>pre-em</v>
      </c>
      <c r="J807" s="680">
        <f t="shared" ref="J807:J809" si="197">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4.5" outlineLevel="1" x14ac:dyDescent="0.35">
      <c r="A808" s="7"/>
      <c r="B808" s="8"/>
      <c r="C808" s="18"/>
      <c r="D808" s="18"/>
      <c r="E808" s="18"/>
      <c r="F808" s="27"/>
      <c r="G808" s="28"/>
      <c r="H808" s="28"/>
      <c r="I808" s="28" t="str">
        <v>selective_and_spraytop</v>
      </c>
      <c r="J808" s="680">
        <f t="shared" si="197"/>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v>fungicide</v>
      </c>
      <c r="J809" s="680">
        <f t="shared" si="197"/>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15" customHeight="1" outlineLevel="1" x14ac:dyDescent="0.3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4" customHeight="1" outlineLevel="1" x14ac:dyDescent="0.3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15" customHeight="1" outlineLevel="1" thickBot="1" x14ac:dyDescent="0.4">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15" customHeight="1" outlineLevel="1" x14ac:dyDescent="0.3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18"/>
      <c r="G823" s="18"/>
      <c r="H823" s="825"/>
      <c r="I823" s="18"/>
      <c r="J823" s="826" t="s">
        <v>963</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t="s">
        <v>39</v>
      </c>
      <c r="H824" s="825"/>
      <c r="I824" s="18"/>
      <c r="J824" s="24" t="s">
        <v>366</v>
      </c>
      <c r="K824" s="24" t="s">
        <v>56</v>
      </c>
      <c r="L824" s="24" t="s">
        <v>57</v>
      </c>
      <c r="M824" s="24" t="s">
        <v>58</v>
      </c>
      <c r="N824" s="24" t="s">
        <v>59</v>
      </c>
      <c r="O824" s="24" t="s">
        <v>861</v>
      </c>
      <c r="P824" s="24" t="s">
        <v>862</v>
      </c>
      <c r="Q824" s="24" t="s">
        <v>863</v>
      </c>
      <c r="R824" s="24" t="s">
        <v>1105</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15" customHeight="1" outlineLevel="1" x14ac:dyDescent="0.3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4" customHeight="1" outlineLevel="1" x14ac:dyDescent="0.3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3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15" customHeight="1" thickBot="1" x14ac:dyDescent="0.4">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15" customHeight="1" x14ac:dyDescent="0.3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3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3"/>
      <c r="D864" s="13"/>
      <c r="E864" s="18"/>
      <c r="F864" s="14"/>
      <c r="G864" s="14" t="s">
        <v>41</v>
      </c>
      <c r="H864" s="14"/>
      <c r="J864" s="14"/>
      <c r="K864" s="14"/>
      <c r="L864" s="14"/>
      <c r="M864" s="14"/>
      <c r="N864" s="53" t="s">
        <v>1184</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General!O29</f>
        <v>ms</v>
      </c>
      <c r="H883" s="640">
        <v>400</v>
      </c>
      <c r="I883" s="640">
        <v>27.5</v>
      </c>
      <c r="J883" s="640">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15" customHeight="1" outlineLevel="1" x14ac:dyDescent="0.3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4" customHeight="1" outlineLevel="1" x14ac:dyDescent="0.3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3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thickBot="1" x14ac:dyDescent="0.4">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x14ac:dyDescent="0.3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3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15"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4.5" outlineLevel="1" x14ac:dyDescent="0.3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15" customHeight="1" outlineLevel="1" x14ac:dyDescent="0.3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4" customHeight="1" outlineLevel="1" x14ac:dyDescent="0.3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abSelected="1" topLeftCell="A50" workbookViewId="0">
      <selection activeCell="H70" sqref="H70:J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1197</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1198</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1199</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1200</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1218</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1220</v>
      </c>
      <c r="I27" s="14"/>
      <c r="J27" s="14"/>
      <c r="K27" s="14"/>
      <c r="L27" s="14"/>
      <c r="M27" s="14" t="s">
        <v>1219</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3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3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3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15" customHeight="1" outlineLevel="1" x14ac:dyDescent="0.3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4" customHeight="1" outlineLevel="1" x14ac:dyDescent="0.3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3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3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thickBot="1" x14ac:dyDescent="0.4">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15" customHeight="1" x14ac:dyDescent="0.3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35">
      <c r="A55" s="7"/>
      <c r="B55" s="8"/>
      <c r="C55" s="18"/>
      <c r="D55" s="18"/>
      <c r="E55" s="18"/>
      <c r="F55" s="27"/>
      <c r="G55" s="629" t="s">
        <v>1201</v>
      </c>
      <c r="H55" s="33"/>
      <c r="I55" s="35"/>
      <c r="J55" s="33"/>
      <c r="K55" s="33"/>
      <c r="L55" s="33"/>
      <c r="M55" s="33"/>
      <c r="N55" s="33"/>
      <c r="O55" s="33"/>
      <c r="P55" s="33"/>
      <c r="Q55" s="33"/>
      <c r="R55" s="33"/>
      <c r="S55" s="33"/>
      <c r="T55" s="33"/>
      <c r="U55" s="33"/>
      <c r="V55" s="31"/>
      <c r="W55" s="17"/>
      <c r="X55" s="9"/>
      <c r="Y55" s="9"/>
      <c r="Z55" s="9"/>
    </row>
    <row r="56" spans="1:36" ht="12" customHeight="1" outlineLevel="1" x14ac:dyDescent="0.35">
      <c r="A56" s="7"/>
      <c r="B56" s="8"/>
      <c r="C56" s="18"/>
      <c r="D56" s="18"/>
      <c r="E56" s="18"/>
      <c r="F56" s="27"/>
      <c r="H56" s="33"/>
      <c r="W56" s="17"/>
      <c r="X56" s="9"/>
      <c r="Y56" s="9"/>
      <c r="Z56" s="9"/>
    </row>
    <row r="57" spans="1:36" ht="43.5" outlineLevel="1" x14ac:dyDescent="0.35">
      <c r="A57" s="7"/>
      <c r="B57" s="8"/>
      <c r="C57" s="18"/>
      <c r="D57" s="18"/>
      <c r="E57" s="18"/>
      <c r="F57" s="27"/>
      <c r="H57" s="810" t="s">
        <v>1202</v>
      </c>
      <c r="I57" s="811" t="s">
        <v>1203</v>
      </c>
      <c r="J57" s="811" t="s">
        <v>1204</v>
      </c>
      <c r="O57" t="s">
        <v>1205</v>
      </c>
      <c r="P57" t="s">
        <v>1206</v>
      </c>
      <c r="Q57" t="s">
        <v>1195</v>
      </c>
      <c r="R57" t="s">
        <v>1207</v>
      </c>
      <c r="W57" s="17"/>
      <c r="X57" s="9"/>
      <c r="Y57" s="9"/>
      <c r="Z57" s="9"/>
    </row>
    <row r="58" spans="1:36" ht="12" customHeight="1" outlineLevel="1" x14ac:dyDescent="0.35">
      <c r="A58" s="7"/>
      <c r="B58" s="8"/>
      <c r="C58" s="18"/>
      <c r="D58" s="18"/>
      <c r="E58" s="18"/>
      <c r="F58" s="27"/>
      <c r="G58" s="639" t="str">
        <f>General!O17</f>
        <v>a</v>
      </c>
      <c r="H58" s="241">
        <v>0</v>
      </c>
      <c r="I58" s="241">
        <f>VLOOKUP(H58,$S$61:$T$64,2,FALSE)</f>
        <v>0</v>
      </c>
      <c r="J58" s="241">
        <v>250</v>
      </c>
      <c r="N58" t="s">
        <v>1214</v>
      </c>
      <c r="O58" s="812">
        <v>0.106</v>
      </c>
      <c r="P58" s="812">
        <v>0.27600000000000002</v>
      </c>
      <c r="Q58" s="813">
        <v>0.46</v>
      </c>
      <c r="R58" s="812">
        <v>0.16300000000000001</v>
      </c>
      <c r="W58" s="17"/>
      <c r="X58" s="9"/>
      <c r="Y58" s="9"/>
      <c r="Z58" s="9"/>
    </row>
    <row r="59" spans="1:36" ht="12" customHeight="1" outlineLevel="1" x14ac:dyDescent="0.35">
      <c r="A59" s="7"/>
      <c r="B59" s="8"/>
      <c r="C59" s="18"/>
      <c r="D59" s="18"/>
      <c r="E59" s="18"/>
      <c r="F59" s="27"/>
      <c r="G59" s="639" t="str">
        <f>General!O18</f>
        <v>a2</v>
      </c>
      <c r="H59" s="241">
        <v>0</v>
      </c>
      <c r="I59" s="241">
        <f t="shared" ref="I59:I88" si="0">VLOOKUP(H59,$S$61:$T$64,2,FALSE)</f>
        <v>0</v>
      </c>
      <c r="J59" s="241">
        <v>250</v>
      </c>
      <c r="N59" t="s">
        <v>1209</v>
      </c>
      <c r="O59">
        <v>0</v>
      </c>
      <c r="P59">
        <v>1</v>
      </c>
      <c r="Q59">
        <v>1</v>
      </c>
      <c r="R59">
        <f>0.46/(0.21+0.46)</f>
        <v>0.68656716417910446</v>
      </c>
      <c r="W59" s="17"/>
      <c r="X59" s="9"/>
      <c r="Y59" s="9"/>
      <c r="Z59" s="9"/>
    </row>
    <row r="60" spans="1:36" ht="12" customHeight="1" outlineLevel="1" x14ac:dyDescent="0.35">
      <c r="A60" s="7"/>
      <c r="B60" s="8"/>
      <c r="C60" s="18"/>
      <c r="D60" s="18"/>
      <c r="E60" s="18"/>
      <c r="F60" s="27"/>
      <c r="G60" s="639" t="str">
        <f>General!O19</f>
        <v>b</v>
      </c>
      <c r="H60" s="241">
        <f>$S$61</f>
        <v>84.2</v>
      </c>
      <c r="I60" s="241">
        <f t="shared" si="0"/>
        <v>0.87410926365795716</v>
      </c>
      <c r="J60" s="241">
        <v>250</v>
      </c>
      <c r="O60" t="s">
        <v>1215</v>
      </c>
      <c r="P60" t="s">
        <v>1161</v>
      </c>
      <c r="Q60" t="s">
        <v>1216</v>
      </c>
      <c r="R60" t="s">
        <v>1217</v>
      </c>
      <c r="S60" t="s">
        <v>75</v>
      </c>
      <c r="T60" t="s">
        <v>1208</v>
      </c>
      <c r="W60" s="17"/>
      <c r="X60" s="9"/>
      <c r="Y60" s="9"/>
      <c r="Z60" s="9"/>
    </row>
    <row r="61" spans="1:36" ht="12" customHeight="1" outlineLevel="1" x14ac:dyDescent="0.35">
      <c r="A61" s="7"/>
      <c r="B61" s="8"/>
      <c r="C61" s="18"/>
      <c r="D61" s="18"/>
      <c r="E61" s="18"/>
      <c r="F61" s="27"/>
      <c r="G61" s="639" t="str">
        <f>General!O20</f>
        <v>bd</v>
      </c>
      <c r="H61" s="241">
        <f>$S$61</f>
        <v>84.2</v>
      </c>
      <c r="I61" s="241">
        <f t="shared" si="0"/>
        <v>0.87410926365795716</v>
      </c>
      <c r="J61" s="241">
        <v>250</v>
      </c>
      <c r="N61" t="s">
        <v>1210</v>
      </c>
      <c r="O61">
        <v>100</v>
      </c>
      <c r="P61">
        <v>100</v>
      </c>
      <c r="Q61">
        <v>100</v>
      </c>
      <c r="R61">
        <v>0</v>
      </c>
      <c r="S61">
        <f>SUMPRODUCT(O61:R61,$O$58:$R$58)</f>
        <v>84.2</v>
      </c>
      <c r="T61">
        <f>SUMPRODUCT($O$59:$R$59,$O61:$R61,$O$58:$R$58)/S61</f>
        <v>0.87410926365795716</v>
      </c>
      <c r="W61" s="17"/>
      <c r="X61" s="9"/>
      <c r="Y61" s="9"/>
      <c r="Z61" s="9"/>
    </row>
    <row r="62" spans="1:36" ht="12" customHeight="1" outlineLevel="1" x14ac:dyDescent="0.35">
      <c r="A62" s="7"/>
      <c r="B62" s="8"/>
      <c r="C62" s="18"/>
      <c r="D62" s="18"/>
      <c r="E62" s="18"/>
      <c r="F62" s="27"/>
      <c r="G62" s="639" t="str">
        <f>General!O21</f>
        <v>f</v>
      </c>
      <c r="H62" s="241">
        <f>$S$63</f>
        <v>10.6</v>
      </c>
      <c r="I62" s="241">
        <f t="shared" si="0"/>
        <v>0</v>
      </c>
      <c r="J62" s="241">
        <v>250</v>
      </c>
      <c r="N62" t="s">
        <v>1211</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35">
      <c r="A63" s="7"/>
      <c r="B63" s="8"/>
      <c r="C63" s="18"/>
      <c r="D63" s="18"/>
      <c r="E63" s="18"/>
      <c r="F63" s="27"/>
      <c r="G63" s="639" t="str">
        <f>General!O22</f>
        <v>h</v>
      </c>
      <c r="H63" s="241">
        <f>$S$61</f>
        <v>84.2</v>
      </c>
      <c r="I63" s="241">
        <f t="shared" si="0"/>
        <v>0.87410926365795716</v>
      </c>
      <c r="J63" s="241">
        <v>250</v>
      </c>
      <c r="N63" t="s">
        <v>1212</v>
      </c>
      <c r="O63">
        <v>100</v>
      </c>
      <c r="P63">
        <v>0</v>
      </c>
      <c r="Q63">
        <v>0</v>
      </c>
      <c r="R63">
        <v>0</v>
      </c>
      <c r="S63">
        <f t="shared" si="1"/>
        <v>10.6</v>
      </c>
      <c r="T63">
        <v>0</v>
      </c>
      <c r="W63" s="17"/>
      <c r="X63" s="9"/>
      <c r="Y63" s="9"/>
      <c r="Z63" s="9"/>
    </row>
    <row r="64" spans="1:36" ht="12" customHeight="1" outlineLevel="1" x14ac:dyDescent="0.35">
      <c r="A64" s="7"/>
      <c r="B64" s="8"/>
      <c r="C64" s="18"/>
      <c r="D64" s="18"/>
      <c r="E64" s="18"/>
      <c r="F64" s="27"/>
      <c r="G64" s="639" t="str">
        <f>General!O23</f>
        <v>i</v>
      </c>
      <c r="H64" s="241">
        <f>$S$63</f>
        <v>10.6</v>
      </c>
      <c r="I64" s="241">
        <f t="shared" si="0"/>
        <v>0</v>
      </c>
      <c r="J64" s="241">
        <v>250</v>
      </c>
      <c r="N64" t="s">
        <v>1213</v>
      </c>
      <c r="O64">
        <v>0</v>
      </c>
      <c r="P64">
        <v>0</v>
      </c>
      <c r="Q64">
        <v>0</v>
      </c>
      <c r="R64">
        <v>0</v>
      </c>
      <c r="S64">
        <f t="shared" si="1"/>
        <v>0</v>
      </c>
      <c r="T64">
        <v>0</v>
      </c>
      <c r="W64" s="17"/>
      <c r="X64" s="9"/>
      <c r="Y64" s="9"/>
      <c r="Z64" s="9"/>
    </row>
    <row r="65" spans="1:26" ht="12" customHeight="1" outlineLevel="1" x14ac:dyDescent="0.3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3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3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3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3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3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3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3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3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3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3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3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3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3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3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3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3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3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3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3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3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3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3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3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ht="12" customHeight="1" outlineLevel="1" x14ac:dyDescent="0.35">
      <c r="A92" s="7"/>
      <c r="B92" s="8"/>
      <c r="C92" s="18"/>
      <c r="D92" s="18"/>
      <c r="E92" s="18"/>
      <c r="F92" s="27"/>
      <c r="W92" s="17"/>
      <c r="X92" s="9"/>
      <c r="Y92" s="9"/>
      <c r="Z92" s="9"/>
    </row>
    <row r="93" spans="1:26" ht="12" customHeight="1" outlineLevel="1" x14ac:dyDescent="0.35">
      <c r="A93" s="7"/>
      <c r="B93" s="8"/>
      <c r="C93" s="18"/>
      <c r="D93" s="18"/>
      <c r="E93" s="18"/>
      <c r="F93" s="27"/>
      <c r="W93" s="17"/>
      <c r="X93" s="9"/>
      <c r="Y93" s="9"/>
      <c r="Z93" s="9"/>
    </row>
    <row r="94" spans="1:26" outlineLevel="1" x14ac:dyDescent="0.35">
      <c r="A94" s="7"/>
      <c r="B94" s="8"/>
      <c r="C94" s="18"/>
      <c r="D94" s="18"/>
      <c r="E94" s="18"/>
      <c r="F94" s="37"/>
      <c r="W94" s="17"/>
      <c r="X94" s="9"/>
      <c r="Y94" s="9"/>
      <c r="Z94" s="9"/>
    </row>
    <row r="95" spans="1:26" ht="5.15" customHeight="1" outlineLevel="1" x14ac:dyDescent="0.3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4" customHeight="1" outlineLevel="1" x14ac:dyDescent="0.3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3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02"/>
  <sheetViews>
    <sheetView topLeftCell="A133" workbookViewId="0">
      <selection activeCell="I126" sqref="I126:T127"/>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907</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1233</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Crop!G870</f>
        <v>landuse</v>
      </c>
      <c r="H20" s="26" t="s">
        <v>366</v>
      </c>
      <c r="I20" s="26" t="s">
        <v>56</v>
      </c>
      <c r="J20" s="26" t="s">
        <v>57</v>
      </c>
      <c r="K20" s="26" t="s">
        <v>58</v>
      </c>
      <c r="L20" s="26" t="s">
        <v>59</v>
      </c>
      <c r="M20" s="26" t="s">
        <v>861</v>
      </c>
      <c r="N20" s="26" t="s">
        <v>862</v>
      </c>
      <c r="O20" s="26" t="s">
        <v>863</v>
      </c>
      <c r="P20" s="26" t="s">
        <v>1105</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3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3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15" customHeight="1" outlineLevel="1" x14ac:dyDescent="0.3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4" customHeight="1" outlineLevel="1" x14ac:dyDescent="0.3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4">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35">
      <c r="A46" s="170"/>
      <c r="B46" s="8"/>
      <c r="C46" s="10" t="s">
        <v>0</v>
      </c>
      <c r="D46" s="10">
        <f>SUM(F71:V109)</f>
        <v>1668.4300461957523</v>
      </c>
      <c r="E46" s="10"/>
      <c r="F46" s="10"/>
      <c r="G46" s="10"/>
      <c r="H46" s="10"/>
      <c r="I46" s="10"/>
      <c r="J46" s="10"/>
      <c r="K46" s="11"/>
      <c r="L46" s="11"/>
      <c r="M46" s="11"/>
      <c r="N46" s="11"/>
      <c r="O46" s="11"/>
      <c r="P46" s="11"/>
      <c r="Q46" s="11"/>
      <c r="R46" s="11"/>
      <c r="S46" s="11"/>
      <c r="T46" s="11"/>
      <c r="U46" s="11"/>
      <c r="V46" s="11"/>
      <c r="W46" s="12"/>
      <c r="X46" s="9"/>
    </row>
    <row r="47" spans="1:24" x14ac:dyDescent="0.35">
      <c r="A47" s="170"/>
      <c r="B47" s="8"/>
      <c r="C47" s="13"/>
      <c r="D47" s="13">
        <v>80</v>
      </c>
      <c r="E47" s="13" t="s">
        <v>1</v>
      </c>
      <c r="F47" s="14"/>
      <c r="G47" s="15" t="s">
        <v>916</v>
      </c>
      <c r="H47" s="14"/>
      <c r="I47" s="14"/>
      <c r="J47" s="14"/>
      <c r="K47" s="14"/>
      <c r="L47" s="14"/>
      <c r="M47" s="14"/>
      <c r="N47" s="14"/>
      <c r="O47" s="14"/>
      <c r="P47" s="14"/>
      <c r="Q47" s="14"/>
      <c r="R47" s="14"/>
      <c r="S47" s="16"/>
      <c r="T47" s="76"/>
      <c r="U47" s="110"/>
      <c r="V47" s="110"/>
      <c r="W47" s="17"/>
      <c r="X47" s="9"/>
    </row>
    <row r="48" spans="1:24" outlineLevel="1" x14ac:dyDescent="0.3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35">
      <c r="A49" s="170"/>
      <c r="B49" s="8"/>
      <c r="C49" s="18"/>
      <c r="D49" s="13" t="b">
        <f>(D47&lt;&gt;D46)</f>
        <v>1</v>
      </c>
      <c r="E49" s="18"/>
      <c r="F49" s="14"/>
      <c r="G49" s="46"/>
      <c r="H49" s="14" t="s">
        <v>1036</v>
      </c>
      <c r="J49" s="14"/>
      <c r="K49" s="248">
        <v>30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589" t="s">
        <v>914</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915</v>
      </c>
      <c r="K52" s="592">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589" t="s">
        <v>908</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35">
      <c r="A56" s="170"/>
      <c r="B56" s="8"/>
      <c r="C56" s="13"/>
      <c r="D56" s="13">
        <v>80</v>
      </c>
      <c r="E56" s="13" t="s">
        <v>1</v>
      </c>
      <c r="F56" s="14"/>
      <c r="G56" s="15"/>
      <c r="H56" s="14"/>
      <c r="I56" s="14"/>
      <c r="J56" s="14" t="s">
        <v>800</v>
      </c>
      <c r="K56" s="244">
        <v>0</v>
      </c>
      <c r="L56" s="244">
        <v>0.21</v>
      </c>
      <c r="M56" s="244">
        <v>0.21</v>
      </c>
      <c r="N56" s="244">
        <v>0.21</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772</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773</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774</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775</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776</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777</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778</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c r="E65" s="13"/>
      <c r="F65" s="14"/>
      <c r="G65" s="15"/>
      <c r="H65" s="14"/>
      <c r="I65" s="14"/>
      <c r="J65" s="14" t="s">
        <v>779</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911</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909</v>
      </c>
      <c r="H69" s="18"/>
      <c r="I69" s="18"/>
      <c r="J69" s="24" t="s">
        <v>734</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35">
      <c r="A70" s="170"/>
      <c r="B70" s="8"/>
      <c r="C70" s="18"/>
      <c r="D70" s="18"/>
      <c r="E70" s="18"/>
      <c r="F70" s="18"/>
      <c r="G70" s="23"/>
      <c r="H70" s="18"/>
      <c r="I70" s="18"/>
      <c r="J70" s="24"/>
      <c r="K70" s="24" t="s">
        <v>910</v>
      </c>
      <c r="L70" s="24" t="s">
        <v>910</v>
      </c>
      <c r="M70" s="24" t="s">
        <v>910</v>
      </c>
      <c r="N70" s="24" t="s">
        <v>910</v>
      </c>
      <c r="O70" s="24" t="s">
        <v>910</v>
      </c>
      <c r="P70" s="24" t="s">
        <v>910</v>
      </c>
      <c r="Q70" s="24" t="s">
        <v>910</v>
      </c>
      <c r="R70" s="24" t="s">
        <v>910</v>
      </c>
      <c r="S70" s="24" t="s">
        <v>910</v>
      </c>
      <c r="T70" s="24" t="s">
        <v>910</v>
      </c>
      <c r="U70" s="24"/>
      <c r="V70" s="23"/>
      <c r="W70" s="17"/>
      <c r="X70" s="9"/>
    </row>
    <row r="71" spans="1:24" outlineLevel="1" x14ac:dyDescent="0.35">
      <c r="A71" s="170"/>
      <c r="B71" s="8"/>
      <c r="C71" s="18"/>
      <c r="D71" s="18"/>
      <c r="E71" s="18"/>
      <c r="F71" s="27"/>
      <c r="G71" s="633" t="str">
        <f t="shared" ref="G71:G88" si="0">G21</f>
        <v>b</v>
      </c>
      <c r="H71" s="244">
        <v>1</v>
      </c>
      <c r="J71" s="14" t="s">
        <v>800</v>
      </c>
      <c r="K71" s="821">
        <v>0</v>
      </c>
      <c r="L71" s="821">
        <v>6.7304129956117515</v>
      </c>
      <c r="M71" s="821">
        <v>18.621160034415535</v>
      </c>
      <c r="N71" s="821">
        <v>40.874865090265118</v>
      </c>
      <c r="O71" s="821">
        <v>66.708513761285133</v>
      </c>
      <c r="P71" s="821">
        <v>22.431814023508618</v>
      </c>
      <c r="Q71" s="821">
        <v>0</v>
      </c>
      <c r="R71" s="821">
        <v>0</v>
      </c>
      <c r="S71" s="821">
        <v>0</v>
      </c>
      <c r="T71" s="821">
        <v>0</v>
      </c>
      <c r="U71" s="29"/>
      <c r="V71" s="31"/>
      <c r="W71" s="17"/>
      <c r="X71" s="9"/>
    </row>
    <row r="72" spans="1:24" outlineLevel="1" x14ac:dyDescent="0.3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35">
      <c r="A73" s="170"/>
      <c r="B73" s="8"/>
      <c r="C73" s="18"/>
      <c r="D73" s="18"/>
      <c r="E73" s="18"/>
      <c r="F73" s="27"/>
      <c r="G73" s="633" t="str">
        <f t="shared" si="0"/>
        <v>f</v>
      </c>
      <c r="H73" s="244">
        <v>1</v>
      </c>
      <c r="J73" s="14" t="s">
        <v>772</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35">
      <c r="A74" s="170"/>
      <c r="B74" s="8"/>
      <c r="C74" s="18"/>
      <c r="D74" s="18"/>
      <c r="E74" s="18"/>
      <c r="F74" s="27"/>
      <c r="G74" s="633" t="str">
        <f t="shared" si="0"/>
        <v>h</v>
      </c>
      <c r="H74" s="244">
        <v>1</v>
      </c>
      <c r="J74" s="14" t="s">
        <v>773</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35">
      <c r="A75" s="170"/>
      <c r="B75" s="8"/>
      <c r="C75" s="18"/>
      <c r="D75" s="18"/>
      <c r="E75" s="18"/>
      <c r="F75" s="27"/>
      <c r="G75" s="633" t="str">
        <f t="shared" si="0"/>
        <v>i</v>
      </c>
      <c r="H75" s="244">
        <v>1</v>
      </c>
      <c r="J75" s="14" t="s">
        <v>774</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35">
      <c r="A76" s="170"/>
      <c r="B76" s="8"/>
      <c r="C76" s="18"/>
      <c r="D76" s="18"/>
      <c r="E76" s="18"/>
      <c r="F76" s="27"/>
      <c r="G76" s="633" t="str">
        <f t="shared" si="0"/>
        <v>k</v>
      </c>
      <c r="H76" s="244">
        <v>1</v>
      </c>
      <c r="J76" s="14" t="s">
        <v>775</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35">
      <c r="A77" s="170"/>
      <c r="B77" s="8"/>
      <c r="C77" s="18"/>
      <c r="D77" s="18"/>
      <c r="E77" s="18"/>
      <c r="F77" s="27"/>
      <c r="G77" s="633" t="str">
        <f t="shared" si="0"/>
        <v>l</v>
      </c>
      <c r="H77" s="244">
        <v>1</v>
      </c>
      <c r="J77" s="14" t="s">
        <v>776</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35">
      <c r="A78" s="170"/>
      <c r="B78" s="8"/>
      <c r="C78" s="18"/>
      <c r="D78" s="18"/>
      <c r="E78" s="18"/>
      <c r="F78" s="27"/>
      <c r="G78" s="633" t="str">
        <f t="shared" si="0"/>
        <v>ms</v>
      </c>
      <c r="H78" s="244">
        <v>1</v>
      </c>
      <c r="J78" s="14" t="s">
        <v>777</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35">
      <c r="A79" s="170"/>
      <c r="B79" s="8"/>
      <c r="C79" s="18"/>
      <c r="D79" s="18"/>
      <c r="E79" s="18"/>
      <c r="F79" s="27"/>
      <c r="G79" s="633" t="str">
        <f t="shared" si="0"/>
        <v>o</v>
      </c>
      <c r="H79" s="244">
        <v>1</v>
      </c>
      <c r="J79" s="14" t="s">
        <v>778</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35">
      <c r="A80" s="170"/>
      <c r="B80" s="8"/>
      <c r="C80" s="18"/>
      <c r="D80" s="18"/>
      <c r="E80" s="18"/>
      <c r="F80" s="27"/>
      <c r="G80" s="633" t="str">
        <f t="shared" si="0"/>
        <v>od</v>
      </c>
      <c r="H80" s="244">
        <v>1</v>
      </c>
      <c r="J80" s="14" t="s">
        <v>779</v>
      </c>
      <c r="K80" s="821">
        <v>0</v>
      </c>
      <c r="L80" s="821">
        <v>0</v>
      </c>
      <c r="M80" s="821">
        <v>0</v>
      </c>
      <c r="N80" s="821">
        <v>0</v>
      </c>
      <c r="O80" s="821">
        <v>0</v>
      </c>
      <c r="P80" s="821">
        <v>0</v>
      </c>
      <c r="Q80" s="821">
        <v>0</v>
      </c>
      <c r="R80" s="821">
        <v>0</v>
      </c>
      <c r="S80" s="821">
        <v>0</v>
      </c>
      <c r="T80" s="821">
        <v>0</v>
      </c>
      <c r="U80" s="90"/>
      <c r="V80" s="31"/>
      <c r="W80" s="17"/>
      <c r="X80" s="9"/>
    </row>
    <row r="81" spans="1:24" outlineLevel="1" x14ac:dyDescent="0.3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3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3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35">
      <c r="A90" s="170"/>
      <c r="B90" s="8"/>
      <c r="C90" s="18"/>
      <c r="D90" s="18"/>
      <c r="E90" s="18"/>
      <c r="F90" s="18"/>
      <c r="G90" s="144" t="s">
        <v>1232</v>
      </c>
      <c r="H90" s="18"/>
      <c r="I90" s="18"/>
      <c r="J90" s="24"/>
      <c r="K90" s="24" t="s">
        <v>357</v>
      </c>
      <c r="L90" s="24" t="s">
        <v>358</v>
      </c>
      <c r="M90" s="24" t="s">
        <v>360</v>
      </c>
      <c r="N90" s="24" t="s">
        <v>361</v>
      </c>
      <c r="O90" s="24" t="s">
        <v>362</v>
      </c>
      <c r="P90" s="24" t="s">
        <v>364</v>
      </c>
      <c r="Q90" s="24" t="s">
        <v>864</v>
      </c>
      <c r="R90" s="24" t="s">
        <v>865</v>
      </c>
      <c r="S90" s="24" t="s">
        <v>1106</v>
      </c>
      <c r="T90" s="24"/>
      <c r="U90" s="24"/>
      <c r="V90" s="23"/>
      <c r="W90" s="17"/>
      <c r="X90" s="9"/>
    </row>
    <row r="91" spans="1:24" outlineLevel="1" x14ac:dyDescent="0.3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3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3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ref="I98" si="2">G78</f>
        <v>ms</v>
      </c>
      <c r="J98" s="584"/>
      <c r="K98" s="233">
        <v>0</v>
      </c>
      <c r="L98" s="233">
        <v>0.5</v>
      </c>
      <c r="M98" s="233">
        <v>0.75</v>
      </c>
      <c r="N98" s="233">
        <v>1</v>
      </c>
      <c r="O98" s="233">
        <v>1</v>
      </c>
      <c r="P98" s="233">
        <v>1</v>
      </c>
      <c r="Q98" s="233">
        <v>1</v>
      </c>
      <c r="R98" s="233">
        <v>1</v>
      </c>
      <c r="S98" s="233">
        <v>1</v>
      </c>
      <c r="T98" s="90"/>
      <c r="U98" s="90"/>
      <c r="V98" s="31"/>
      <c r="W98" s="17"/>
      <c r="X98" s="9"/>
    </row>
    <row r="99" spans="1:24" outlineLevel="1" x14ac:dyDescent="0.35">
      <c r="A99" s="170"/>
      <c r="B99" s="8"/>
      <c r="C99" s="18"/>
      <c r="D99" s="18"/>
      <c r="E99" s="18"/>
      <c r="F99" s="27"/>
      <c r="G99" s="92"/>
      <c r="H99" s="92"/>
      <c r="I99" s="633" t="str">
        <f t="shared" ref="I99:I108" si="3">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3"/>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3"/>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3"/>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3"/>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3"/>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3"/>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27"/>
      <c r="G106" s="92"/>
      <c r="H106" s="92"/>
      <c r="I106" s="633" t="str">
        <f t="shared" si="3"/>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35">
      <c r="A107" s="170"/>
      <c r="B107" s="8"/>
      <c r="C107" s="18"/>
      <c r="D107" s="18"/>
      <c r="E107" s="18"/>
      <c r="F107" s="27"/>
      <c r="G107" s="92"/>
      <c r="H107" s="92"/>
      <c r="I107" s="633" t="str">
        <f t="shared" si="3"/>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35">
      <c r="A108" s="170"/>
      <c r="B108" s="8"/>
      <c r="C108" s="18"/>
      <c r="D108" s="18"/>
      <c r="E108" s="18"/>
      <c r="F108" s="27"/>
      <c r="G108" s="92"/>
      <c r="H108" s="92"/>
      <c r="I108" s="633" t="str">
        <f t="shared" si="3"/>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3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3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3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4">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3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35">
      <c r="A114" s="170"/>
      <c r="B114" s="8"/>
      <c r="C114" s="13"/>
      <c r="D114" s="13">
        <v>2167.88</v>
      </c>
      <c r="E114" s="13" t="s">
        <v>1</v>
      </c>
      <c r="F114" s="14"/>
      <c r="G114" s="15" t="s">
        <v>905</v>
      </c>
      <c r="H114" s="14"/>
      <c r="I114" s="14"/>
      <c r="J114" s="14"/>
      <c r="K114" s="14"/>
      <c r="L114" s="14"/>
      <c r="M114" s="14"/>
      <c r="N114" s="14"/>
      <c r="O114" s="14"/>
      <c r="P114" s="14"/>
      <c r="Q114" s="14"/>
      <c r="R114" s="14"/>
      <c r="S114" s="16"/>
      <c r="T114" s="76"/>
      <c r="U114" s="110"/>
      <c r="V114" s="110"/>
      <c r="W114" s="17"/>
      <c r="X114" s="9"/>
    </row>
    <row r="115" spans="1:24" outlineLevel="1" x14ac:dyDescent="0.3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3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3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35">
      <c r="A118" s="170"/>
      <c r="B118" s="8"/>
      <c r="C118" s="18"/>
      <c r="D118" s="18"/>
      <c r="E118" s="18"/>
      <c r="F118" s="18"/>
      <c r="G118" s="47" t="s">
        <v>434</v>
      </c>
      <c r="H118" s="18"/>
      <c r="I118" s="18"/>
      <c r="J118" s="24" t="s">
        <v>734</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3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35">
      <c r="A120" s="170"/>
      <c r="B120" s="8"/>
      <c r="C120" s="18"/>
      <c r="D120" s="18"/>
      <c r="E120" s="18"/>
      <c r="F120" s="27"/>
      <c r="G120" s="27"/>
      <c r="H120" s="27"/>
      <c r="I120" s="633" t="str">
        <f t="shared" ref="I120:I126" si="4">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35">
      <c r="A121" s="170"/>
      <c r="B121" s="8"/>
      <c r="C121" s="18"/>
      <c r="D121" s="18"/>
      <c r="E121" s="18"/>
      <c r="F121" s="27"/>
      <c r="G121" s="92"/>
      <c r="H121" s="92"/>
      <c r="I121" s="633" t="str">
        <f t="shared" si="4"/>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35">
      <c r="A122" s="170"/>
      <c r="B122" s="8"/>
      <c r="C122" s="18"/>
      <c r="D122" s="18"/>
      <c r="E122" s="18"/>
      <c r="F122" s="27"/>
      <c r="G122" s="92"/>
      <c r="H122" s="92"/>
      <c r="I122" s="633" t="str">
        <f t="shared" si="4"/>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35">
      <c r="A123" s="170"/>
      <c r="B123" s="8"/>
      <c r="C123" s="18"/>
      <c r="D123" s="18"/>
      <c r="E123" s="18"/>
      <c r="F123" s="27"/>
      <c r="G123" s="92"/>
      <c r="H123" s="92"/>
      <c r="I123" s="633" t="str">
        <f t="shared" si="4"/>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35">
      <c r="A124" s="170"/>
      <c r="B124" s="8"/>
      <c r="C124" s="18"/>
      <c r="D124" s="18"/>
      <c r="E124" s="18"/>
      <c r="F124" s="27"/>
      <c r="G124" s="92"/>
      <c r="H124" s="92"/>
      <c r="I124" s="633" t="str">
        <f t="shared" si="4"/>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35">
      <c r="A125" s="170"/>
      <c r="B125" s="8"/>
      <c r="C125" s="18"/>
      <c r="D125" s="18"/>
      <c r="E125" s="18"/>
      <c r="F125" s="27"/>
      <c r="G125" s="92"/>
      <c r="H125" s="92"/>
      <c r="I125" s="633" t="str">
        <f t="shared" si="4"/>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35">
      <c r="A126" s="170"/>
      <c r="B126" s="8"/>
      <c r="C126" s="18"/>
      <c r="D126" s="18"/>
      <c r="E126" s="18"/>
      <c r="F126" s="27"/>
      <c r="G126" s="92"/>
      <c r="H126" s="92"/>
      <c r="I126" s="633" t="str">
        <f t="shared" si="4"/>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35">
      <c r="A127" s="170"/>
      <c r="B127" s="8"/>
      <c r="C127" s="18"/>
      <c r="D127" s="18"/>
      <c r="E127" s="18"/>
      <c r="F127" s="27"/>
      <c r="G127" s="92"/>
      <c r="H127" s="92"/>
      <c r="I127" s="633" t="str">
        <f t="shared" ref="I127" si="5">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35">
      <c r="A128" s="170"/>
      <c r="B128" s="8"/>
      <c r="C128" s="18"/>
      <c r="D128" s="18"/>
      <c r="E128" s="18"/>
      <c r="F128" s="27"/>
      <c r="G128" s="92"/>
      <c r="H128" s="92"/>
      <c r="I128" s="633" t="str">
        <f t="shared" ref="I128:I137" si="6">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35">
      <c r="A129" s="170"/>
      <c r="B129" s="8"/>
      <c r="C129" s="18"/>
      <c r="D129" s="18"/>
      <c r="E129" s="18"/>
      <c r="F129" s="27"/>
      <c r="G129" s="92"/>
      <c r="H129" s="92"/>
      <c r="I129" s="633" t="str">
        <f t="shared" si="6"/>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35">
      <c r="A130" s="170"/>
      <c r="B130" s="8"/>
      <c r="C130" s="18"/>
      <c r="D130" s="18"/>
      <c r="E130" s="18"/>
      <c r="F130" s="27"/>
      <c r="G130" s="92"/>
      <c r="H130" s="92"/>
      <c r="I130" s="633" t="str">
        <f t="shared" si="6"/>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35">
      <c r="A131" s="170"/>
      <c r="B131" s="8"/>
      <c r="C131" s="18"/>
      <c r="D131" s="18"/>
      <c r="E131" s="18"/>
      <c r="F131" s="27"/>
      <c r="G131" s="92"/>
      <c r="H131" s="92"/>
      <c r="I131" s="633" t="str">
        <f t="shared" si="6"/>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35">
      <c r="A132" s="170"/>
      <c r="B132" s="8"/>
      <c r="C132" s="18"/>
      <c r="D132" s="18"/>
      <c r="E132" s="18"/>
      <c r="F132" s="27"/>
      <c r="G132" s="92"/>
      <c r="H132" s="92"/>
      <c r="I132" s="633" t="str">
        <f t="shared" si="6"/>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35">
      <c r="A133" s="170"/>
      <c r="B133" s="8"/>
      <c r="C133" s="18"/>
      <c r="D133" s="18"/>
      <c r="E133" s="18"/>
      <c r="F133" s="27"/>
      <c r="G133" s="92"/>
      <c r="H133" s="92"/>
      <c r="I133" s="633" t="str">
        <f t="shared" si="6"/>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35">
      <c r="A134" s="170"/>
      <c r="B134" s="8"/>
      <c r="C134" s="18"/>
      <c r="D134" s="18"/>
      <c r="E134" s="18"/>
      <c r="F134" s="27"/>
      <c r="G134" s="92"/>
      <c r="H134" s="92"/>
      <c r="I134" s="633" t="str">
        <f t="shared" si="6"/>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35">
      <c r="A135" s="170"/>
      <c r="B135" s="8"/>
      <c r="C135" s="18"/>
      <c r="D135" s="18"/>
      <c r="E135" s="18"/>
      <c r="F135" s="27"/>
      <c r="G135" s="92"/>
      <c r="H135" s="92"/>
      <c r="I135" s="633" t="str">
        <f t="shared" si="6"/>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35">
      <c r="A136" s="170"/>
      <c r="B136" s="8"/>
      <c r="C136" s="18"/>
      <c r="D136" s="18"/>
      <c r="E136" s="18"/>
      <c r="F136" s="27"/>
      <c r="G136" s="92"/>
      <c r="H136" s="92"/>
      <c r="I136" s="633" t="str">
        <f t="shared" si="6"/>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35">
      <c r="A137" s="170"/>
      <c r="B137" s="8"/>
      <c r="C137" s="18"/>
      <c r="D137" s="18"/>
      <c r="E137" s="18"/>
      <c r="F137" s="27"/>
      <c r="G137" s="92"/>
      <c r="H137" s="92"/>
      <c r="I137" s="633" t="str">
        <f t="shared" si="6"/>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3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4" customHeight="1" x14ac:dyDescent="0.35">
      <c r="A139" s="106"/>
      <c r="B139" s="97"/>
      <c r="C139" s="18"/>
      <c r="D139" s="18"/>
      <c r="E139" s="18"/>
      <c r="F139" s="18"/>
      <c r="G139" s="591" t="s">
        <v>913</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4" customHeight="1" outlineLevel="1" x14ac:dyDescent="0.35">
      <c r="A140" s="106"/>
      <c r="B140" s="97"/>
      <c r="C140" s="18"/>
      <c r="D140" s="18"/>
      <c r="E140" s="18"/>
      <c r="F140" s="14"/>
      <c r="G140" s="151"/>
      <c r="H140" s="152"/>
      <c r="J140" s="124" t="s">
        <v>912</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4" customHeight="1" outlineLevel="1" x14ac:dyDescent="0.3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4" customHeight="1" outlineLevel="1" x14ac:dyDescent="0.35">
      <c r="A142" s="106"/>
      <c r="B142" s="97"/>
      <c r="C142" s="18"/>
      <c r="D142" s="18"/>
      <c r="E142" s="18"/>
      <c r="F142" s="14"/>
      <c r="G142" s="82" t="s">
        <v>730</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3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70"/>
      <c r="B144" s="8"/>
      <c r="C144" s="18"/>
      <c r="D144" s="18"/>
      <c r="E144" s="18"/>
      <c r="F144" s="18"/>
      <c r="G144" s="54" t="s">
        <v>917</v>
      </c>
      <c r="H144" s="18"/>
      <c r="I144" s="18"/>
      <c r="J144" s="18"/>
      <c r="K144" s="18"/>
      <c r="L144" s="23"/>
      <c r="M144" s="23"/>
      <c r="N144" s="23"/>
      <c r="O144" s="23"/>
      <c r="P144" s="23"/>
      <c r="Q144" s="23"/>
      <c r="R144" s="23"/>
      <c r="S144" s="23"/>
      <c r="T144" s="23"/>
      <c r="U144" s="23"/>
      <c r="V144" s="23"/>
      <c r="W144" s="17"/>
      <c r="X144" s="9"/>
    </row>
    <row r="145" spans="1:24" outlineLevel="1" x14ac:dyDescent="0.3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35">
      <c r="A146" s="170"/>
      <c r="B146" s="8"/>
      <c r="C146" s="18"/>
      <c r="D146" s="18"/>
      <c r="E146" s="18"/>
      <c r="F146" s="27"/>
      <c r="G146" s="27"/>
      <c r="H146" s="27"/>
      <c r="I146" s="633" t="str">
        <f t="shared" ref="I146:I153" si="7">G21</f>
        <v>b</v>
      </c>
      <c r="J146" s="244">
        <v>0.1</v>
      </c>
      <c r="L146" s="29"/>
      <c r="M146" s="29"/>
      <c r="N146" s="29"/>
      <c r="O146" s="29"/>
      <c r="P146" s="29"/>
      <c r="Q146" s="29"/>
      <c r="R146" s="29"/>
      <c r="S146" s="29"/>
      <c r="T146" s="29"/>
      <c r="U146" s="29"/>
      <c r="V146" s="31"/>
      <c r="W146" s="17"/>
      <c r="X146" s="9"/>
    </row>
    <row r="147" spans="1:24" outlineLevel="1" x14ac:dyDescent="0.35">
      <c r="A147" s="170"/>
      <c r="B147" s="8"/>
      <c r="C147" s="18"/>
      <c r="D147" s="18"/>
      <c r="E147" s="18"/>
      <c r="F147" s="27"/>
      <c r="G147" s="92"/>
      <c r="H147" s="92"/>
      <c r="I147" s="633" t="str">
        <f t="shared" si="7"/>
        <v>bd</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7"/>
        <v>f</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7"/>
        <v>h</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7"/>
        <v>i</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7"/>
        <v>k</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7"/>
        <v>l</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7"/>
        <v>ms</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ref="I154:I163" si="8">G29</f>
        <v>o</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8"/>
        <v>od</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8"/>
        <v>of</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8"/>
        <v>r</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8"/>
        <v>rd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633" t="str">
        <f t="shared" si="8"/>
        <v>v</v>
      </c>
      <c r="J159" s="244">
        <v>0.1</v>
      </c>
      <c r="L159" s="90"/>
      <c r="M159" s="90"/>
      <c r="N159" s="90"/>
      <c r="O159" s="90"/>
      <c r="P159" s="90"/>
      <c r="Q159" s="90"/>
      <c r="R159" s="90"/>
      <c r="S159" s="90"/>
      <c r="T159" s="90"/>
      <c r="U159" s="90"/>
      <c r="V159" s="31"/>
      <c r="W159" s="17"/>
      <c r="X159" s="9"/>
    </row>
    <row r="160" spans="1:24" outlineLevel="1" x14ac:dyDescent="0.35">
      <c r="A160" s="170"/>
      <c r="B160" s="8"/>
      <c r="C160" s="18"/>
      <c r="D160" s="18"/>
      <c r="E160" s="18"/>
      <c r="F160" s="27"/>
      <c r="G160" s="92"/>
      <c r="H160" s="92"/>
      <c r="I160" s="633" t="str">
        <f t="shared" si="8"/>
        <v>w</v>
      </c>
      <c r="J160" s="244">
        <v>0.1</v>
      </c>
      <c r="L160" s="90"/>
      <c r="M160" s="90"/>
      <c r="N160" s="90"/>
      <c r="O160" s="90"/>
      <c r="P160" s="90"/>
      <c r="Q160" s="90"/>
      <c r="R160" s="90"/>
      <c r="S160" s="90"/>
      <c r="T160" s="90"/>
      <c r="U160" s="90"/>
      <c r="V160" s="31"/>
      <c r="W160" s="17"/>
      <c r="X160" s="9"/>
    </row>
    <row r="161" spans="1:24" outlineLevel="1" x14ac:dyDescent="0.35">
      <c r="A161" s="170"/>
      <c r="B161" s="8"/>
      <c r="C161" s="18"/>
      <c r="D161" s="18"/>
      <c r="E161" s="18"/>
      <c r="F161" s="27"/>
      <c r="G161" s="92"/>
      <c r="H161" s="92"/>
      <c r="I161" s="633" t="str">
        <f t="shared" si="8"/>
        <v>wd</v>
      </c>
      <c r="J161" s="244">
        <v>0.1</v>
      </c>
      <c r="L161" s="90"/>
      <c r="M161" s="90"/>
      <c r="N161" s="90"/>
      <c r="O161" s="90"/>
      <c r="P161" s="90"/>
      <c r="Q161" s="90"/>
      <c r="R161" s="90"/>
      <c r="S161" s="90"/>
      <c r="T161" s="90"/>
      <c r="U161" s="90"/>
      <c r="V161" s="31"/>
      <c r="W161" s="17"/>
      <c r="X161" s="9"/>
    </row>
    <row r="162" spans="1:24" outlineLevel="1" x14ac:dyDescent="0.35">
      <c r="A162" s="170"/>
      <c r="B162" s="8"/>
      <c r="C162" s="18"/>
      <c r="D162" s="18"/>
      <c r="E162" s="18"/>
      <c r="F162" s="27"/>
      <c r="G162" s="92"/>
      <c r="H162" s="92"/>
      <c r="I162" s="633" t="str">
        <f t="shared" si="8"/>
        <v>z</v>
      </c>
      <c r="J162" s="244">
        <v>0.1</v>
      </c>
      <c r="L162" s="90"/>
      <c r="M162" s="90"/>
      <c r="N162" s="90"/>
      <c r="O162" s="90"/>
      <c r="P162" s="90"/>
      <c r="Q162" s="90"/>
      <c r="R162" s="90"/>
      <c r="S162" s="90"/>
      <c r="T162" s="90"/>
      <c r="U162" s="90"/>
      <c r="V162" s="31"/>
      <c r="W162" s="17"/>
      <c r="X162" s="9"/>
    </row>
    <row r="163" spans="1:24" outlineLevel="1" x14ac:dyDescent="0.35">
      <c r="A163" s="170"/>
      <c r="B163" s="8"/>
      <c r="C163" s="18"/>
      <c r="D163" s="18"/>
      <c r="E163" s="18"/>
      <c r="F163" s="27"/>
      <c r="G163" s="92"/>
      <c r="H163" s="92"/>
      <c r="I163" s="633" t="str">
        <f t="shared" si="8"/>
        <v>zd</v>
      </c>
      <c r="J163" s="244">
        <v>0.1</v>
      </c>
      <c r="L163" s="90"/>
      <c r="M163" s="90"/>
      <c r="N163" s="90"/>
      <c r="O163" s="90"/>
      <c r="P163" s="90"/>
      <c r="Q163" s="90"/>
      <c r="R163" s="90"/>
      <c r="S163" s="90"/>
      <c r="T163" s="90"/>
      <c r="U163" s="90"/>
      <c r="V163" s="31"/>
      <c r="W163" s="17"/>
      <c r="X163" s="9"/>
    </row>
    <row r="164" spans="1:24" outlineLevel="1" x14ac:dyDescent="0.3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3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3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3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4">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3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35">
      <c r="A170" s="170"/>
      <c r="B170" s="8"/>
      <c r="C170" s="13"/>
      <c r="D170" s="13">
        <v>0</v>
      </c>
      <c r="E170" s="13" t="s">
        <v>1</v>
      </c>
      <c r="F170" s="14"/>
      <c r="G170" s="15" t="s">
        <v>906</v>
      </c>
      <c r="H170" s="14"/>
      <c r="I170" s="14"/>
      <c r="J170" s="14"/>
      <c r="K170" s="14"/>
      <c r="L170" s="14"/>
      <c r="M170" s="14"/>
      <c r="O170" s="14"/>
      <c r="P170" s="14"/>
      <c r="Q170" s="14"/>
      <c r="R170" s="14"/>
      <c r="S170" s="16"/>
      <c r="T170" s="76"/>
      <c r="U170" s="110"/>
      <c r="V170" s="110"/>
      <c r="W170" s="17"/>
      <c r="X170" s="9"/>
    </row>
    <row r="171" spans="1:24" outlineLevel="1" x14ac:dyDescent="0.35">
      <c r="A171" s="170"/>
      <c r="B171" s="8"/>
      <c r="C171" s="13"/>
      <c r="D171" s="13" t="b">
        <f>OR(ISNA(VLOOKUP(G170,Index_Table_Names,1,FALSE)),G170="")</f>
        <v>0</v>
      </c>
      <c r="E171" s="18"/>
      <c r="F171" s="14"/>
      <c r="G171" s="14" t="s">
        <v>904</v>
      </c>
      <c r="H171" s="76"/>
      <c r="I171" s="14"/>
      <c r="J171" s="14"/>
      <c r="L171" s="14"/>
      <c r="M171" s="14"/>
      <c r="O171" s="14"/>
      <c r="P171" s="14"/>
      <c r="Q171" s="14"/>
      <c r="R171" s="14"/>
      <c r="S171" s="16"/>
      <c r="T171" s="111"/>
      <c r="U171" s="110"/>
      <c r="V171" s="110"/>
      <c r="W171" s="17"/>
      <c r="X171" s="9"/>
    </row>
    <row r="172" spans="1:24" outlineLevel="1" x14ac:dyDescent="0.3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3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35">
      <c r="A174" s="170"/>
      <c r="B174" s="8"/>
      <c r="C174" s="18"/>
      <c r="D174" s="18"/>
      <c r="E174" s="18"/>
      <c r="F174" s="18"/>
      <c r="G174" s="54" t="s">
        <v>920</v>
      </c>
      <c r="H174" s="18"/>
      <c r="I174" s="18"/>
      <c r="J174" s="18"/>
      <c r="K174" s="18"/>
      <c r="L174" s="23"/>
      <c r="M174" s="23"/>
      <c r="N174" s="23"/>
      <c r="O174" s="23"/>
      <c r="P174" s="23"/>
      <c r="Q174" s="23"/>
      <c r="R174" s="23"/>
      <c r="S174" s="23"/>
      <c r="T174" s="23"/>
      <c r="U174" s="23"/>
      <c r="V174" s="23"/>
      <c r="W174" s="17"/>
      <c r="X174" s="9"/>
    </row>
    <row r="175" spans="1:24" outlineLevel="1" x14ac:dyDescent="0.35">
      <c r="A175" s="170"/>
      <c r="B175" s="8"/>
      <c r="C175" s="18"/>
      <c r="D175" s="18"/>
      <c r="E175" s="18"/>
      <c r="F175" s="18"/>
      <c r="G175" s="54"/>
      <c r="H175" s="18"/>
      <c r="I175" s="18"/>
      <c r="J175" s="18"/>
      <c r="K175" s="24" t="s">
        <v>365</v>
      </c>
      <c r="L175" s="24" t="s">
        <v>130</v>
      </c>
      <c r="M175" s="24" t="s">
        <v>131</v>
      </c>
      <c r="N175" s="24" t="s">
        <v>132</v>
      </c>
      <c r="O175" s="24" t="s">
        <v>133</v>
      </c>
      <c r="P175" s="24" t="s">
        <v>134</v>
      </c>
      <c r="Q175" s="24" t="s">
        <v>135</v>
      </c>
      <c r="R175" s="24" t="s">
        <v>136</v>
      </c>
      <c r="S175" s="24" t="s">
        <v>137</v>
      </c>
      <c r="T175" s="24" t="s">
        <v>138</v>
      </c>
      <c r="U175" s="23"/>
      <c r="V175" s="23"/>
      <c r="W175" s="17"/>
      <c r="X175" s="9"/>
    </row>
    <row r="176" spans="1:24" outlineLevel="1" x14ac:dyDescent="0.35">
      <c r="A176" s="170"/>
      <c r="B176" s="8"/>
      <c r="C176" s="18"/>
      <c r="D176" s="13"/>
      <c r="E176" s="18"/>
      <c r="F176" s="14"/>
      <c r="G176" s="79"/>
      <c r="H176" s="76"/>
      <c r="I176" s="14"/>
      <c r="J176" s="634" t="str">
        <f t="shared" ref="J176:J183" si="9">G21</f>
        <v>b</v>
      </c>
      <c r="K176" s="590">
        <v>0.35</v>
      </c>
      <c r="L176" s="590">
        <v>0.35</v>
      </c>
      <c r="M176" s="590">
        <v>0.35</v>
      </c>
      <c r="N176" s="590">
        <v>0.35</v>
      </c>
      <c r="O176" s="590">
        <v>0.35</v>
      </c>
      <c r="P176" s="590">
        <v>0.35</v>
      </c>
      <c r="Q176" s="590">
        <v>0.35</v>
      </c>
      <c r="R176" s="590">
        <v>0.35</v>
      </c>
      <c r="S176" s="590">
        <v>0.35</v>
      </c>
      <c r="T176" s="590">
        <v>0.35</v>
      </c>
      <c r="U176" s="110"/>
      <c r="V176" s="110"/>
      <c r="W176" s="17"/>
      <c r="X176" s="9"/>
    </row>
    <row r="177" spans="1:24" outlineLevel="1" x14ac:dyDescent="0.35">
      <c r="A177" s="170"/>
      <c r="B177" s="8"/>
      <c r="C177" s="18"/>
      <c r="D177" s="13"/>
      <c r="E177" s="18"/>
      <c r="F177" s="14"/>
      <c r="G177" s="79"/>
      <c r="H177" s="76"/>
      <c r="I177" s="14"/>
      <c r="J177" s="634" t="str">
        <f t="shared" si="9"/>
        <v>bd</v>
      </c>
      <c r="K177" s="590">
        <v>0.35</v>
      </c>
      <c r="L177" s="590">
        <v>0.35</v>
      </c>
      <c r="M177" s="590">
        <v>0.35</v>
      </c>
      <c r="N177" s="590">
        <v>0.35</v>
      </c>
      <c r="O177" s="590">
        <v>0.35</v>
      </c>
      <c r="P177" s="590">
        <v>0.35</v>
      </c>
      <c r="Q177" s="590">
        <v>0.35</v>
      </c>
      <c r="R177" s="590">
        <v>0.35</v>
      </c>
      <c r="S177" s="590">
        <v>0.35</v>
      </c>
      <c r="T177" s="590">
        <v>0.35</v>
      </c>
      <c r="U177" s="110"/>
      <c r="V177" s="110"/>
      <c r="W177" s="17"/>
      <c r="X177" s="9"/>
    </row>
    <row r="178" spans="1:24" outlineLevel="1" x14ac:dyDescent="0.35">
      <c r="A178" s="170"/>
      <c r="B178" s="8"/>
      <c r="C178" s="18"/>
      <c r="D178" s="13"/>
      <c r="E178" s="18"/>
      <c r="F178" s="14"/>
      <c r="G178" s="79"/>
      <c r="H178" s="76"/>
      <c r="I178" s="14"/>
      <c r="J178" s="634" t="str">
        <f t="shared" si="9"/>
        <v>f</v>
      </c>
      <c r="K178" s="590">
        <v>0.35</v>
      </c>
      <c r="L178" s="590">
        <v>0.35</v>
      </c>
      <c r="M178" s="590">
        <v>0.35</v>
      </c>
      <c r="N178" s="590">
        <v>0.35</v>
      </c>
      <c r="O178" s="590">
        <v>0.35</v>
      </c>
      <c r="P178" s="590">
        <v>0.35</v>
      </c>
      <c r="Q178" s="590">
        <v>0.35</v>
      </c>
      <c r="R178" s="590">
        <v>0.35</v>
      </c>
      <c r="S178" s="590">
        <v>0.35</v>
      </c>
      <c r="T178" s="590">
        <v>0.35</v>
      </c>
      <c r="U178" s="110"/>
      <c r="V178" s="110"/>
      <c r="W178" s="17"/>
      <c r="X178" s="9"/>
    </row>
    <row r="179" spans="1:24" outlineLevel="1" x14ac:dyDescent="0.35">
      <c r="A179" s="170"/>
      <c r="B179" s="8"/>
      <c r="C179" s="18"/>
      <c r="D179" s="13"/>
      <c r="E179" s="18"/>
      <c r="F179" s="14"/>
      <c r="G179" s="79"/>
      <c r="H179" s="76"/>
      <c r="I179" s="14"/>
      <c r="J179" s="634" t="str">
        <f t="shared" si="9"/>
        <v>h</v>
      </c>
      <c r="K179" s="590">
        <v>0.35</v>
      </c>
      <c r="L179" s="590">
        <v>0.35</v>
      </c>
      <c r="M179" s="590">
        <v>0.35</v>
      </c>
      <c r="N179" s="590">
        <v>0.35</v>
      </c>
      <c r="O179" s="590">
        <v>0.35</v>
      </c>
      <c r="P179" s="590">
        <v>0.35</v>
      </c>
      <c r="Q179" s="590">
        <v>0.35</v>
      </c>
      <c r="R179" s="590">
        <v>0.35</v>
      </c>
      <c r="S179" s="590">
        <v>0.35</v>
      </c>
      <c r="T179" s="590">
        <v>0.35</v>
      </c>
      <c r="U179" s="110"/>
      <c r="V179" s="110"/>
      <c r="W179" s="17"/>
      <c r="X179" s="9"/>
    </row>
    <row r="180" spans="1:24" outlineLevel="1" x14ac:dyDescent="0.35">
      <c r="A180" s="170"/>
      <c r="B180" s="8"/>
      <c r="C180" s="18"/>
      <c r="D180" s="13"/>
      <c r="E180" s="18"/>
      <c r="F180" s="14"/>
      <c r="G180" s="79"/>
      <c r="H180" s="76"/>
      <c r="I180" s="14"/>
      <c r="J180" s="634" t="str">
        <f t="shared" si="9"/>
        <v>i</v>
      </c>
      <c r="K180" s="590">
        <v>0.35</v>
      </c>
      <c r="L180" s="590">
        <v>0.35</v>
      </c>
      <c r="M180" s="590">
        <v>0.35</v>
      </c>
      <c r="N180" s="590">
        <v>0.35</v>
      </c>
      <c r="O180" s="590">
        <v>0.35</v>
      </c>
      <c r="P180" s="590">
        <v>0.35</v>
      </c>
      <c r="Q180" s="590">
        <v>0.35</v>
      </c>
      <c r="R180" s="590">
        <v>0.35</v>
      </c>
      <c r="S180" s="590">
        <v>0.35</v>
      </c>
      <c r="T180" s="590">
        <v>0.35</v>
      </c>
      <c r="U180" s="110"/>
      <c r="V180" s="110"/>
      <c r="W180" s="17"/>
      <c r="X180" s="9"/>
    </row>
    <row r="181" spans="1:24" outlineLevel="1" x14ac:dyDescent="0.35">
      <c r="A181" s="170"/>
      <c r="B181" s="8"/>
      <c r="C181" s="18"/>
      <c r="D181" s="13"/>
      <c r="E181" s="18"/>
      <c r="F181" s="14"/>
      <c r="G181" s="79"/>
      <c r="H181" s="76"/>
      <c r="I181" s="14"/>
      <c r="J181" s="634" t="str">
        <f t="shared" si="9"/>
        <v>k</v>
      </c>
      <c r="K181" s="590">
        <v>0.35</v>
      </c>
      <c r="L181" s="590">
        <v>0.35</v>
      </c>
      <c r="M181" s="590">
        <v>0.35</v>
      </c>
      <c r="N181" s="590">
        <v>0.35</v>
      </c>
      <c r="O181" s="590">
        <v>0.35</v>
      </c>
      <c r="P181" s="590">
        <v>0.35</v>
      </c>
      <c r="Q181" s="590">
        <v>0.35</v>
      </c>
      <c r="R181" s="590">
        <v>0.35</v>
      </c>
      <c r="S181" s="590">
        <v>0.35</v>
      </c>
      <c r="T181" s="590">
        <v>0.35</v>
      </c>
      <c r="U181" s="110"/>
      <c r="V181" s="110"/>
      <c r="W181" s="17"/>
      <c r="X181" s="9"/>
    </row>
    <row r="182" spans="1:24" outlineLevel="1" x14ac:dyDescent="0.35">
      <c r="A182" s="170"/>
      <c r="B182" s="8"/>
      <c r="C182" s="18"/>
      <c r="D182" s="13"/>
      <c r="E182" s="18"/>
      <c r="F182" s="14"/>
      <c r="G182" s="79"/>
      <c r="H182" s="76"/>
      <c r="I182" s="14"/>
      <c r="J182" s="634" t="str">
        <f t="shared" si="9"/>
        <v>l</v>
      </c>
      <c r="K182" s="590">
        <v>0.35</v>
      </c>
      <c r="L182" s="590">
        <v>0.35</v>
      </c>
      <c r="M182" s="590">
        <v>0.35</v>
      </c>
      <c r="N182" s="590">
        <v>0.35</v>
      </c>
      <c r="O182" s="590">
        <v>0.35</v>
      </c>
      <c r="P182" s="590">
        <v>0.35</v>
      </c>
      <c r="Q182" s="590">
        <v>0.35</v>
      </c>
      <c r="R182" s="590">
        <v>0.35</v>
      </c>
      <c r="S182" s="590">
        <v>0.35</v>
      </c>
      <c r="T182" s="590">
        <v>0.35</v>
      </c>
      <c r="U182" s="110"/>
      <c r="V182" s="110"/>
      <c r="W182" s="17"/>
      <c r="X182" s="9"/>
    </row>
    <row r="183" spans="1:24" outlineLevel="1" x14ac:dyDescent="0.35">
      <c r="A183" s="170"/>
      <c r="B183" s="8"/>
      <c r="C183" s="18"/>
      <c r="D183" s="13"/>
      <c r="E183" s="18"/>
      <c r="F183" s="14"/>
      <c r="G183" s="79"/>
      <c r="H183" s="76"/>
      <c r="I183" s="14"/>
      <c r="J183" s="634" t="str">
        <f t="shared" si="9"/>
        <v>ms</v>
      </c>
      <c r="K183" s="590">
        <v>0.35</v>
      </c>
      <c r="L183" s="590">
        <v>0.35</v>
      </c>
      <c r="M183" s="590">
        <v>0.35</v>
      </c>
      <c r="N183" s="590">
        <v>0.35</v>
      </c>
      <c r="O183" s="590">
        <v>0.35</v>
      </c>
      <c r="P183" s="590">
        <v>0.35</v>
      </c>
      <c r="Q183" s="590">
        <v>0.35</v>
      </c>
      <c r="R183" s="590">
        <v>0.35</v>
      </c>
      <c r="S183" s="590">
        <v>0.35</v>
      </c>
      <c r="T183" s="590">
        <v>0.35</v>
      </c>
      <c r="U183" s="110"/>
      <c r="V183" s="110"/>
      <c r="W183" s="17"/>
      <c r="X183" s="9"/>
    </row>
    <row r="184" spans="1:24" outlineLevel="1" x14ac:dyDescent="0.35">
      <c r="A184" s="170"/>
      <c r="B184" s="8"/>
      <c r="C184" s="18"/>
      <c r="D184" s="13"/>
      <c r="E184" s="18"/>
      <c r="F184" s="14"/>
      <c r="G184" s="79"/>
      <c r="H184" s="76"/>
      <c r="I184" s="14"/>
      <c r="J184" s="634" t="str">
        <f t="shared" ref="J184:J193" si="10">G29</f>
        <v>o</v>
      </c>
      <c r="K184" s="590">
        <v>0.35</v>
      </c>
      <c r="L184" s="590">
        <v>0.35</v>
      </c>
      <c r="M184" s="590">
        <v>0.35</v>
      </c>
      <c r="N184" s="590">
        <v>0.35</v>
      </c>
      <c r="O184" s="590">
        <v>0.35</v>
      </c>
      <c r="P184" s="590">
        <v>0.35</v>
      </c>
      <c r="Q184" s="590">
        <v>0.35</v>
      </c>
      <c r="R184" s="590">
        <v>0.35</v>
      </c>
      <c r="S184" s="590">
        <v>0.35</v>
      </c>
      <c r="T184" s="590">
        <v>0.35</v>
      </c>
      <c r="U184" s="110"/>
      <c r="V184" s="110"/>
      <c r="W184" s="17"/>
      <c r="X184" s="9"/>
    </row>
    <row r="185" spans="1:24" outlineLevel="1" x14ac:dyDescent="0.35">
      <c r="A185" s="170"/>
      <c r="B185" s="8"/>
      <c r="C185" s="18"/>
      <c r="D185" s="13"/>
      <c r="E185" s="18"/>
      <c r="F185" s="14"/>
      <c r="G185" s="79"/>
      <c r="H185" s="76"/>
      <c r="I185" s="14"/>
      <c r="J185" s="634" t="str">
        <f t="shared" si="10"/>
        <v>od</v>
      </c>
      <c r="K185" s="590">
        <v>0.35</v>
      </c>
      <c r="L185" s="590">
        <v>0.35</v>
      </c>
      <c r="M185" s="590">
        <v>0.35</v>
      </c>
      <c r="N185" s="590">
        <v>0.35</v>
      </c>
      <c r="O185" s="590">
        <v>0.35</v>
      </c>
      <c r="P185" s="590">
        <v>0.35</v>
      </c>
      <c r="Q185" s="590">
        <v>0.35</v>
      </c>
      <c r="R185" s="590">
        <v>0.35</v>
      </c>
      <c r="S185" s="590">
        <v>0.35</v>
      </c>
      <c r="T185" s="590">
        <v>0.35</v>
      </c>
      <c r="U185" s="110"/>
      <c r="V185" s="110"/>
      <c r="W185" s="17"/>
      <c r="X185" s="9"/>
    </row>
    <row r="186" spans="1:24" outlineLevel="1" x14ac:dyDescent="0.35">
      <c r="A186" s="170"/>
      <c r="B186" s="8"/>
      <c r="C186" s="18"/>
      <c r="D186" s="13"/>
      <c r="E186" s="18"/>
      <c r="F186" s="14"/>
      <c r="G186" s="79"/>
      <c r="H186" s="76"/>
      <c r="I186" s="14"/>
      <c r="J186" s="634" t="str">
        <f t="shared" si="10"/>
        <v>of</v>
      </c>
      <c r="K186" s="590">
        <v>0.35</v>
      </c>
      <c r="L186" s="590">
        <v>0.35</v>
      </c>
      <c r="M186" s="590">
        <v>0.35</v>
      </c>
      <c r="N186" s="590">
        <v>0.35</v>
      </c>
      <c r="O186" s="590">
        <v>0.35</v>
      </c>
      <c r="P186" s="590">
        <v>0.35</v>
      </c>
      <c r="Q186" s="590">
        <v>0.35</v>
      </c>
      <c r="R186" s="590">
        <v>0.35</v>
      </c>
      <c r="S186" s="590">
        <v>0.35</v>
      </c>
      <c r="T186" s="590">
        <v>0.35</v>
      </c>
      <c r="U186" s="110"/>
      <c r="V186" s="110"/>
      <c r="W186" s="17"/>
      <c r="X186" s="9"/>
    </row>
    <row r="187" spans="1:24" outlineLevel="1" x14ac:dyDescent="0.35">
      <c r="A187" s="170"/>
      <c r="B187" s="8"/>
      <c r="C187" s="18"/>
      <c r="D187" s="13"/>
      <c r="E187" s="18"/>
      <c r="F187" s="14"/>
      <c r="G187" s="79"/>
      <c r="H187" s="76"/>
      <c r="I187" s="14"/>
      <c r="J187" s="634" t="str">
        <f t="shared" si="10"/>
        <v>r</v>
      </c>
      <c r="K187" s="590">
        <v>0.35</v>
      </c>
      <c r="L187" s="590">
        <v>0.35</v>
      </c>
      <c r="M187" s="590">
        <v>0.35</v>
      </c>
      <c r="N187" s="590">
        <v>0.35</v>
      </c>
      <c r="O187" s="590">
        <v>0.35</v>
      </c>
      <c r="P187" s="590">
        <v>0.35</v>
      </c>
      <c r="Q187" s="590">
        <v>0.35</v>
      </c>
      <c r="R187" s="590">
        <v>0.35</v>
      </c>
      <c r="S187" s="590">
        <v>0.35</v>
      </c>
      <c r="T187" s="590">
        <v>0.35</v>
      </c>
      <c r="U187" s="110"/>
      <c r="V187" s="110"/>
      <c r="W187" s="17"/>
      <c r="X187" s="9"/>
    </row>
    <row r="188" spans="1:24" outlineLevel="1" x14ac:dyDescent="0.35">
      <c r="A188" s="170"/>
      <c r="B188" s="8"/>
      <c r="C188" s="18"/>
      <c r="D188" s="13"/>
      <c r="E188" s="18"/>
      <c r="F188" s="14"/>
      <c r="G188" s="79"/>
      <c r="H188" s="76"/>
      <c r="I188" s="14"/>
      <c r="J188" s="634" t="str">
        <f t="shared" si="10"/>
        <v>rd</v>
      </c>
      <c r="K188" s="590">
        <v>0.35</v>
      </c>
      <c r="L188" s="590">
        <v>0.35</v>
      </c>
      <c r="M188" s="590">
        <v>0.35</v>
      </c>
      <c r="N188" s="590">
        <v>0.35</v>
      </c>
      <c r="O188" s="590">
        <v>0.35</v>
      </c>
      <c r="P188" s="590">
        <v>0.35</v>
      </c>
      <c r="Q188" s="590">
        <v>0.35</v>
      </c>
      <c r="R188" s="590">
        <v>0.35</v>
      </c>
      <c r="S188" s="590">
        <v>0.35</v>
      </c>
      <c r="T188" s="590">
        <v>0.35</v>
      </c>
      <c r="U188" s="110"/>
      <c r="V188" s="110"/>
      <c r="W188" s="17"/>
      <c r="X188" s="9"/>
    </row>
    <row r="189" spans="1:24" outlineLevel="1" x14ac:dyDescent="0.35">
      <c r="A189" s="170"/>
      <c r="B189" s="8"/>
      <c r="C189" s="18"/>
      <c r="D189" s="13"/>
      <c r="E189" s="18"/>
      <c r="F189" s="14"/>
      <c r="G189" s="79"/>
      <c r="H189" s="76"/>
      <c r="I189" s="14"/>
      <c r="J189" s="634" t="str">
        <f t="shared" si="10"/>
        <v>v</v>
      </c>
      <c r="K189" s="590">
        <v>0.35</v>
      </c>
      <c r="L189" s="590">
        <v>0.35</v>
      </c>
      <c r="M189" s="590">
        <v>0.35</v>
      </c>
      <c r="N189" s="590">
        <v>0.35</v>
      </c>
      <c r="O189" s="590">
        <v>0.35</v>
      </c>
      <c r="P189" s="590">
        <v>0.35</v>
      </c>
      <c r="Q189" s="590">
        <v>0.35</v>
      </c>
      <c r="R189" s="590">
        <v>0.35</v>
      </c>
      <c r="S189" s="590">
        <v>0.35</v>
      </c>
      <c r="T189" s="590">
        <v>0.35</v>
      </c>
      <c r="U189" s="110"/>
      <c r="V189" s="110"/>
      <c r="W189" s="17"/>
      <c r="X189" s="9"/>
    </row>
    <row r="190" spans="1:24" outlineLevel="1" x14ac:dyDescent="0.35">
      <c r="A190" s="170"/>
      <c r="B190" s="8"/>
      <c r="C190" s="18"/>
      <c r="D190" s="13"/>
      <c r="E190" s="18"/>
      <c r="F190" s="14"/>
      <c r="G190" s="79"/>
      <c r="H190" s="76"/>
      <c r="I190" s="14"/>
      <c r="J190" s="634" t="str">
        <f t="shared" si="10"/>
        <v>w</v>
      </c>
      <c r="K190" s="590">
        <v>0.35</v>
      </c>
      <c r="L190" s="590">
        <v>0.35</v>
      </c>
      <c r="M190" s="590">
        <v>0.35</v>
      </c>
      <c r="N190" s="590">
        <v>0.35</v>
      </c>
      <c r="O190" s="590">
        <v>0.35</v>
      </c>
      <c r="P190" s="590">
        <v>0.35</v>
      </c>
      <c r="Q190" s="590">
        <v>0.35</v>
      </c>
      <c r="R190" s="590">
        <v>0.35</v>
      </c>
      <c r="S190" s="590">
        <v>0.35</v>
      </c>
      <c r="T190" s="590">
        <v>0.35</v>
      </c>
      <c r="U190" s="110"/>
      <c r="V190" s="110"/>
      <c r="W190" s="17"/>
      <c r="X190" s="9"/>
    </row>
    <row r="191" spans="1:24" outlineLevel="1" x14ac:dyDescent="0.35">
      <c r="A191" s="170"/>
      <c r="B191" s="8"/>
      <c r="C191" s="18"/>
      <c r="D191" s="13"/>
      <c r="E191" s="18"/>
      <c r="F191" s="14"/>
      <c r="G191" s="79"/>
      <c r="H191" s="76"/>
      <c r="I191" s="14"/>
      <c r="J191" s="634" t="str">
        <f t="shared" si="10"/>
        <v>wd</v>
      </c>
      <c r="K191" s="590">
        <v>0.35</v>
      </c>
      <c r="L191" s="590">
        <v>0.35</v>
      </c>
      <c r="M191" s="590">
        <v>0.35</v>
      </c>
      <c r="N191" s="590">
        <v>0.35</v>
      </c>
      <c r="O191" s="590">
        <v>0.35</v>
      </c>
      <c r="P191" s="590">
        <v>0.35</v>
      </c>
      <c r="Q191" s="590">
        <v>0.35</v>
      </c>
      <c r="R191" s="590">
        <v>0.35</v>
      </c>
      <c r="S191" s="590">
        <v>0.35</v>
      </c>
      <c r="T191" s="590">
        <v>0.35</v>
      </c>
      <c r="U191" s="110"/>
      <c r="V191" s="110"/>
      <c r="W191" s="17"/>
      <c r="X191" s="9"/>
    </row>
    <row r="192" spans="1:24" outlineLevel="1" x14ac:dyDescent="0.35">
      <c r="A192" s="170"/>
      <c r="B192" s="8"/>
      <c r="C192" s="18"/>
      <c r="D192" s="13"/>
      <c r="E192" s="18"/>
      <c r="F192" s="14"/>
      <c r="G192" s="79"/>
      <c r="H192" s="76"/>
      <c r="I192" s="14"/>
      <c r="J192" s="634" t="str">
        <f t="shared" si="10"/>
        <v>z</v>
      </c>
      <c r="K192" s="590">
        <v>0.35</v>
      </c>
      <c r="L192" s="590">
        <v>0.35</v>
      </c>
      <c r="M192" s="590">
        <v>0.35</v>
      </c>
      <c r="N192" s="590">
        <v>0.35</v>
      </c>
      <c r="O192" s="590">
        <v>0.35</v>
      </c>
      <c r="P192" s="590">
        <v>0.35</v>
      </c>
      <c r="Q192" s="590">
        <v>0.35</v>
      </c>
      <c r="R192" s="590">
        <v>0.35</v>
      </c>
      <c r="S192" s="590">
        <v>0.35</v>
      </c>
      <c r="T192" s="590">
        <v>0.35</v>
      </c>
      <c r="U192" s="110"/>
      <c r="V192" s="110"/>
      <c r="W192" s="17"/>
      <c r="X192" s="9"/>
    </row>
    <row r="193" spans="1:24" outlineLevel="1" x14ac:dyDescent="0.35">
      <c r="A193" s="170"/>
      <c r="B193" s="8"/>
      <c r="C193" s="18"/>
      <c r="D193" s="13"/>
      <c r="E193" s="18"/>
      <c r="F193" s="14"/>
      <c r="G193" s="79"/>
      <c r="H193" s="76"/>
      <c r="I193" s="14"/>
      <c r="J193" s="634" t="str">
        <f t="shared" si="10"/>
        <v>zd</v>
      </c>
      <c r="K193" s="590">
        <v>0.35</v>
      </c>
      <c r="L193" s="590">
        <v>0.35</v>
      </c>
      <c r="M193" s="590">
        <v>0.35</v>
      </c>
      <c r="N193" s="590">
        <v>0.35</v>
      </c>
      <c r="O193" s="590">
        <v>0.35</v>
      </c>
      <c r="P193" s="590">
        <v>0.35</v>
      </c>
      <c r="Q193" s="590">
        <v>0.35</v>
      </c>
      <c r="R193" s="590">
        <v>0.35</v>
      </c>
      <c r="S193" s="590">
        <v>0.35</v>
      </c>
      <c r="T193" s="590">
        <v>0.35</v>
      </c>
      <c r="U193" s="110"/>
      <c r="V193" s="110"/>
      <c r="W193" s="17"/>
      <c r="X193" s="9"/>
    </row>
    <row r="194" spans="1:24" outlineLevel="1" x14ac:dyDescent="0.35">
      <c r="A194" s="170"/>
      <c r="B194" s="8"/>
      <c r="C194" s="18"/>
      <c r="D194" s="13"/>
      <c r="E194" s="18"/>
      <c r="F194" s="14"/>
      <c r="G194" s="79"/>
      <c r="H194" s="76"/>
      <c r="I194" s="14"/>
      <c r="L194" s="586"/>
      <c r="O194" s="14"/>
      <c r="P194" s="14"/>
      <c r="Q194" s="14"/>
      <c r="R194" s="14"/>
      <c r="S194" s="16"/>
      <c r="T194" s="111"/>
      <c r="U194" s="110"/>
      <c r="V194" s="110"/>
      <c r="W194" s="17"/>
      <c r="X194" s="9"/>
    </row>
    <row r="195" spans="1:24" outlineLevel="1" x14ac:dyDescent="0.35">
      <c r="A195" s="170"/>
      <c r="B195" s="8"/>
      <c r="C195" s="18"/>
      <c r="D195" s="13"/>
      <c r="E195" s="18"/>
      <c r="F195" s="14"/>
      <c r="G195" s="22"/>
      <c r="H195" s="76"/>
      <c r="I195" s="14"/>
      <c r="J195" s="37"/>
      <c r="K195" s="14"/>
      <c r="L195" s="14"/>
      <c r="M195" s="14"/>
      <c r="N195" s="14"/>
      <c r="O195" s="14"/>
      <c r="P195" s="14"/>
      <c r="Q195" s="14"/>
      <c r="R195" s="14"/>
      <c r="S195" s="16"/>
      <c r="T195" s="111"/>
      <c r="U195" s="110"/>
      <c r="V195" s="110"/>
      <c r="W195" s="17"/>
      <c r="X195" s="9"/>
    </row>
    <row r="196" spans="1:24" outlineLevel="1" x14ac:dyDescent="0.35">
      <c r="A196" s="170"/>
      <c r="B196" s="8"/>
      <c r="C196" s="40"/>
      <c r="D196" s="40"/>
      <c r="E196" s="40"/>
      <c r="F196" s="40"/>
      <c r="G196" s="41" t="str">
        <f>G170</f>
        <v>YIELD REDUCTION FROM GRAZING CROP</v>
      </c>
      <c r="H196" s="40"/>
      <c r="I196" s="40"/>
      <c r="J196" s="40"/>
      <c r="K196" s="40"/>
      <c r="L196" s="40"/>
      <c r="M196" s="40"/>
      <c r="N196" s="40"/>
      <c r="O196" s="40"/>
      <c r="P196" s="40"/>
      <c r="Q196" s="40"/>
      <c r="R196" s="40"/>
      <c r="S196" s="40"/>
      <c r="T196" s="95"/>
      <c r="U196" s="95"/>
      <c r="V196" s="95"/>
      <c r="W196" s="42" t="s">
        <v>116</v>
      </c>
      <c r="X196" s="9"/>
    </row>
    <row r="197" spans="1:24" outlineLevel="1" x14ac:dyDescent="0.35">
      <c r="A197" s="170"/>
      <c r="B197" s="8"/>
      <c r="C197" s="8"/>
      <c r="D197" s="8"/>
      <c r="E197" s="8"/>
      <c r="F197" s="9"/>
      <c r="G197" s="9"/>
      <c r="H197" s="9"/>
      <c r="I197" s="9"/>
      <c r="J197" s="9"/>
      <c r="K197" s="9"/>
      <c r="L197" s="9"/>
      <c r="M197" s="9"/>
      <c r="N197" s="9"/>
      <c r="O197" s="9"/>
      <c r="P197" s="9"/>
      <c r="Q197" s="9"/>
      <c r="R197" s="9"/>
      <c r="S197" s="9"/>
      <c r="T197" s="9"/>
      <c r="U197" s="9"/>
      <c r="V197" s="9"/>
      <c r="W197" s="9"/>
      <c r="X197" s="9"/>
    </row>
    <row r="198" spans="1:24" x14ac:dyDescent="0.35">
      <c r="A198" s="170"/>
      <c r="B198" s="8"/>
      <c r="C198" s="8"/>
      <c r="D198" s="8"/>
      <c r="E198" s="8"/>
      <c r="F198" s="9"/>
      <c r="G198" s="9"/>
      <c r="H198" s="9"/>
      <c r="I198" s="9"/>
      <c r="J198" s="9"/>
      <c r="K198" s="9"/>
      <c r="L198" s="9"/>
      <c r="M198" s="9"/>
      <c r="N198" s="9"/>
      <c r="O198" s="9"/>
      <c r="P198" s="9"/>
      <c r="Q198" s="9"/>
      <c r="R198" s="9"/>
      <c r="S198" s="9"/>
      <c r="T198" s="9"/>
      <c r="U198" s="9"/>
      <c r="V198" s="9"/>
      <c r="W198" s="9"/>
      <c r="X198" s="9"/>
    </row>
    <row r="199" spans="1:24" x14ac:dyDescent="0.35">
      <c r="A199" s="170"/>
      <c r="B199" s="8"/>
      <c r="C199" s="587"/>
      <c r="D199" s="587"/>
      <c r="E199" s="587"/>
      <c r="F199" s="587"/>
      <c r="G199" s="587"/>
      <c r="H199" s="588"/>
      <c r="I199" s="587"/>
      <c r="J199" s="587"/>
      <c r="K199" s="587"/>
      <c r="L199" s="587"/>
      <c r="M199" s="587"/>
      <c r="N199" s="587"/>
      <c r="O199" s="587"/>
      <c r="P199" s="587"/>
      <c r="Q199" s="587"/>
      <c r="R199" s="587"/>
      <c r="S199" s="587"/>
      <c r="T199" s="587"/>
      <c r="U199" s="587"/>
      <c r="V199" s="587"/>
      <c r="W199" s="587"/>
      <c r="X199" s="587"/>
    </row>
    <row r="200" spans="1:24" x14ac:dyDescent="0.35">
      <c r="A200" s="170"/>
      <c r="B200" s="8"/>
      <c r="C200" s="8"/>
      <c r="D200" s="8"/>
      <c r="E200" s="8"/>
      <c r="F200" s="9"/>
      <c r="G200" s="9"/>
      <c r="H200" s="9"/>
      <c r="I200" s="9"/>
      <c r="J200" s="9"/>
      <c r="K200" s="9"/>
      <c r="L200" s="9"/>
      <c r="M200" s="9"/>
      <c r="N200" s="9"/>
      <c r="O200" s="9"/>
      <c r="P200" s="9"/>
      <c r="Q200" s="9"/>
      <c r="R200" s="9"/>
      <c r="S200" s="9"/>
      <c r="T200" s="9"/>
      <c r="U200" s="9"/>
      <c r="V200" s="9"/>
      <c r="W200" s="9"/>
      <c r="X200" s="9"/>
    </row>
    <row r="201" spans="1:24" x14ac:dyDescent="0.35">
      <c r="A201" s="170"/>
      <c r="B201" s="8"/>
      <c r="C201" s="8"/>
      <c r="D201" s="8"/>
      <c r="E201" s="8"/>
      <c r="F201" s="9"/>
      <c r="G201" s="9"/>
      <c r="H201" s="9"/>
      <c r="I201" s="9"/>
      <c r="J201" s="9"/>
      <c r="K201" s="9"/>
      <c r="L201" s="9"/>
      <c r="M201" s="9"/>
      <c r="N201" s="9"/>
      <c r="O201" s="9"/>
      <c r="P201" s="9"/>
      <c r="Q201" s="9"/>
      <c r="R201" s="9"/>
      <c r="S201" s="9"/>
      <c r="T201" s="9"/>
      <c r="U201" s="9"/>
      <c r="V201" s="9"/>
      <c r="W201" s="9"/>
      <c r="X201" s="9"/>
    </row>
    <row r="202" spans="1:24" x14ac:dyDescent="0.35">
      <c r="A202" s="170"/>
      <c r="B202" s="8"/>
      <c r="C202" s="8"/>
      <c r="D202" s="8"/>
      <c r="E202" s="8"/>
      <c r="F202" s="9"/>
      <c r="G202" s="9"/>
      <c r="H202" s="9"/>
      <c r="I202" s="9"/>
      <c r="J202" s="9"/>
      <c r="K202" s="9"/>
      <c r="L202" s="9"/>
      <c r="M202" s="9"/>
      <c r="N202" s="9"/>
      <c r="O202" s="9"/>
      <c r="P202" s="9"/>
      <c r="Q202" s="9"/>
      <c r="R202" s="9"/>
      <c r="S202" s="9"/>
      <c r="T202" s="9"/>
      <c r="U202" s="9"/>
      <c r="V202" s="9"/>
      <c r="W202" s="9"/>
      <c r="X202"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1044</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1045</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1046</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1047</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1048</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1049</v>
      </c>
      <c r="K31" s="24" t="s">
        <v>1050</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1051</v>
      </c>
      <c r="H34" s="38"/>
      <c r="I34" s="717" t="s">
        <v>1052</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1053</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1054</v>
      </c>
      <c r="H36" s="38"/>
      <c r="I36" s="717" t="s">
        <v>1055</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1056</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1057</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1058</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1059</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1060</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1061</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1062</v>
      </c>
      <c r="J52" s="577" t="s">
        <v>1063</v>
      </c>
      <c r="K52" s="101" t="s">
        <v>1064</v>
      </c>
      <c r="L52" s="24"/>
      <c r="M52" s="18" t="s">
        <v>1065</v>
      </c>
      <c r="N52" s="18"/>
      <c r="O52" s="24"/>
      <c r="P52" s="23" t="s">
        <v>1066</v>
      </c>
      <c r="Q52" s="24"/>
      <c r="R52" s="18" t="s">
        <v>1067</v>
      </c>
      <c r="S52" s="24"/>
      <c r="T52" s="806" t="s">
        <v>1182</v>
      </c>
      <c r="U52" s="23"/>
      <c r="V52" s="23"/>
      <c r="W52" s="17"/>
      <c r="X52" s="9"/>
    </row>
    <row r="53" spans="1:24" ht="13" customHeight="1" x14ac:dyDescent="0.35">
      <c r="A53" s="7"/>
      <c r="B53" s="8"/>
      <c r="C53" s="18"/>
      <c r="D53" s="18"/>
      <c r="E53" s="18"/>
      <c r="F53" s="18"/>
      <c r="G53" s="18"/>
      <c r="H53" s="18"/>
      <c r="I53" s="24" t="s">
        <v>1068</v>
      </c>
      <c r="J53" s="24" t="s">
        <v>1069</v>
      </c>
      <c r="K53" s="24" t="s">
        <v>1070</v>
      </c>
      <c r="L53" s="24"/>
      <c r="M53" s="18" t="s">
        <v>1071</v>
      </c>
      <c r="N53" s="18" t="s">
        <v>1072</v>
      </c>
      <c r="O53" s="24"/>
      <c r="P53" s="23" t="s">
        <v>1073</v>
      </c>
      <c r="Q53" s="24"/>
      <c r="R53" s="18" t="s">
        <v>1074</v>
      </c>
      <c r="S53" s="24"/>
      <c r="T53" s="806" t="s">
        <v>1183</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1075</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50</v>
      </c>
      <c r="J57" s="723">
        <v>4.5</v>
      </c>
      <c r="K57" s="100">
        <v>0.01</v>
      </c>
      <c r="L57" s="516"/>
      <c r="M57" s="98">
        <v>0.23699999999999999</v>
      </c>
      <c r="N57" s="721"/>
      <c r="O57" s="516"/>
      <c r="P57" s="98">
        <v>0.42</v>
      </c>
      <c r="Q57" s="724"/>
      <c r="R57" s="98">
        <v>1</v>
      </c>
      <c r="S57" s="516"/>
      <c r="T57" s="808">
        <f t="shared" si="0"/>
        <v>0.12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0.32</v>
      </c>
      <c r="Q58" s="724"/>
      <c r="R58" s="98">
        <v>1</v>
      </c>
      <c r="S58" s="516"/>
      <c r="T58" s="808">
        <f t="shared" si="0"/>
        <v>0.184</v>
      </c>
      <c r="U58" s="31"/>
      <c r="V58" s="31"/>
      <c r="W58" s="725"/>
      <c r="X58" s="9"/>
    </row>
    <row r="59" spans="1:24" ht="13" customHeight="1" x14ac:dyDescent="0.35">
      <c r="A59" s="7"/>
      <c r="B59" s="8"/>
      <c r="C59" s="18"/>
      <c r="D59" s="18"/>
      <c r="E59" s="18"/>
      <c r="F59" s="27"/>
      <c r="G59" s="721"/>
      <c r="H59" s="722" t="s">
        <v>132</v>
      </c>
      <c r="I59" s="136">
        <v>100</v>
      </c>
      <c r="J59" s="723">
        <v>2.2000000000000002</v>
      </c>
      <c r="K59" s="100">
        <v>0.01</v>
      </c>
      <c r="L59" s="516"/>
      <c r="M59" s="98">
        <v>0.23699999999999999</v>
      </c>
      <c r="N59" s="721"/>
      <c r="O59" s="516"/>
      <c r="P59" s="98">
        <v>0.14000000000000001</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150</v>
      </c>
      <c r="J60" s="723">
        <v>1.8</v>
      </c>
      <c r="K60" s="100">
        <v>0.01</v>
      </c>
      <c r="L60" s="516"/>
      <c r="M60" s="98">
        <v>0.23699999999999999</v>
      </c>
      <c r="N60" s="721"/>
      <c r="O60" s="516"/>
      <c r="P60" s="98">
        <v>0.12</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1076</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1077</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1078</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1079</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1080</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1081</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1082</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1083</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1084</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1085</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861</v>
      </c>
      <c r="O170" s="24" t="s">
        <v>862</v>
      </c>
      <c r="P170" s="24" t="s">
        <v>863</v>
      </c>
      <c r="Q170" s="24" t="s">
        <v>1105</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1086</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1087</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1088</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1089</v>
      </c>
      <c r="J188" s="24" t="s">
        <v>1090</v>
      </c>
      <c r="K188" s="24" t="s">
        <v>1091</v>
      </c>
      <c r="L188" s="24" t="s">
        <v>1092</v>
      </c>
      <c r="M188" s="24" t="s">
        <v>1093</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1094</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1095</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1096</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1097</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1098</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4"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1034</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800</v>
      </c>
      <c r="G20" s="479" t="s">
        <v>745</v>
      </c>
      <c r="H20" s="479" t="s">
        <v>737</v>
      </c>
      <c r="I20" s="479" t="s">
        <v>738</v>
      </c>
      <c r="J20" s="479" t="s">
        <v>739</v>
      </c>
      <c r="K20" s="479" t="s">
        <v>740</v>
      </c>
      <c r="L20" s="479" t="s">
        <v>741</v>
      </c>
      <c r="M20" s="479" t="s">
        <v>742</v>
      </c>
      <c r="N20" s="479" t="s">
        <v>743</v>
      </c>
      <c r="O20" s="479" t="s">
        <v>744</v>
      </c>
      <c r="P20" s="23"/>
      <c r="Q20" s="23"/>
      <c r="R20" s="23"/>
      <c r="S20" s="23"/>
      <c r="T20" s="23" t="s">
        <v>90</v>
      </c>
      <c r="U20" s="23" t="s">
        <v>800</v>
      </c>
      <c r="V20" s="23" t="s">
        <v>745</v>
      </c>
      <c r="W20" s="23" t="s">
        <v>737</v>
      </c>
      <c r="X20" s="23" t="s">
        <v>738</v>
      </c>
      <c r="Y20" s="23" t="s">
        <v>739</v>
      </c>
      <c r="Z20" s="23" t="s">
        <v>740</v>
      </c>
      <c r="AA20" s="23" t="s">
        <v>741</v>
      </c>
      <c r="AB20" s="23" t="s">
        <v>742</v>
      </c>
      <c r="AC20" s="23" t="s">
        <v>743</v>
      </c>
      <c r="AD20" s="23" t="s">
        <v>744</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991</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43606</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140</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43628</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161</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43684</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217</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43733</v>
      </c>
      <c r="G26" s="622">
        <v>43753</v>
      </c>
      <c r="H26" s="2">
        <f>G26</f>
        <v>43753</v>
      </c>
      <c r="I26" s="622">
        <v>43753</v>
      </c>
      <c r="J26" s="2">
        <f>I26</f>
        <v>43753</v>
      </c>
      <c r="K26" s="622">
        <v>43753</v>
      </c>
      <c r="L26" s="2">
        <f>K26</f>
        <v>43753</v>
      </c>
      <c r="M26" s="622">
        <v>43753</v>
      </c>
      <c r="N26" s="2">
        <f t="shared" si="0"/>
        <v>43753</v>
      </c>
      <c r="O26" s="2">
        <f t="shared" si="0"/>
        <v>43753</v>
      </c>
      <c r="P26" t="s">
        <v>992</v>
      </c>
      <c r="T26" t="s">
        <v>372</v>
      </c>
      <c r="U26" s="680">
        <f t="shared" si="2"/>
        <v>266</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990</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800</v>
      </c>
      <c r="H46" s="479" t="s">
        <v>745</v>
      </c>
      <c r="I46" s="479" t="s">
        <v>737</v>
      </c>
      <c r="J46" s="479" t="s">
        <v>738</v>
      </c>
      <c r="K46" s="479" t="s">
        <v>739</v>
      </c>
      <c r="L46" s="479" t="s">
        <v>740</v>
      </c>
      <c r="M46" s="479" t="s">
        <v>741</v>
      </c>
      <c r="N46" s="479" t="s">
        <v>742</v>
      </c>
      <c r="O46" s="479" t="s">
        <v>743</v>
      </c>
      <c r="P46" s="479" t="s">
        <v>744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1035</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1035</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1035</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751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1035</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749</v>
      </c>
      <c r="H95" s="828"/>
      <c r="I95" s="828"/>
      <c r="J95" s="828"/>
      <c r="K95" s="828" t="s">
        <v>750</v>
      </c>
      <c r="L95" s="828"/>
      <c r="M95" s="828" t="s">
        <v>751</v>
      </c>
      <c r="N95" s="828"/>
      <c r="O95" s="18"/>
      <c r="P95" s="23"/>
      <c r="Q95" s="23"/>
      <c r="R95" s="23"/>
      <c r="S95" s="23"/>
      <c r="T95" s="23"/>
      <c r="U95" s="18" t="s">
        <v>1034</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800</v>
      </c>
      <c r="G97" s="479" t="s">
        <v>745</v>
      </c>
      <c r="H97" s="479" t="s">
        <v>737</v>
      </c>
      <c r="I97" s="479" t="s">
        <v>738</v>
      </c>
      <c r="J97" s="479" t="s">
        <v>739</v>
      </c>
      <c r="K97" s="479" t="s">
        <v>740</v>
      </c>
      <c r="L97" s="479" t="s">
        <v>741</v>
      </c>
      <c r="M97" s="479" t="s">
        <v>742</v>
      </c>
      <c r="N97" s="479" t="s">
        <v>743</v>
      </c>
      <c r="O97" s="479" t="s">
        <v>744</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752</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766</v>
      </c>
      <c r="R98" s="3"/>
      <c r="S98" s="3"/>
      <c r="T98" s="3" t="s">
        <v>752</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753</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753</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754</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754</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755</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755</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756</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933</v>
      </c>
      <c r="R102" s="156"/>
      <c r="S102" s="600"/>
      <c r="T102" s="600" t="s">
        <v>756</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757</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932</v>
      </c>
      <c r="R103" s="156"/>
      <c r="S103" s="156"/>
      <c r="T103" s="156" t="s">
        <v>757</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758</v>
      </c>
      <c r="F104" s="480">
        <v>43678</v>
      </c>
      <c r="G104" s="480">
        <v>43678</v>
      </c>
      <c r="H104" s="480">
        <v>43678</v>
      </c>
      <c r="I104" s="480">
        <v>43678</v>
      </c>
      <c r="J104" s="480">
        <v>43678</v>
      </c>
      <c r="K104" s="480">
        <v>43678</v>
      </c>
      <c r="L104" s="480">
        <v>43678</v>
      </c>
      <c r="M104" s="480">
        <v>43678</v>
      </c>
      <c r="N104" s="480">
        <v>43678</v>
      </c>
      <c r="O104" s="480">
        <v>43678</v>
      </c>
      <c r="R104" s="156"/>
      <c r="S104" s="156"/>
      <c r="T104" s="156" t="s">
        <v>758</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759</v>
      </c>
      <c r="F105" s="480">
        <v>43709</v>
      </c>
      <c r="G105" s="480">
        <v>43709</v>
      </c>
      <c r="H105" s="480">
        <v>43709</v>
      </c>
      <c r="I105" s="480">
        <v>43709</v>
      </c>
      <c r="J105" s="480">
        <v>43678</v>
      </c>
      <c r="K105" s="480">
        <v>43678</v>
      </c>
      <c r="L105" s="480">
        <v>43678</v>
      </c>
      <c r="M105" s="480">
        <v>43709</v>
      </c>
      <c r="N105" s="480">
        <v>43709</v>
      </c>
      <c r="O105" s="480">
        <v>43709</v>
      </c>
      <c r="R105" s="156"/>
      <c r="S105" s="156"/>
      <c r="T105" s="156" t="s">
        <v>759</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760</v>
      </c>
      <c r="F106" s="606">
        <v>43753</v>
      </c>
      <c r="G106" s="606">
        <v>43753</v>
      </c>
      <c r="H106" s="606">
        <v>43753</v>
      </c>
      <c r="I106" s="606">
        <v>43753</v>
      </c>
      <c r="J106" s="606">
        <v>43753</v>
      </c>
      <c r="K106" s="606">
        <v>43753</v>
      </c>
      <c r="L106" s="606">
        <v>43753</v>
      </c>
      <c r="M106" s="606">
        <v>43753</v>
      </c>
      <c r="N106" s="606">
        <v>43753</v>
      </c>
      <c r="O106" s="606">
        <v>43753</v>
      </c>
      <c r="R106" s="156"/>
      <c r="S106" s="156"/>
      <c r="T106" s="156" t="s">
        <v>760</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761</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764</v>
      </c>
      <c r="R107" s="156"/>
      <c r="S107" s="156"/>
      <c r="T107" s="156" t="s">
        <v>761</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765</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762</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767</v>
      </c>
      <c r="R109" s="3"/>
      <c r="S109" s="3"/>
      <c r="T109" s="3" t="s">
        <v>762</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763</v>
      </c>
      <c r="F110" s="480">
        <v>43862</v>
      </c>
      <c r="G110" s="480">
        <v>43862</v>
      </c>
      <c r="H110" s="480">
        <v>43862</v>
      </c>
      <c r="I110" s="480">
        <v>43862</v>
      </c>
      <c r="J110" s="480">
        <v>43862</v>
      </c>
      <c r="K110" s="480">
        <v>43862</v>
      </c>
      <c r="L110" s="480">
        <v>43862</v>
      </c>
      <c r="M110" s="480">
        <v>43862</v>
      </c>
      <c r="N110" s="480">
        <v>43862</v>
      </c>
      <c r="O110" s="480">
        <v>43862</v>
      </c>
      <c r="R110" s="3"/>
      <c r="S110" s="3"/>
      <c r="T110" s="3" t="s">
        <v>763</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768</v>
      </c>
      <c r="F111" s="480">
        <v>43891</v>
      </c>
      <c r="G111" s="480">
        <v>43891</v>
      </c>
      <c r="H111" s="480">
        <v>43891</v>
      </c>
      <c r="I111" s="480">
        <v>43891</v>
      </c>
      <c r="J111" s="480">
        <v>43891</v>
      </c>
      <c r="K111" s="480">
        <v>43891</v>
      </c>
      <c r="L111" s="480">
        <v>43891</v>
      </c>
      <c r="M111" s="480">
        <v>43891</v>
      </c>
      <c r="N111" s="480">
        <v>43891</v>
      </c>
      <c r="O111" s="480">
        <v>43891</v>
      </c>
      <c r="R111" s="3"/>
      <c r="S111" s="3"/>
      <c r="T111" s="3" t="s">
        <v>768</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1017</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1042</v>
      </c>
      <c r="R112" s="3"/>
      <c r="S112" s="3"/>
      <c r="T112" s="3" t="s">
        <v>1017</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978</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1155</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1157</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1156</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979</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0.5714285714285714</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806</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1169</v>
      </c>
      <c r="I55" s="92"/>
      <c r="J55" s="90"/>
      <c r="K55" s="221" t="s">
        <v>988</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987</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989</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1170</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hidden="1"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127</v>
      </c>
      <c r="H75" s="24" t="s">
        <v>128</v>
      </c>
      <c r="I75" s="24"/>
      <c r="J75" s="24" t="s">
        <v>800</v>
      </c>
      <c r="K75" s="24" t="s">
        <v>380</v>
      </c>
      <c r="L75" s="24" t="s">
        <v>772</v>
      </c>
      <c r="M75" s="24" t="s">
        <v>773</v>
      </c>
      <c r="N75" s="24" t="s">
        <v>774</v>
      </c>
      <c r="O75" s="24" t="s">
        <v>775</v>
      </c>
      <c r="P75" s="24" t="s">
        <v>776</v>
      </c>
      <c r="Q75" s="24" t="s">
        <v>777</v>
      </c>
      <c r="R75" s="24" t="s">
        <v>778</v>
      </c>
      <c r="S75" s="24" t="s">
        <v>779</v>
      </c>
      <c r="T75" s="24"/>
      <c r="U75" s="24"/>
      <c r="V75" s="24"/>
      <c r="W75" s="24"/>
      <c r="X75" s="24"/>
      <c r="Y75" s="24"/>
      <c r="Z75" s="24"/>
      <c r="AA75" s="25"/>
      <c r="AB75" s="25"/>
      <c r="AC75" s="25"/>
      <c r="AD75" s="25"/>
      <c r="AE75" s="17"/>
      <c r="AF75" s="9"/>
    </row>
    <row r="76" spans="1:32" ht="5.15" hidden="1"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798</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1125</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866</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799</v>
      </c>
      <c r="H81" s="93"/>
      <c r="I81" s="93"/>
      <c r="J81" s="100">
        <v>4.0000000000000001E-3</v>
      </c>
      <c r="K81" s="93" t="s">
        <v>993</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1099</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1100</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864</v>
      </c>
      <c r="Q98" s="24" t="s">
        <v>865</v>
      </c>
      <c r="R98" s="24" t="s">
        <v>1106</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1101</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945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946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948</v>
      </c>
      <c r="K117" s="101"/>
      <c r="L117" s="101"/>
      <c r="M117" s="101"/>
      <c r="N117" s="101"/>
      <c r="O117" s="101"/>
      <c r="P117" s="101"/>
      <c r="Q117" s="101"/>
      <c r="R117" s="101"/>
      <c r="S117" s="24"/>
      <c r="T117" s="101" t="s">
        <v>1110</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864</v>
      </c>
      <c r="Q118" s="24" t="s">
        <v>865</v>
      </c>
      <c r="R118" s="24" t="s">
        <v>1106</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800</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772</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773</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774</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775</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776</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777</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778</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779</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1037</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1037</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1037</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1037</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864</v>
      </c>
      <c r="T163" s="128" t="s">
        <v>865</v>
      </c>
      <c r="U163" s="128" t="s">
        <v>1106</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947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1230</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1136</v>
      </c>
      <c r="M182" s="119" t="s">
        <v>1138</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1137</v>
      </c>
      <c r="M183" s="119" t="s">
        <v>1138</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1139</v>
      </c>
      <c r="L184" s="119" t="s">
        <v>75</v>
      </c>
      <c r="M184" s="119" t="s">
        <v>1138</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1139</v>
      </c>
      <c r="L185" s="119" t="s">
        <v>76</v>
      </c>
      <c r="M185" s="119" t="s">
        <v>1138</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1139</v>
      </c>
      <c r="L186" s="119" t="s">
        <v>77</v>
      </c>
      <c r="M186" s="119" t="s">
        <v>1138</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1139</v>
      </c>
      <c r="L187" s="119" t="s">
        <v>148</v>
      </c>
      <c r="M187" s="119" t="s">
        <v>1138</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1138</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1138</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1138</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1138</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1235</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1236</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861</v>
      </c>
      <c r="P205" s="24" t="s">
        <v>862</v>
      </c>
      <c r="Q205" s="24" t="s">
        <v>863</v>
      </c>
      <c r="R205" s="24" t="s">
        <v>1105</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800</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772</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773</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774</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775</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776</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777</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778</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779</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1178</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1015</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734</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864</v>
      </c>
      <c r="R231" s="24" t="s">
        <v>865</v>
      </c>
      <c r="S231" s="24" t="s">
        <v>1106</v>
      </c>
      <c r="T231" s="24"/>
      <c r="U231" s="24"/>
      <c r="V231" s="24" t="s">
        <v>357</v>
      </c>
      <c r="W231" s="24" t="s">
        <v>358</v>
      </c>
      <c r="X231" s="24" t="s">
        <v>360</v>
      </c>
      <c r="Y231" s="24" t="s">
        <v>361</v>
      </c>
      <c r="Z231" s="24" t="s">
        <v>362</v>
      </c>
      <c r="AA231" s="24" t="s">
        <v>364</v>
      </c>
      <c r="AB231" s="24" t="s">
        <v>864</v>
      </c>
      <c r="AC231" s="24" t="s">
        <v>865</v>
      </c>
      <c r="AD231" s="24" t="s">
        <v>1106</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800</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207.25450000000001</v>
      </c>
      <c r="L233" s="245">
        <f t="shared" si="7"/>
        <v>207.25450000000001</v>
      </c>
      <c r="M233" s="245">
        <f t="shared" si="7"/>
        <v>207.25450000000001</v>
      </c>
      <c r="N233" s="245">
        <f t="shared" si="7"/>
        <v>207.25450000000001</v>
      </c>
      <c r="O233" s="136">
        <v>207.25450000000001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341.66800000000001</v>
      </c>
      <c r="L234" s="245">
        <f t="shared" si="7"/>
        <v>341.66800000000001</v>
      </c>
      <c r="M234" s="245">
        <f t="shared" si="7"/>
        <v>341.66800000000001</v>
      </c>
      <c r="N234" s="245">
        <f t="shared" si="7"/>
        <v>341.66800000000001</v>
      </c>
      <c r="O234" s="136">
        <v>341.66800000000001</v>
      </c>
      <c r="P234" s="136">
        <v>0</v>
      </c>
      <c r="Q234" s="136">
        <v>0</v>
      </c>
      <c r="R234" s="136">
        <v>0</v>
      </c>
      <c r="S234" s="136">
        <v>0</v>
      </c>
      <c r="T234" s="88"/>
      <c r="U234" s="103" t="s">
        <v>131</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375.61450000000002</v>
      </c>
      <c r="L235" s="245">
        <f t="shared" si="7"/>
        <v>375.61450000000002</v>
      </c>
      <c r="M235" s="245">
        <f t="shared" si="7"/>
        <v>375.61450000000002</v>
      </c>
      <c r="N235" s="245">
        <f t="shared" si="7"/>
        <v>375.61450000000002</v>
      </c>
      <c r="O235" s="136">
        <v>375.61450000000002</v>
      </c>
      <c r="P235" s="136">
        <v>0</v>
      </c>
      <c r="Q235" s="136">
        <v>0</v>
      </c>
      <c r="R235" s="136">
        <v>0</v>
      </c>
      <c r="S235" s="136">
        <v>0</v>
      </c>
      <c r="T235" s="88"/>
      <c r="U235" s="103" t="s">
        <v>132</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381.80349999999999</v>
      </c>
      <c r="L236" s="245">
        <f t="shared" si="7"/>
        <v>381.80349999999999</v>
      </c>
      <c r="M236" s="245">
        <f t="shared" si="7"/>
        <v>381.80349999999999</v>
      </c>
      <c r="N236" s="245">
        <f t="shared" si="7"/>
        <v>381.80349999999999</v>
      </c>
      <c r="O236" s="136">
        <v>381.80349999999999</v>
      </c>
      <c r="P236" s="136">
        <v>0</v>
      </c>
      <c r="Q236" s="136">
        <v>0</v>
      </c>
      <c r="R236" s="136">
        <v>0</v>
      </c>
      <c r="S236" s="136">
        <v>0</v>
      </c>
      <c r="T236" s="88"/>
      <c r="U236" s="103" t="s">
        <v>133</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772</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773</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774</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775</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776</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777</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778</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779</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1178</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1015</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1221</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864</v>
      </c>
      <c r="R345" s="24" t="s">
        <v>865</v>
      </c>
      <c r="S345" s="24" t="s">
        <v>1106</v>
      </c>
      <c r="T345" s="24"/>
      <c r="U345" s="24"/>
      <c r="V345" s="24" t="s">
        <v>357</v>
      </c>
      <c r="W345" s="24" t="s">
        <v>358</v>
      </c>
      <c r="X345" s="24" t="s">
        <v>360</v>
      </c>
      <c r="Y345" s="24" t="s">
        <v>361</v>
      </c>
      <c r="Z345" s="24" t="s">
        <v>362</v>
      </c>
      <c r="AA345" s="24" t="s">
        <v>364</v>
      </c>
      <c r="AB345" s="24" t="s">
        <v>864</v>
      </c>
      <c r="AC345" s="24" t="s">
        <v>865</v>
      </c>
      <c r="AD345" s="24" t="s">
        <v>1106</v>
      </c>
      <c r="AE345" s="24" t="s">
        <v>362</v>
      </c>
      <c r="AF345" s="24" t="s">
        <v>362</v>
      </c>
      <c r="AG345" s="17"/>
      <c r="AH345" s="9"/>
      <c r="AJ345" s="25" t="s">
        <v>1222</v>
      </c>
      <c r="AK345" s="24" t="s">
        <v>1223</v>
      </c>
      <c r="AL345" s="24" t="s">
        <v>1224</v>
      </c>
      <c r="AM345" s="24" t="s">
        <v>1225</v>
      </c>
      <c r="AN345" s="24" t="s">
        <v>1226</v>
      </c>
      <c r="AO345" s="24" t="s">
        <v>1227</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800</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17">
        <f>AK347*(1-$AN347)*(1-(1-$I495)^$AJ347)+AL347*(1-$AN347)*AJ347*(1-(((1 -(1 -$I495)^($AJ347+1)) /$I495-1)/$AJ347))</f>
        <v>3.1450552508340643</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595.13200000000006</v>
      </c>
      <c r="L348" s="245">
        <f t="shared" si="34"/>
        <v>595.13200000000006</v>
      </c>
      <c r="M348" s="245">
        <f t="shared" si="34"/>
        <v>595.13200000000006</v>
      </c>
      <c r="N348" s="245">
        <f t="shared" si="35"/>
        <v>595.13200000000006</v>
      </c>
      <c r="O348" s="136">
        <v>595.13200000000006</v>
      </c>
      <c r="P348" s="136">
        <v>0</v>
      </c>
      <c r="Q348" s="136">
        <v>0</v>
      </c>
      <c r="R348" s="136">
        <v>0</v>
      </c>
      <c r="S348" s="136">
        <v>0</v>
      </c>
      <c r="T348" s="88"/>
      <c r="U348" s="103" t="s">
        <v>131</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22">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17">
        <f t="shared" ref="AM348:AM355" si="41">AK348*(1-$AN348)*(1-(1-$I496)^$AJ348)+AL348*(1-$AN348)*AJ348*(1-(((1 -(1 -$I496)^($AJ348+1)) /$I496-1)/$AJ348))</f>
        <v>8.4968848087157092</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649.52549999999997</v>
      </c>
      <c r="L349" s="245">
        <f t="shared" si="34"/>
        <v>649.52549999999997</v>
      </c>
      <c r="M349" s="245">
        <f t="shared" si="34"/>
        <v>649.52549999999997</v>
      </c>
      <c r="N349" s="245">
        <f t="shared" si="35"/>
        <v>649.52549999999997</v>
      </c>
      <c r="O349" s="136">
        <v>649.52549999999997</v>
      </c>
      <c r="P349" s="136">
        <v>0</v>
      </c>
      <c r="Q349" s="136">
        <v>0</v>
      </c>
      <c r="R349" s="136">
        <v>0</v>
      </c>
      <c r="S349" s="136">
        <v>0</v>
      </c>
      <c r="T349" s="88"/>
      <c r="U349" s="103" t="s">
        <v>132</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22">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17">
        <f t="shared" si="41"/>
        <v>77.10416088984411</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947.072</v>
      </c>
      <c r="L350" s="245">
        <f t="shared" si="34"/>
        <v>947.072</v>
      </c>
      <c r="M350" s="245">
        <f t="shared" si="34"/>
        <v>947.072</v>
      </c>
      <c r="N350" s="245">
        <f t="shared" si="35"/>
        <v>947.072</v>
      </c>
      <c r="O350" s="136">
        <v>947.072</v>
      </c>
      <c r="P350" s="136">
        <v>0</v>
      </c>
      <c r="Q350" s="136">
        <v>0</v>
      </c>
      <c r="R350" s="136">
        <v>0</v>
      </c>
      <c r="S350" s="136">
        <v>0</v>
      </c>
      <c r="T350" s="88"/>
      <c r="U350" s="103" t="s">
        <v>133</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22">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17">
        <f t="shared" si="41"/>
        <v>302.71354594887953</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758.96515317424962</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1109.7675977177171</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673.65609865292856</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345.12885139098995</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224.41292674580382</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772</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773</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774</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775</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776</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777</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778</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779</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811</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1120</v>
      </c>
      <c r="K489" s="577"/>
      <c r="L489" s="101"/>
      <c r="M489" s="101"/>
      <c r="N489" s="101"/>
      <c r="O489" s="577"/>
      <c r="P489" s="101"/>
      <c r="Q489" s="101"/>
      <c r="R489" s="101"/>
      <c r="S489" s="101"/>
      <c r="T489" s="23"/>
      <c r="U489" s="134" t="s">
        <v>787</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808</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867</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807</v>
      </c>
      <c r="K515" s="18"/>
      <c r="L515" s="23"/>
      <c r="M515" s="23"/>
      <c r="N515" s="23"/>
      <c r="O515" s="23"/>
      <c r="P515" s="23"/>
      <c r="Q515" s="23"/>
      <c r="R515" s="23"/>
      <c r="S515" s="23"/>
      <c r="T515" s="24" t="s">
        <v>183</v>
      </c>
      <c r="U515" s="23"/>
      <c r="V515" s="23" t="s">
        <v>810</v>
      </c>
      <c r="W515" s="23"/>
      <c r="X515" s="24" t="s">
        <v>184</v>
      </c>
      <c r="Y515" s="24"/>
      <c r="Z515" s="25"/>
      <c r="AA515" s="25"/>
      <c r="AB515" s="25"/>
      <c r="AC515" s="563" t="s">
        <v>790</v>
      </c>
      <c r="AD515" s="563" t="s">
        <v>868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790</v>
      </c>
      <c r="I516" s="564" t="s">
        <v>152</v>
      </c>
      <c r="J516" s="564" t="s">
        <v>366</v>
      </c>
      <c r="K516" s="564" t="s">
        <v>56</v>
      </c>
      <c r="L516" s="564" t="s">
        <v>57</v>
      </c>
      <c r="M516" s="564" t="s">
        <v>58</v>
      </c>
      <c r="N516" s="564" t="s">
        <v>59</v>
      </c>
      <c r="O516" s="564" t="s">
        <v>861</v>
      </c>
      <c r="P516" s="564" t="s">
        <v>862</v>
      </c>
      <c r="Q516" s="564" t="s">
        <v>863</v>
      </c>
      <c r="R516" s="564" t="s">
        <v>1105</v>
      </c>
      <c r="S516" s="563"/>
      <c r="T516" s="563" t="s">
        <v>185</v>
      </c>
      <c r="U516" s="563"/>
      <c r="V516" s="563" t="s">
        <v>809</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800</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772</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773</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774</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775</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776</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777</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778</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779</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994</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997</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995</v>
      </c>
      <c r="J633" s="88"/>
      <c r="K633" s="88"/>
      <c r="L633" s="88" t="s">
        <v>1016</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996</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815</v>
      </c>
      <c r="O647" s="143"/>
      <c r="P647" s="47" t="s">
        <v>812</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814</v>
      </c>
      <c r="O648" s="18"/>
      <c r="P648" s="47" t="s">
        <v>813</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788</v>
      </c>
      <c r="O649" s="24"/>
      <c r="P649" s="24" t="s">
        <v>789</v>
      </c>
      <c r="Q649" s="23"/>
      <c r="R649" s="24"/>
      <c r="S649" s="101" t="s">
        <v>190</v>
      </c>
      <c r="T649" s="101"/>
      <c r="U649" s="24"/>
      <c r="V649" s="25" t="s">
        <v>184</v>
      </c>
      <c r="W649" s="25"/>
      <c r="X649" s="25"/>
      <c r="Y649" s="25"/>
      <c r="Z649" s="25"/>
      <c r="AA649" s="25"/>
      <c r="AB649" s="25"/>
      <c r="AC649" s="243" t="s">
        <v>867</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785</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790</v>
      </c>
      <c r="AD650" s="25" t="s">
        <v>868</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800</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772</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773</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774</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775</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776</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777</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778</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779</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hidden="1"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861</v>
      </c>
      <c r="S772" s="105" t="s">
        <v>862</v>
      </c>
      <c r="T772" s="105" t="s">
        <v>863</v>
      </c>
      <c r="U772" s="105" t="s">
        <v>1105</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800</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772</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773</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774</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775</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776</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777</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778</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779</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370</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872</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861</v>
      </c>
      <c r="Q917" s="24" t="s">
        <v>862</v>
      </c>
      <c r="R917" s="24" t="s">
        <v>863</v>
      </c>
      <c r="S917" s="24" t="s">
        <v>1105</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800</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772</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773</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774</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775</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776</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777</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778</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779</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727</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731</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918</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3" t="s">
        <v>729</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3" t="s">
        <v>728</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890</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726</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891</v>
      </c>
      <c r="H1046" s="87"/>
      <c r="I1046" s="87"/>
      <c r="J1046" s="87"/>
      <c r="K1046" s="87"/>
      <c r="L1046" s="230">
        <v>6.5</v>
      </c>
      <c r="M1046" s="87" t="s">
        <v>732</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978</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1155</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1157</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979</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0.5714285714285714</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1121</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1169</v>
      </c>
      <c r="I54" s="92"/>
      <c r="J54" s="90"/>
      <c r="K54" s="221" t="s">
        <v>988</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987</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989</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1171</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800</v>
      </c>
      <c r="K74" s="24" t="s">
        <v>380</v>
      </c>
      <c r="L74" s="24" t="s">
        <v>772</v>
      </c>
      <c r="M74" s="24" t="s">
        <v>773</v>
      </c>
      <c r="N74" s="24" t="s">
        <v>774</v>
      </c>
      <c r="O74" s="24" t="s">
        <v>775</v>
      </c>
      <c r="P74" s="24" t="s">
        <v>776</v>
      </c>
      <c r="Q74" s="24" t="s">
        <v>777</v>
      </c>
      <c r="R74" s="24" t="s">
        <v>778</v>
      </c>
      <c r="S74" s="24" t="s">
        <v>779</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798</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866</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799</v>
      </c>
      <c r="H80" s="93"/>
      <c r="I80" s="93"/>
      <c r="J80" s="100">
        <v>4.0000000000000001E-3</v>
      </c>
      <c r="K80" s="93" t="s">
        <v>993</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1099</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1100</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864</v>
      </c>
      <c r="Q97" s="24" t="s">
        <v>865</v>
      </c>
      <c r="R97" s="24" t="s">
        <v>1106</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1101</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945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946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948</v>
      </c>
      <c r="K116" s="101"/>
      <c r="L116" s="101"/>
      <c r="M116" s="101"/>
      <c r="N116" s="101"/>
      <c r="O116" s="101"/>
      <c r="P116" s="101"/>
      <c r="Q116" s="101"/>
      <c r="R116" s="101"/>
      <c r="S116" s="24"/>
      <c r="T116" s="101" t="s">
        <v>1110</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864</v>
      </c>
      <c r="Q117" s="24" t="s">
        <v>865</v>
      </c>
      <c r="R117" s="24" t="s">
        <v>1106</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800</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772</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773</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774</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775</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776</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777</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778</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779</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1037</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1037</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1037</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1037</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864</v>
      </c>
      <c r="T162" s="128" t="s">
        <v>865</v>
      </c>
      <c r="U162" s="128" t="s">
        <v>1106</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947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1230</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1103</v>
      </c>
      <c r="I181" s="119" t="s">
        <v>1103</v>
      </c>
      <c r="J181" s="119" t="s">
        <v>1103</v>
      </c>
      <c r="K181" s="119" t="s">
        <v>1103</v>
      </c>
      <c r="L181" s="119" t="s">
        <v>1103</v>
      </c>
      <c r="M181" s="119" t="s">
        <v>1047</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1235</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1236</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861</v>
      </c>
      <c r="P195" s="24" t="s">
        <v>862</v>
      </c>
      <c r="Q195" s="24" t="s">
        <v>863</v>
      </c>
      <c r="R195" s="24" t="s">
        <v>1105</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800</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772</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773</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774</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775</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776</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777</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778</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779</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1015</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734</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864</v>
      </c>
      <c r="R221" s="24" t="s">
        <v>865</v>
      </c>
      <c r="S221" s="24" t="s">
        <v>1106</v>
      </c>
      <c r="T221" s="24"/>
      <c r="U221" s="24"/>
      <c r="V221" s="24" t="s">
        <v>357</v>
      </c>
      <c r="W221" s="24" t="s">
        <v>358</v>
      </c>
      <c r="X221" s="24" t="s">
        <v>360</v>
      </c>
      <c r="Y221" s="24" t="s">
        <v>361</v>
      </c>
      <c r="Z221" s="24" t="s">
        <v>362</v>
      </c>
      <c r="AA221" s="24" t="s">
        <v>364</v>
      </c>
      <c r="AB221" s="24" t="s">
        <v>864</v>
      </c>
      <c r="AC221" s="24" t="s">
        <v>865</v>
      </c>
      <c r="AD221" s="24" t="s">
        <v>1106</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800</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131</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132</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133</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772</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773</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774</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775</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776</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777</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778</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779</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1015</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864</v>
      </c>
      <c r="R335" s="24" t="s">
        <v>865</v>
      </c>
      <c r="S335" s="24" t="s">
        <v>1106</v>
      </c>
      <c r="T335" s="24"/>
      <c r="U335" s="24"/>
      <c r="V335" s="24" t="s">
        <v>357</v>
      </c>
      <c r="W335" s="24" t="s">
        <v>358</v>
      </c>
      <c r="X335" s="24" t="s">
        <v>360</v>
      </c>
      <c r="Y335" s="24" t="s">
        <v>361</v>
      </c>
      <c r="Z335" s="24" t="s">
        <v>362</v>
      </c>
      <c r="AA335" s="24" t="s">
        <v>364</v>
      </c>
      <c r="AB335" s="24" t="s">
        <v>864</v>
      </c>
      <c r="AC335" s="24" t="s">
        <v>865</v>
      </c>
      <c r="AD335" s="24" t="s">
        <v>1106</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800</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131</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132</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133</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772</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773</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774</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775</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776</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777</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778</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779</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811</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1120</v>
      </c>
      <c r="K479" s="577"/>
      <c r="L479" s="101"/>
      <c r="M479" s="101"/>
      <c r="N479" s="101"/>
      <c r="O479" s="577"/>
      <c r="P479" s="101"/>
      <c r="Q479" s="101"/>
      <c r="R479" s="101"/>
      <c r="S479" s="101"/>
      <c r="T479" s="23"/>
      <c r="U479" s="134" t="s">
        <v>787</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808</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867</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807</v>
      </c>
      <c r="K505" s="18"/>
      <c r="L505" s="23"/>
      <c r="M505" s="23"/>
      <c r="N505" s="23"/>
      <c r="O505" s="23"/>
      <c r="P505" s="23"/>
      <c r="Q505" s="23"/>
      <c r="R505" s="23"/>
      <c r="S505" s="23"/>
      <c r="T505" s="24" t="s">
        <v>183</v>
      </c>
      <c r="U505" s="23"/>
      <c r="V505" s="23" t="s">
        <v>810</v>
      </c>
      <c r="W505" s="23"/>
      <c r="X505" s="24" t="s">
        <v>184</v>
      </c>
      <c r="Y505" s="24"/>
      <c r="Z505" s="25"/>
      <c r="AA505" s="25"/>
      <c r="AB505" s="25"/>
      <c r="AC505" s="563" t="s">
        <v>790</v>
      </c>
      <c r="AD505" s="563" t="s">
        <v>868</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790</v>
      </c>
      <c r="I506" s="564" t="s">
        <v>152</v>
      </c>
      <c r="J506" s="564" t="s">
        <v>366</v>
      </c>
      <c r="K506" s="564" t="s">
        <v>56</v>
      </c>
      <c r="L506" s="564" t="s">
        <v>57</v>
      </c>
      <c r="M506" s="564" t="s">
        <v>58</v>
      </c>
      <c r="N506" s="564" t="s">
        <v>59</v>
      </c>
      <c r="O506" s="564" t="s">
        <v>861</v>
      </c>
      <c r="P506" s="564" t="s">
        <v>862</v>
      </c>
      <c r="Q506" s="564" t="s">
        <v>863</v>
      </c>
      <c r="R506" s="564" t="s">
        <v>1105</v>
      </c>
      <c r="S506" s="563"/>
      <c r="T506" s="563" t="s">
        <v>185</v>
      </c>
      <c r="U506" s="563"/>
      <c r="V506" s="563" t="s">
        <v>809</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800</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772</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773</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774</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775</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776</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777</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778</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779</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994</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997</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995</v>
      </c>
      <c r="J623" s="88"/>
      <c r="K623" s="88"/>
      <c r="L623" s="88" t="s">
        <v>1016</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996</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815</v>
      </c>
      <c r="O637" s="143"/>
      <c r="P637" s="47" t="s">
        <v>812</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814</v>
      </c>
      <c r="O638" s="18"/>
      <c r="P638" s="47" t="s">
        <v>813</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788</v>
      </c>
      <c r="O639" s="24"/>
      <c r="P639" s="24" t="s">
        <v>789</v>
      </c>
      <c r="Q639" s="23"/>
      <c r="R639" s="24"/>
      <c r="S639" s="101" t="s">
        <v>190</v>
      </c>
      <c r="T639" s="101"/>
      <c r="U639" s="24"/>
      <c r="V639" s="25" t="s">
        <v>184</v>
      </c>
      <c r="W639" s="25"/>
      <c r="X639" s="25"/>
      <c r="Y639" s="25"/>
      <c r="Z639" s="25"/>
      <c r="AA639" s="25"/>
      <c r="AB639" s="25"/>
      <c r="AC639" s="243" t="s">
        <v>867</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785</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790</v>
      </c>
      <c r="AD640" s="25" t="s">
        <v>868</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800</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772</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773</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774</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775</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776</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777</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778</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779</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861</v>
      </c>
      <c r="S762" s="105" t="s">
        <v>862</v>
      </c>
      <c r="T762" s="105" t="s">
        <v>863</v>
      </c>
      <c r="U762" s="105" t="s">
        <v>1105</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800</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772</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773</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774</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775</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776</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777</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778</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779</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872</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861</v>
      </c>
      <c r="Q907" s="24" t="s">
        <v>862</v>
      </c>
      <c r="R907" s="24" t="s">
        <v>863</v>
      </c>
      <c r="S907" s="24" t="s">
        <v>1105</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800</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772</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773</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774</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775</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776</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777</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778</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779</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727</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731</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918</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729</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728</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890</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726</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891</v>
      </c>
      <c r="H1036" s="87"/>
      <c r="I1036" s="87"/>
      <c r="J1036" s="87"/>
      <c r="K1036" s="87"/>
      <c r="L1036" s="230">
        <v>6.5</v>
      </c>
      <c r="M1036" s="87" t="s">
        <v>732</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903</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1041</v>
      </c>
      <c r="H72" s="148" t="s">
        <v>251</v>
      </c>
      <c r="I72" s="23"/>
      <c r="J72" s="24" t="s">
        <v>91</v>
      </c>
      <c r="K72" s="24" t="s">
        <v>1041</v>
      </c>
      <c r="L72" s="24" t="s">
        <v>251</v>
      </c>
      <c r="M72" s="23"/>
      <c r="N72" s="24" t="s">
        <v>91</v>
      </c>
      <c r="O72" s="24" t="s">
        <v>1041</v>
      </c>
      <c r="P72" s="24" t="s">
        <v>251</v>
      </c>
      <c r="Q72" s="23"/>
      <c r="R72" s="24" t="s">
        <v>91</v>
      </c>
      <c r="S72" s="24" t="s">
        <v>1041</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902</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1041</v>
      </c>
      <c r="L100" s="24" t="s">
        <v>251</v>
      </c>
      <c r="M100" s="24"/>
      <c r="N100" s="24" t="s">
        <v>91</v>
      </c>
      <c r="O100" s="24" t="s">
        <v>1041</v>
      </c>
      <c r="P100" s="24" t="s">
        <v>251</v>
      </c>
      <c r="Q100" s="24"/>
      <c r="R100" s="24" t="s">
        <v>91</v>
      </c>
      <c r="S100" s="24" t="s">
        <v>1041</v>
      </c>
      <c r="T100" s="24" t="s">
        <v>251</v>
      </c>
      <c r="U100" s="24"/>
      <c r="V100" s="24" t="s">
        <v>91</v>
      </c>
      <c r="W100" s="24" t="s">
        <v>1041</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3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t="s">
        <v>721</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3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35">
      <c r="A127" s="7"/>
      <c r="B127" s="8"/>
      <c r="C127" s="18"/>
      <c r="D127" s="34"/>
      <c r="E127" s="579" t="s">
        <v>722</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3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35">
      <c r="A131" s="7"/>
      <c r="B131" s="8"/>
      <c r="C131" s="18"/>
      <c r="D131" s="34"/>
      <c r="E131" s="655" t="s">
        <v>720</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3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3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3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15" customHeight="1" outlineLevel="1" x14ac:dyDescent="0.3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4" customHeight="1" outlineLevel="1" x14ac:dyDescent="0.3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3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3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1162</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1172</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870</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937</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1107</v>
      </c>
      <c r="I51" s="732" t="s">
        <v>1108</v>
      </c>
      <c r="J51" s="316">
        <f>20*0</f>
        <v>0</v>
      </c>
      <c r="K51" s="280"/>
      <c r="L51" s="280" t="s">
        <v>1109</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941</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942</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725</v>
      </c>
      <c r="Y62" s="347"/>
      <c r="Z62" s="347"/>
      <c r="AA62" s="347"/>
      <c r="AB62" s="347"/>
      <c r="AC62" s="347"/>
      <c r="AD62" s="347"/>
      <c r="AE62" s="347"/>
      <c r="AF62" s="347"/>
      <c r="AG62" s="347"/>
      <c r="AH62" s="280" t="s">
        <v>1021</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724</v>
      </c>
      <c r="Z63" s="751"/>
      <c r="AA63" s="751"/>
      <c r="AB63" s="751"/>
      <c r="AC63" s="751"/>
      <c r="AD63" s="751"/>
      <c r="AE63" s="752"/>
      <c r="AF63" s="752"/>
      <c r="AG63" s="753"/>
      <c r="AH63" s="749"/>
      <c r="AI63" s="302" t="s">
        <v>1132</v>
      </c>
      <c r="AJ63" s="302"/>
      <c r="AK63" s="296"/>
      <c r="AL63" s="296"/>
      <c r="AM63" s="296"/>
      <c r="AN63" s="302" t="s">
        <v>1134</v>
      </c>
      <c r="AO63" s="302"/>
      <c r="AP63" s="302"/>
      <c r="AQ63" s="275"/>
      <c r="AR63" s="262"/>
      <c r="AS63" s="250"/>
      <c r="AT63" s="250"/>
      <c r="AU63" s="250"/>
    </row>
    <row r="64" spans="1:47" ht="45" customHeight="1" outlineLevel="2" x14ac:dyDescent="0.35">
      <c r="A64" s="250"/>
      <c r="B64" s="259"/>
      <c r="C64" s="252">
        <f>INT($C$29)+2</f>
        <v>3</v>
      </c>
      <c r="D64" s="275"/>
      <c r="E64" s="736" t="s">
        <v>1131</v>
      </c>
      <c r="F64" s="736" t="s">
        <v>1124</v>
      </c>
      <c r="G64" s="275"/>
      <c r="H64" s="280"/>
      <c r="I64" s="346" t="s">
        <v>439</v>
      </c>
      <c r="J64" s="346" t="s">
        <v>152</v>
      </c>
      <c r="K64" s="346" t="s">
        <v>151</v>
      </c>
      <c r="L64" s="346" t="s">
        <v>432</v>
      </c>
      <c r="M64" s="347"/>
      <c r="N64" s="756" t="s">
        <v>804</v>
      </c>
      <c r="O64" s="652" t="s">
        <v>803</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1135</v>
      </c>
      <c r="AI64" s="346" t="s">
        <v>1127</v>
      </c>
      <c r="AJ64" s="346" t="s">
        <v>1126</v>
      </c>
      <c r="AK64" s="756" t="s">
        <v>1122</v>
      </c>
      <c r="AL64" s="756" t="s">
        <v>1133</v>
      </c>
      <c r="AM64" s="756" t="s">
        <v>1123</v>
      </c>
      <c r="AN64" s="756" t="s">
        <v>1128</v>
      </c>
      <c r="AO64" s="756" t="s">
        <v>1129</v>
      </c>
      <c r="AP64" s="756" t="s">
        <v>1130</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800</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43684</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21</v>
      </c>
      <c r="M66" s="773"/>
      <c r="N66" s="280"/>
      <c r="O66" s="547">
        <v>200</v>
      </c>
      <c r="P66" s="547">
        <v>335</v>
      </c>
      <c r="Q66" s="312">
        <v>0.81</v>
      </c>
      <c r="R66" s="312">
        <v>0.81</v>
      </c>
      <c r="S66" s="661">
        <f>INDEX(Annual!i_pasture_stage_p6z,$J66+1,ROUNDDOWN((ROW($J66)-ROW($J$65))/i_p6_len,0)+1)</f>
        <v>0</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43684</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43606</v>
      </c>
      <c r="G67" s="275"/>
      <c r="H67" s="296"/>
      <c r="I67" s="296"/>
      <c r="J67" s="296">
        <v>2</v>
      </c>
      <c r="K67" s="475">
        <f>INDEX(Periods!$F$21:$O$30,J67+1,$E67+2)</f>
        <v>43606</v>
      </c>
      <c r="L67" s="772">
        <f t="shared" ca="1" si="1"/>
        <v>22</v>
      </c>
      <c r="M67" s="773"/>
      <c r="N67" s="280"/>
      <c r="O67" s="547">
        <v>200</v>
      </c>
      <c r="P67" s="547">
        <v>650</v>
      </c>
      <c r="Q67" s="312">
        <v>0.81</v>
      </c>
      <c r="R67" s="312">
        <v>0.81</v>
      </c>
      <c r="S67" s="661">
        <f>INDEX(Annual!i_pasture_stage_p6z,$J67+1,ROUNDDOWN((ROW($J67)-ROW($J$65))/i_p6_len,0)+1)</f>
        <v>0.5714285714285714</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21</v>
      </c>
      <c r="AM67" s="280">
        <f t="shared" si="3"/>
        <v>1</v>
      </c>
      <c r="AN67" s="350">
        <f t="shared" si="4"/>
        <v>43585</v>
      </c>
      <c r="AO67" s="350">
        <f t="shared" ref="AO67:AO130" si="8">AO66</f>
        <v>43684</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43628</v>
      </c>
      <c r="G68" s="275"/>
      <c r="H68" s="296"/>
      <c r="I68" s="296"/>
      <c r="J68" s="296">
        <v>3</v>
      </c>
      <c r="K68" s="475">
        <f>INDEX(Periods!$F$21:$O$30,J68+1,$E68+2)</f>
        <v>43628</v>
      </c>
      <c r="L68" s="772">
        <f t="shared" ca="1" si="1"/>
        <v>56</v>
      </c>
      <c r="M68" s="773"/>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43</v>
      </c>
      <c r="AM68" s="280">
        <f t="shared" si="3"/>
        <v>1</v>
      </c>
      <c r="AN68" s="350">
        <f t="shared" si="4"/>
        <v>43585</v>
      </c>
      <c r="AO68" s="350">
        <f t="shared" si="8"/>
        <v>43684</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43684</v>
      </c>
      <c r="G69" s="275"/>
      <c r="H69" s="296"/>
      <c r="I69" s="296"/>
      <c r="J69" s="296">
        <v>4</v>
      </c>
      <c r="K69" s="475">
        <f>INDEX(Periods!$F$21:$O$30,J69+1,$E69+2)</f>
        <v>43684</v>
      </c>
      <c r="L69" s="772">
        <f t="shared" ca="1" si="1"/>
        <v>49</v>
      </c>
      <c r="M69" s="773"/>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43684</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43733</v>
      </c>
      <c r="G70" s="275"/>
      <c r="H70" s="296"/>
      <c r="I70" s="296"/>
      <c r="J70" s="296">
        <v>5</v>
      </c>
      <c r="K70" s="475">
        <f>INDEX(Periods!$F$21:$O$30,J70+1,$E70+2)</f>
        <v>43733</v>
      </c>
      <c r="L70" s="772">
        <f t="shared" ca="1" si="1"/>
        <v>45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49</v>
      </c>
      <c r="AM70" s="280">
        <f t="shared" si="3"/>
        <v>1</v>
      </c>
      <c r="AN70" s="350">
        <f t="shared" si="4"/>
        <v>43585</v>
      </c>
      <c r="AO70" s="350">
        <f t="shared" si="8"/>
        <v>43684</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43684</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43684</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43684</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43684</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745</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335</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400</v>
      </c>
      <c r="AD75" s="733" cm="1">
        <f t="array" aca="1" ref="AD75" ca="1">INDEX(AD$65:AD$74,$AI75,1)*(1-$AH75)+INDEX(AD$65:AD$74,$AJ75,1)*($AH75)</f>
        <v>400</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43684</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200</v>
      </c>
      <c r="P76" s="665" cm="1">
        <f t="array" aca="1" ref="P76" ca="1">INDEX(P$65:P$74,$AI76,1)*(1-$AH76)+INDEX(P$65:P$74,$AJ76,1)*($AH76)</f>
        <v>650</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0.05</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100</v>
      </c>
      <c r="AC76" s="734" cm="1">
        <f t="array" aca="1" ref="AC76" ca="1">INDEX(AC$65:AC$74,$AI76,1)*(1-$AH76)+INDEX(AC$65:AC$74,$AJ76,1)*($AH76)</f>
        <v>150</v>
      </c>
      <c r="AD76" s="734" cm="1">
        <f t="array" aca="1" ref="AD76" ca="1">INDEX(AD$65:AD$74,$AI76,1)*(1-$AH76)+INDEX(AD$65:AD$74,$AJ76,1)*($AH76)</f>
        <v>150</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v>
      </c>
      <c r="AI76" s="280">
        <f t="shared" ref="AI76:AI139" si="14">MOD(SUMIFS($AM$65:$AM$74,$AK$65:$AK$74,$AK76,$AL$65:$AL$74,"&lt;="&amp;$AL76)-1,$AJ$62)+1</f>
        <v>3</v>
      </c>
      <c r="AJ76" s="280">
        <f t="shared" si="11"/>
        <v>4</v>
      </c>
      <c r="AK76" s="296" t="str">
        <f t="shared" si="7"/>
        <v>Early</v>
      </c>
      <c r="AL76" s="280">
        <f t="shared" si="9"/>
        <v>21</v>
      </c>
      <c r="AM76" s="280"/>
      <c r="AN76" s="350">
        <f t="shared" si="4"/>
        <v>43572</v>
      </c>
      <c r="AO76" s="350">
        <f t="shared" si="8"/>
        <v>43684</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4</v>
      </c>
      <c r="AJ77" s="280">
        <f>IF(OR(INDEX($AK$65:$AK$74,$AI77,1)=INDEX($AK$65:$AK$74,MOD($AI77,AJ$62)+1,1),INDEX($AK$65:$AK$74,$AI77,1)="Early"),MOD($AI77,AJ$62)+1,$AI77)</f>
        <v>5</v>
      </c>
      <c r="AK77" s="296" t="str">
        <f t="shared" si="7"/>
        <v>Early</v>
      </c>
      <c r="AL77" s="280">
        <f t="shared" si="9"/>
        <v>56</v>
      </c>
      <c r="AM77" s="280"/>
      <c r="AN77" s="350">
        <f t="shared" si="4"/>
        <v>43572</v>
      </c>
      <c r="AO77" s="350">
        <f t="shared" si="8"/>
        <v>43684</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1600</v>
      </c>
      <c r="Q78" s="666" cm="1">
        <f t="array" aca="1" ref="Q78" ca="1">INDEX(Q$65:Q$74,$AI78,1)*(1-$AH78)+INDEX(Q$65:Q$74,$AJ78,1)*($AH78)</f>
        <v>0.8</v>
      </c>
      <c r="R78" s="666" cm="1">
        <f t="array" aca="1" ref="R78" ca="1">INDEX(R$65:R$74,$AI78,1)*(1-$AH78)+INDEX(R$65:R$74,$AJ78,1)*($AH78)</f>
        <v>0.8</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1</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100</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v>
      </c>
      <c r="AI78" s="280">
        <f t="shared" si="14"/>
        <v>5</v>
      </c>
      <c r="AJ78" s="280">
        <f t="shared" ref="AJ78:AJ141" si="15">IF(OR(INDEX($AK$65:$AK$74,$AI78,1)=INDEX($AK$65:$AK$74,MOD($AI78,AJ$62)+1,1),INDEX($AK$65:$AK$74,$AI78,1)="Early"),MOD($AI78,AJ$62)+1,$AI78)</f>
        <v>6</v>
      </c>
      <c r="AK78" s="296" t="str">
        <f t="shared" si="7"/>
        <v>Late</v>
      </c>
      <c r="AL78" s="280">
        <f t="shared" si="9"/>
        <v>0</v>
      </c>
      <c r="AM78" s="280"/>
      <c r="AN78" s="350">
        <f t="shared" si="4"/>
        <v>43572</v>
      </c>
      <c r="AO78" s="350">
        <f t="shared" si="8"/>
        <v>43684</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6</v>
      </c>
      <c r="AJ79" s="280">
        <f t="shared" si="15"/>
        <v>6</v>
      </c>
      <c r="AK79" s="296" t="str">
        <f t="shared" si="7"/>
        <v>Late</v>
      </c>
      <c r="AL79" s="280">
        <f t="shared" si="9"/>
        <v>49</v>
      </c>
      <c r="AM79" s="280"/>
      <c r="AN79" s="350">
        <f t="shared" si="4"/>
        <v>43572</v>
      </c>
      <c r="AO79" s="350">
        <f t="shared" si="8"/>
        <v>43684</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0.44444444444444442</v>
      </c>
      <c r="AI80" s="280">
        <f t="shared" si="14"/>
        <v>6</v>
      </c>
      <c r="AJ80" s="280">
        <f t="shared" si="15"/>
        <v>6</v>
      </c>
      <c r="AK80" s="296" t="str">
        <f t="shared" si="7"/>
        <v>Late</v>
      </c>
      <c r="AL80" s="280">
        <f t="shared" si="9"/>
        <v>69</v>
      </c>
      <c r="AM80" s="280"/>
      <c r="AN80" s="350">
        <f t="shared" si="4"/>
        <v>43572</v>
      </c>
      <c r="AO80" s="350">
        <f t="shared" si="8"/>
        <v>43684</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43684</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43684</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43684</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43684</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737</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335</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400</v>
      </c>
      <c r="AD85" s="733" cm="1">
        <f t="array" aca="1" ref="AD85" ca="1">INDEX(AD$65:AD$74,$AI85,1)*(1-$AH85)+INDEX(AD$65:AD$74,$AJ85,1)*($AH85)</f>
        <v>400</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43684</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200</v>
      </c>
      <c r="P86" s="665" cm="1">
        <f t="array" aca="1" ref="P86" ca="1">INDEX(P$65:P$74,$AI86,1)*(1-$AH86)+INDEX(P$65:P$74,$AJ86,1)*($AH86)</f>
        <v>650</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0.05</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100</v>
      </c>
      <c r="AC86" s="734" cm="1">
        <f t="array" aca="1" ref="AC86" ca="1">INDEX(AC$65:AC$74,$AI86,1)*(1-$AH86)+INDEX(AC$65:AC$74,$AJ86,1)*($AH86)</f>
        <v>150</v>
      </c>
      <c r="AD86" s="734" cm="1">
        <f t="array" aca="1" ref="AD86" ca="1">INDEX(AD$65:AD$74,$AI86,1)*(1-$AH86)+INDEX(AD$65:AD$74,$AJ86,1)*($AH86)</f>
        <v>150</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v>
      </c>
      <c r="AI86" s="280">
        <f t="shared" si="14"/>
        <v>3</v>
      </c>
      <c r="AJ86" s="280">
        <f t="shared" si="15"/>
        <v>4</v>
      </c>
      <c r="AK86" s="296" t="str">
        <f t="shared" si="7"/>
        <v>Early</v>
      </c>
      <c r="AL86" s="280">
        <f t="shared" si="9"/>
        <v>21</v>
      </c>
      <c r="AM86" s="280"/>
      <c r="AN86" s="350">
        <f t="shared" si="4"/>
        <v>43572</v>
      </c>
      <c r="AO86" s="350">
        <f t="shared" si="8"/>
        <v>43684</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4</v>
      </c>
      <c r="AJ87" s="280">
        <f t="shared" si="15"/>
        <v>5</v>
      </c>
      <c r="AK87" s="296" t="str">
        <f t="shared" si="7"/>
        <v>Early</v>
      </c>
      <c r="AL87" s="280">
        <f t="shared" si="9"/>
        <v>56</v>
      </c>
      <c r="AM87" s="280"/>
      <c r="AN87" s="350">
        <f t="shared" si="4"/>
        <v>43572</v>
      </c>
      <c r="AO87" s="350">
        <f t="shared" si="8"/>
        <v>43684</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1600</v>
      </c>
      <c r="Q88" s="666" cm="1">
        <f t="array" aca="1" ref="Q88" ca="1">INDEX(Q$65:Q$74,$AI88,1)*(1-$AH88)+INDEX(Q$65:Q$74,$AJ88,1)*($AH88)</f>
        <v>0.8</v>
      </c>
      <c r="R88" s="666" cm="1">
        <f t="array" aca="1" ref="R88" ca="1">INDEX(R$65:R$74,$AI88,1)*(1-$AH88)+INDEX(R$65:R$74,$AJ88,1)*($AH88)</f>
        <v>0.8</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1</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100</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v>
      </c>
      <c r="AI88" s="280">
        <f t="shared" si="14"/>
        <v>5</v>
      </c>
      <c r="AJ88" s="280">
        <f t="shared" si="15"/>
        <v>6</v>
      </c>
      <c r="AK88" s="296" t="str">
        <f t="shared" si="7"/>
        <v>Late</v>
      </c>
      <c r="AL88" s="280">
        <f t="shared" si="9"/>
        <v>0</v>
      </c>
      <c r="AM88" s="280"/>
      <c r="AN88" s="350">
        <f t="shared" si="4"/>
        <v>43572</v>
      </c>
      <c r="AO88" s="350">
        <f t="shared" si="8"/>
        <v>43684</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6</v>
      </c>
      <c r="AJ89" s="280">
        <f t="shared" si="15"/>
        <v>6</v>
      </c>
      <c r="AK89" s="296" t="str">
        <f t="shared" si="7"/>
        <v>Late</v>
      </c>
      <c r="AL89" s="280">
        <f t="shared" si="9"/>
        <v>49</v>
      </c>
      <c r="AM89" s="280"/>
      <c r="AN89" s="350">
        <f t="shared" si="4"/>
        <v>43572</v>
      </c>
      <c r="AO89" s="350">
        <f t="shared" si="8"/>
        <v>43684</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0.44444444444444442</v>
      </c>
      <c r="AI90" s="280">
        <f t="shared" si="14"/>
        <v>6</v>
      </c>
      <c r="AJ90" s="280">
        <f t="shared" si="15"/>
        <v>6</v>
      </c>
      <c r="AK90" s="296" t="str">
        <f t="shared" si="7"/>
        <v>Late</v>
      </c>
      <c r="AL90" s="280">
        <f t="shared" si="9"/>
        <v>69</v>
      </c>
      <c r="AM90" s="280"/>
      <c r="AN90" s="350">
        <f t="shared" si="4"/>
        <v>43572</v>
      </c>
      <c r="AO90" s="350">
        <f t="shared" si="8"/>
        <v>43684</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43684</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43684</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43684</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43684</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738</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335</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400</v>
      </c>
      <c r="AD95" s="733" cm="1">
        <f t="array" aca="1" ref="AD95" ca="1">INDEX(AD$65:AD$74,$AI95,1)*(1-$AH95)+INDEX(AD$65:AD$74,$AJ95,1)*($AH95)</f>
        <v>400</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43684</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200</v>
      </c>
      <c r="P96" s="665" cm="1">
        <f t="array" aca="1" ref="P96" ca="1">INDEX(P$65:P$74,$AI96,1)*(1-$AH96)+INDEX(P$65:P$74,$AJ96,1)*($AH96)</f>
        <v>650</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0.05</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100</v>
      </c>
      <c r="AC96" s="734" cm="1">
        <f t="array" aca="1" ref="AC96" ca="1">INDEX(AC$65:AC$74,$AI96,1)*(1-$AH96)+INDEX(AC$65:AC$74,$AJ96,1)*($AH96)</f>
        <v>150</v>
      </c>
      <c r="AD96" s="734" cm="1">
        <f t="array" aca="1" ref="AD96" ca="1">INDEX(AD$65:AD$74,$AI96,1)*(1-$AH96)+INDEX(AD$65:AD$74,$AJ96,1)*($AH96)</f>
        <v>150</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v>
      </c>
      <c r="AI96" s="280">
        <f t="shared" si="14"/>
        <v>3</v>
      </c>
      <c r="AJ96" s="280">
        <f t="shared" si="15"/>
        <v>4</v>
      </c>
      <c r="AK96" s="296" t="str">
        <f t="shared" si="7"/>
        <v>Early</v>
      </c>
      <c r="AL96" s="280">
        <f t="shared" si="9"/>
        <v>21</v>
      </c>
      <c r="AM96" s="280"/>
      <c r="AN96" s="350">
        <f t="shared" si="4"/>
        <v>43572</v>
      </c>
      <c r="AO96" s="350">
        <f t="shared" si="8"/>
        <v>43684</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4</v>
      </c>
      <c r="AJ97" s="280">
        <f t="shared" si="15"/>
        <v>5</v>
      </c>
      <c r="AK97" s="296" t="str">
        <f t="shared" si="7"/>
        <v>Early</v>
      </c>
      <c r="AL97" s="280">
        <f t="shared" si="9"/>
        <v>56</v>
      </c>
      <c r="AM97" s="280"/>
      <c r="AN97" s="350">
        <f t="shared" ref="AN97:AN128" si="19">INDEX(i_break_date,$E97+2,1)</f>
        <v>43572</v>
      </c>
      <c r="AO97" s="350">
        <f t="shared" si="8"/>
        <v>43684</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1600</v>
      </c>
      <c r="Q98" s="666" cm="1">
        <f t="array" aca="1" ref="Q98" ca="1">INDEX(Q$65:Q$74,$AI98,1)*(1-$AH98)+INDEX(Q$65:Q$74,$AJ98,1)*($AH98)</f>
        <v>0.8</v>
      </c>
      <c r="R98" s="666" cm="1">
        <f t="array" aca="1" ref="R98" ca="1">INDEX(R$65:R$74,$AI98,1)*(1-$AH98)+INDEX(R$65:R$74,$AJ98,1)*($AH98)</f>
        <v>0.8</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1</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100</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v>
      </c>
      <c r="AI98" s="280">
        <f t="shared" si="14"/>
        <v>5</v>
      </c>
      <c r="AJ98" s="280">
        <f t="shared" si="15"/>
        <v>6</v>
      </c>
      <c r="AK98" s="296" t="str">
        <f t="shared" si="7"/>
        <v>Late</v>
      </c>
      <c r="AL98" s="280">
        <f t="shared" si="9"/>
        <v>0</v>
      </c>
      <c r="AM98" s="280"/>
      <c r="AN98" s="350">
        <f t="shared" si="19"/>
        <v>43572</v>
      </c>
      <c r="AO98" s="350">
        <f t="shared" si="8"/>
        <v>43684</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6</v>
      </c>
      <c r="AJ99" s="280">
        <f t="shared" si="15"/>
        <v>6</v>
      </c>
      <c r="AK99" s="296" t="str">
        <f t="shared" si="7"/>
        <v>Late</v>
      </c>
      <c r="AL99" s="280">
        <f t="shared" si="9"/>
        <v>49</v>
      </c>
      <c r="AM99" s="280"/>
      <c r="AN99" s="350">
        <f t="shared" si="19"/>
        <v>43572</v>
      </c>
      <c r="AO99" s="350">
        <f t="shared" si="8"/>
        <v>43684</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0.44444444444444442</v>
      </c>
      <c r="AI100" s="280">
        <f t="shared" si="14"/>
        <v>6</v>
      </c>
      <c r="AJ100" s="280">
        <f t="shared" si="15"/>
        <v>6</v>
      </c>
      <c r="AK100" s="296" t="str">
        <f t="shared" si="7"/>
        <v>Late</v>
      </c>
      <c r="AL100" s="280">
        <f t="shared" si="9"/>
        <v>69</v>
      </c>
      <c r="AM100" s="280"/>
      <c r="AN100" s="350">
        <f t="shared" si="19"/>
        <v>43572</v>
      </c>
      <c r="AO100" s="350">
        <f t="shared" si="8"/>
        <v>43684</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43684</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43684</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43684</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43684</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739</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335</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400</v>
      </c>
      <c r="AD105" s="733" cm="1">
        <f t="array" aca="1" ref="AD105" ca="1">INDEX(AD$65:AD$74,$AI105,1)*(1-$AH105)+INDEX(AD$65:AD$74,$AJ105,1)*($AH105)</f>
        <v>400</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43684</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200</v>
      </c>
      <c r="P106" s="665" cm="1">
        <f t="array" aca="1" ref="P106" ca="1">INDEX(P$65:P$74,$AI106,1)*(1-$AH106)+INDEX(P$65:P$74,$AJ106,1)*($AH106)</f>
        <v>650</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0.05</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100</v>
      </c>
      <c r="AC106" s="734" cm="1">
        <f t="array" aca="1" ref="AC106" ca="1">INDEX(AC$65:AC$74,$AI106,1)*(1-$AH106)+INDEX(AC$65:AC$74,$AJ106,1)*($AH106)</f>
        <v>150</v>
      </c>
      <c r="AD106" s="734" cm="1">
        <f t="array" aca="1" ref="AD106" ca="1">INDEX(AD$65:AD$74,$AI106,1)*(1-$AH106)+INDEX(AD$65:AD$74,$AJ106,1)*($AH106)</f>
        <v>150</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v>
      </c>
      <c r="AI106" s="280">
        <f t="shared" si="14"/>
        <v>3</v>
      </c>
      <c r="AJ106" s="280">
        <f t="shared" si="15"/>
        <v>4</v>
      </c>
      <c r="AK106" s="296" t="str">
        <f t="shared" si="7"/>
        <v>Early</v>
      </c>
      <c r="AL106" s="280">
        <f t="shared" si="9"/>
        <v>21</v>
      </c>
      <c r="AM106" s="280"/>
      <c r="AN106" s="350">
        <f t="shared" si="19"/>
        <v>43572</v>
      </c>
      <c r="AO106" s="350">
        <f t="shared" si="8"/>
        <v>43684</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4</v>
      </c>
      <c r="AJ107" s="280">
        <f t="shared" si="15"/>
        <v>5</v>
      </c>
      <c r="AK107" s="296" t="str">
        <f t="shared" si="7"/>
        <v>Early</v>
      </c>
      <c r="AL107" s="280">
        <f t="shared" si="9"/>
        <v>56</v>
      </c>
      <c r="AM107" s="280"/>
      <c r="AN107" s="350">
        <f t="shared" si="19"/>
        <v>43572</v>
      </c>
      <c r="AO107" s="350">
        <f t="shared" si="8"/>
        <v>43684</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1600</v>
      </c>
      <c r="Q108" s="666" cm="1">
        <f t="array" aca="1" ref="Q108" ca="1">INDEX(Q$65:Q$74,$AI108,1)*(1-$AH108)+INDEX(Q$65:Q$74,$AJ108,1)*($AH108)</f>
        <v>0.8</v>
      </c>
      <c r="R108" s="666" cm="1">
        <f t="array" aca="1" ref="R108" ca="1">INDEX(R$65:R$74,$AI108,1)*(1-$AH108)+INDEX(R$65:R$74,$AJ108,1)*($AH108)</f>
        <v>0.8</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1</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100</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v>
      </c>
      <c r="AI108" s="280">
        <f t="shared" si="14"/>
        <v>5</v>
      </c>
      <c r="AJ108" s="280">
        <f t="shared" si="15"/>
        <v>6</v>
      </c>
      <c r="AK108" s="296" t="str">
        <f t="shared" si="7"/>
        <v>Late</v>
      </c>
      <c r="AL108" s="280">
        <f t="shared" si="9"/>
        <v>0</v>
      </c>
      <c r="AM108" s="280"/>
      <c r="AN108" s="350">
        <f t="shared" si="19"/>
        <v>43572</v>
      </c>
      <c r="AO108" s="350">
        <f t="shared" si="8"/>
        <v>43684</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6</v>
      </c>
      <c r="AJ109" s="280">
        <f t="shared" si="15"/>
        <v>6</v>
      </c>
      <c r="AK109" s="296" t="str">
        <f t="shared" si="7"/>
        <v>Late</v>
      </c>
      <c r="AL109" s="280">
        <f t="shared" si="9"/>
        <v>49</v>
      </c>
      <c r="AM109" s="280"/>
      <c r="AN109" s="350">
        <f t="shared" si="19"/>
        <v>43572</v>
      </c>
      <c r="AO109" s="350">
        <f t="shared" si="8"/>
        <v>43684</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0.44444444444444442</v>
      </c>
      <c r="AI110" s="280">
        <f t="shared" si="14"/>
        <v>6</v>
      </c>
      <c r="AJ110" s="280">
        <f t="shared" si="15"/>
        <v>6</v>
      </c>
      <c r="AK110" s="296" t="str">
        <f t="shared" si="7"/>
        <v>Late</v>
      </c>
      <c r="AL110" s="280">
        <f t="shared" si="9"/>
        <v>69</v>
      </c>
      <c r="AM110" s="280"/>
      <c r="AN110" s="350">
        <f t="shared" si="19"/>
        <v>43572</v>
      </c>
      <c r="AO110" s="350">
        <f t="shared" si="8"/>
        <v>43684</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43684</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43684</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43684</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43684</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740</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43684</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400</v>
      </c>
      <c r="AD116" s="734" cm="1">
        <f t="array" aca="1" ref="AD116" ca="1">INDEX(AD$65:AD$74,$AI116,1)*(1-$AH116)+INDEX(AD$65:AD$74,$AJ116,1)*($AH116)</f>
        <v>400</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43684</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211.29545454545456</v>
      </c>
      <c r="P117" s="665" cm="1">
        <f t="array" aca="1" ref="P117" ca="1">INDEX(P$65:P$74,$AI117,1)*(1-$AH117)+INDEX(P$65:P$74,$AJ117,1)*($AH117)</f>
        <v>745.4545454545455</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1.8181818181818184E-2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131.81818181818181</v>
      </c>
      <c r="AC117" s="734" cm="1">
        <f t="array" aca="1" ref="AC117" ca="1">INDEX(AC$65:AC$74,$AI117,1)*(1-$AH117)+INDEX(AC$65:AC$74,$AJ117,1)*($AH117)</f>
        <v>118.18181818181819</v>
      </c>
      <c r="AD117" s="734" cm="1">
        <f t="array" aca="1" ref="AD117" ca="1">INDEX(AD$65:AD$74,$AI117,1)*(1-$AH117)+INDEX(AD$65:AD$74,$AJ117,1)*($AH117)</f>
        <v>150</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0.63636363636363635</v>
      </c>
      <c r="AI117" s="280">
        <f t="shared" si="14"/>
        <v>3</v>
      </c>
      <c r="AJ117" s="280">
        <f t="shared" si="15"/>
        <v>4</v>
      </c>
      <c r="AK117" s="296" t="str">
        <f t="shared" si="7"/>
        <v>Early</v>
      </c>
      <c r="AL117" s="280">
        <f t="shared" si="9"/>
        <v>35</v>
      </c>
      <c r="AM117" s="280"/>
      <c r="AN117" s="350">
        <f t="shared" si="19"/>
        <v>43593</v>
      </c>
      <c r="AO117" s="350">
        <f t="shared" si="8"/>
        <v>43684</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250</v>
      </c>
      <c r="P118" s="665" cm="1">
        <f t="array" aca="1" ref="P118" ca="1">INDEX(P$65:P$74,$AI118,1)*(1-$AH118)+INDEX(P$65:P$74,$AJ118,1)*($AH118)</f>
        <v>1600</v>
      </c>
      <c r="Q118" s="666" cm="1">
        <f t="array" aca="1" ref="Q118" ca="1">INDEX(Q$65:Q$74,$AI118,1)*(1-$AH118)+INDEX(Q$65:Q$74,$AJ118,1)*($AH118)</f>
        <v>0.8</v>
      </c>
      <c r="R118" s="666" cm="1">
        <f t="array" aca="1" ref="R118" ca="1">INDEX(R$65:R$74,$AI118,1)*(1-$AH118)+INDEX(R$65:R$74,$AJ118,1)*($AH118)</f>
        <v>0.8</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150</v>
      </c>
      <c r="AD118" s="734" cm="1">
        <f t="array" aca="1" ref="AD118" ca="1">INDEX(AD$65:AD$74,$AI118,1)*(1-$AH118)+INDEX(AD$65:AD$74,$AJ118,1)*($AH118)</f>
        <v>100</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v>
      </c>
      <c r="AI118" s="280">
        <f t="shared" si="14"/>
        <v>5</v>
      </c>
      <c r="AJ118" s="280">
        <f t="shared" si="15"/>
        <v>6</v>
      </c>
      <c r="AK118" s="296" t="str">
        <f t="shared" si="7"/>
        <v>Late</v>
      </c>
      <c r="AL118" s="280">
        <f t="shared" si="9"/>
        <v>0</v>
      </c>
      <c r="AM118" s="280"/>
      <c r="AN118" s="350">
        <f t="shared" si="19"/>
        <v>43593</v>
      </c>
      <c r="AO118" s="350">
        <f t="shared" si="8"/>
        <v>43684</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6</v>
      </c>
      <c r="AJ119" s="280">
        <f t="shared" si="15"/>
        <v>6</v>
      </c>
      <c r="AK119" s="296" t="str">
        <f t="shared" si="7"/>
        <v>Late</v>
      </c>
      <c r="AL119" s="280">
        <f t="shared" si="9"/>
        <v>49</v>
      </c>
      <c r="AM119" s="280"/>
      <c r="AN119" s="350">
        <f t="shared" si="19"/>
        <v>43593</v>
      </c>
      <c r="AO119" s="350">
        <f t="shared" si="8"/>
        <v>43684</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0.44444444444444442</v>
      </c>
      <c r="AI120" s="280">
        <f t="shared" si="14"/>
        <v>6</v>
      </c>
      <c r="AJ120" s="280">
        <f t="shared" si="15"/>
        <v>6</v>
      </c>
      <c r="AK120" s="296" t="str">
        <f t="shared" si="7"/>
        <v>Late</v>
      </c>
      <c r="AL120" s="280">
        <f t="shared" si="9"/>
        <v>69</v>
      </c>
      <c r="AM120" s="280"/>
      <c r="AN120" s="350">
        <f t="shared" si="19"/>
        <v>43593</v>
      </c>
      <c r="AO120" s="350">
        <f t="shared" si="8"/>
        <v>43684</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43684</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43684</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43684</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43684</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741</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43684</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400</v>
      </c>
      <c r="AD126" s="734" cm="1">
        <f t="array" aca="1" ref="AD126" ca="1">INDEX(AD$65:AD$74,$AI126,1)*(1-$AH126)+INDEX(AD$65:AD$74,$AJ126,1)*($AH126)</f>
        <v>400</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43684</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211.29545454545456</v>
      </c>
      <c r="P127" s="665" cm="1">
        <f t="array" aca="1" ref="P127" ca="1">INDEX(P$65:P$74,$AI127,1)*(1-$AH127)+INDEX(P$65:P$74,$AJ127,1)*($AH127)</f>
        <v>745.4545454545455</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1.8181818181818184E-2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131.81818181818181</v>
      </c>
      <c r="AC127" s="734" cm="1">
        <f t="array" aca="1" ref="AC127" ca="1">INDEX(AC$65:AC$74,$AI127,1)*(1-$AH127)+INDEX(AC$65:AC$74,$AJ127,1)*($AH127)</f>
        <v>118.18181818181819</v>
      </c>
      <c r="AD127" s="734" cm="1">
        <f t="array" aca="1" ref="AD127" ca="1">INDEX(AD$65:AD$74,$AI127,1)*(1-$AH127)+INDEX(AD$65:AD$74,$AJ127,1)*($AH127)</f>
        <v>150</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0.63636363636363635</v>
      </c>
      <c r="AI127" s="280">
        <f t="shared" si="14"/>
        <v>3</v>
      </c>
      <c r="AJ127" s="280">
        <f t="shared" si="15"/>
        <v>4</v>
      </c>
      <c r="AK127" s="296" t="str">
        <f t="shared" si="7"/>
        <v>Early</v>
      </c>
      <c r="AL127" s="280">
        <f t="shared" si="9"/>
        <v>35</v>
      </c>
      <c r="AM127" s="280"/>
      <c r="AN127" s="350">
        <f t="shared" si="19"/>
        <v>43593</v>
      </c>
      <c r="AO127" s="350">
        <f t="shared" si="8"/>
        <v>43684</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250</v>
      </c>
      <c r="P128" s="665" cm="1">
        <f t="array" aca="1" ref="P128" ca="1">INDEX(P$65:P$74,$AI128,1)*(1-$AH128)+INDEX(P$65:P$74,$AJ128,1)*($AH128)</f>
        <v>1600</v>
      </c>
      <c r="Q128" s="666" cm="1">
        <f t="array" aca="1" ref="Q128" ca="1">INDEX(Q$65:Q$74,$AI128,1)*(1-$AH128)+INDEX(Q$65:Q$74,$AJ128,1)*($AH128)</f>
        <v>0.8</v>
      </c>
      <c r="R128" s="666" cm="1">
        <f t="array" aca="1" ref="R128" ca="1">INDEX(R$65:R$74,$AI128,1)*(1-$AH128)+INDEX(R$65:R$74,$AJ128,1)*($AH128)</f>
        <v>0.8</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150</v>
      </c>
      <c r="AD128" s="734" cm="1">
        <f t="array" aca="1" ref="AD128" ca="1">INDEX(AD$65:AD$74,$AI128,1)*(1-$AH128)+INDEX(AD$65:AD$74,$AJ128,1)*($AH128)</f>
        <v>100</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v>
      </c>
      <c r="AI128" s="280">
        <f t="shared" si="14"/>
        <v>5</v>
      </c>
      <c r="AJ128" s="280">
        <f t="shared" si="15"/>
        <v>6</v>
      </c>
      <c r="AK128" s="296" t="str">
        <f t="shared" si="7"/>
        <v>Late</v>
      </c>
      <c r="AL128" s="280">
        <f t="shared" si="9"/>
        <v>0</v>
      </c>
      <c r="AM128" s="280"/>
      <c r="AN128" s="350">
        <f t="shared" si="19"/>
        <v>43593</v>
      </c>
      <c r="AO128" s="350">
        <f t="shared" si="8"/>
        <v>43684</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6</v>
      </c>
      <c r="AJ129" s="280">
        <f t="shared" si="15"/>
        <v>6</v>
      </c>
      <c r="AK129" s="296" t="str">
        <f t="shared" si="7"/>
        <v>Late</v>
      </c>
      <c r="AL129" s="280">
        <f t="shared" si="9"/>
        <v>49</v>
      </c>
      <c r="AM129" s="280"/>
      <c r="AN129" s="350">
        <f t="shared" ref="AN129:AN164" si="24">INDEX(i_break_date,$E129+2,1)</f>
        <v>43593</v>
      </c>
      <c r="AO129" s="350">
        <f t="shared" si="8"/>
        <v>43684</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0.44444444444444442</v>
      </c>
      <c r="AI130" s="280">
        <f t="shared" si="14"/>
        <v>6</v>
      </c>
      <c r="AJ130" s="280">
        <f t="shared" si="15"/>
        <v>6</v>
      </c>
      <c r="AK130" s="296" t="str">
        <f t="shared" ref="AK130:AK164" si="27">IF($K130&lt;$AN130,"Dry",IF($K130&lt;$AO130,"Early",IF($K130&lt;$AP130,"Late","Dry")))</f>
        <v>Late</v>
      </c>
      <c r="AL130" s="280">
        <f t="shared" si="9"/>
        <v>69</v>
      </c>
      <c r="AM130" s="280"/>
      <c r="AN130" s="350">
        <f t="shared" si="24"/>
        <v>43593</v>
      </c>
      <c r="AO130" s="350">
        <f t="shared" si="8"/>
        <v>43684</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43684</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43684</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43684</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43684</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742</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43684</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43684</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400</v>
      </c>
      <c r="AD137" s="734" cm="1">
        <f t="array" aca="1" ref="AD137" ca="1">INDEX(AD$65:AD$74,$AI137,1)*(1-$AH137)+INDEX(AD$65:AD$74,$AJ137,1)*($AH137)</f>
        <v>400</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43684</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250</v>
      </c>
      <c r="P138" s="665" cm="1">
        <f t="array" aca="1" ref="P138" ca="1">INDEX(P$65:P$74,$AI138,1)*(1-$AH138)+INDEX(P$65:P$74,$AJ138,1)*($AH138)</f>
        <v>1600</v>
      </c>
      <c r="Q138" s="666" cm="1">
        <f t="array" aca="1" ref="Q138" ca="1">INDEX(Q$65:Q$74,$AI138,1)*(1-$AH138)+INDEX(Q$65:Q$74,$AJ138,1)*($AH138)</f>
        <v>0.8</v>
      </c>
      <c r="R138" s="666" cm="1">
        <f t="array" aca="1" ref="R138" ca="1">INDEX(R$65:R$74,$AI138,1)*(1-$AH138)+INDEX(R$65:R$74,$AJ138,1)*($AH138)</f>
        <v>0.8</v>
      </c>
      <c r="S138" s="662">
        <f>INDEX(Annual!i_pasture_stage_p6z,$J138+1,ROUNDDOWN((ROW($J138)-ROW($J$65))/i_p6_len,0)+1)</f>
        <v>1</v>
      </c>
      <c r="T138" s="666" cm="1">
        <f t="array" aca="1" ref="T138" ca="1">INDEX(T$65:T$74,$AI138,1)*(1-$AH138)+INDEX(T$65:T$74,$AJ138,1)*($AH138)</f>
        <v>0.3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150</v>
      </c>
      <c r="AD138" s="734" cm="1">
        <f t="array" aca="1" ref="AD138" ca="1">INDEX(AD$65:AD$74,$AI138,1)*(1-$AH138)+INDEX(AD$65:AD$74,$AJ138,1)*($AH138)</f>
        <v>100</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v>
      </c>
      <c r="AI138" s="280">
        <f t="shared" si="14"/>
        <v>5</v>
      </c>
      <c r="AJ138" s="280">
        <f t="shared" si="15"/>
        <v>6</v>
      </c>
      <c r="AK138" s="296" t="str">
        <f t="shared" si="27"/>
        <v>Late</v>
      </c>
      <c r="AL138" s="280">
        <f t="shared" si="29"/>
        <v>0</v>
      </c>
      <c r="AM138" s="280"/>
      <c r="AN138" s="350">
        <f t="shared" si="24"/>
        <v>43614</v>
      </c>
      <c r="AO138" s="350">
        <f t="shared" si="28"/>
        <v>43684</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6</v>
      </c>
      <c r="AJ139" s="280">
        <f t="shared" si="15"/>
        <v>6</v>
      </c>
      <c r="AK139" s="296" t="str">
        <f t="shared" si="27"/>
        <v>Late</v>
      </c>
      <c r="AL139" s="280">
        <f t="shared" si="29"/>
        <v>49</v>
      </c>
      <c r="AM139" s="280"/>
      <c r="AN139" s="350">
        <f t="shared" si="24"/>
        <v>43614</v>
      </c>
      <c r="AO139" s="350">
        <f t="shared" si="28"/>
        <v>43684</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0.44444444444444442</v>
      </c>
      <c r="AI140" s="280">
        <f t="shared" ref="AI140:AI164" si="32">MOD(SUMIFS($AM$65:$AM$74,$AK$65:$AK$74,$AK140,$AL$65:$AL$74,"&lt;="&amp;$AL140)-1,$AJ$62)+1</f>
        <v>6</v>
      </c>
      <c r="AJ140" s="280">
        <f t="shared" si="15"/>
        <v>6</v>
      </c>
      <c r="AK140" s="296" t="str">
        <f t="shared" si="27"/>
        <v>Late</v>
      </c>
      <c r="AL140" s="280">
        <f t="shared" si="29"/>
        <v>69</v>
      </c>
      <c r="AM140" s="280"/>
      <c r="AN140" s="350">
        <f t="shared" si="24"/>
        <v>43614</v>
      </c>
      <c r="AO140" s="350">
        <f t="shared" si="28"/>
        <v>43684</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43684</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43684</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43684</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43684</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743</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43684</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43684</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400</v>
      </c>
      <c r="AD147" s="734" cm="1">
        <f t="array" aca="1" ref="AD147" ca="1">INDEX(AD$65:AD$74,$AI147,1)*(1-$AH147)+INDEX(AD$65:AD$74,$AJ147,1)*($AH147)</f>
        <v>400</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43684</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250</v>
      </c>
      <c r="P148" s="665" cm="1">
        <f t="array" aca="1" ref="P148" ca="1">INDEX(P$65:P$74,$AI148,1)*(1-$AH148)+INDEX(P$65:P$74,$AJ148,1)*($AH148)</f>
        <v>1600</v>
      </c>
      <c r="Q148" s="666" cm="1">
        <f t="array" aca="1" ref="Q148" ca="1">INDEX(Q$65:Q$74,$AI148,1)*(1-$AH148)+INDEX(Q$65:Q$74,$AJ148,1)*($AH148)</f>
        <v>0.8</v>
      </c>
      <c r="R148" s="666" cm="1">
        <f t="array" aca="1" ref="R148" ca="1">INDEX(R$65:R$74,$AI148,1)*(1-$AH148)+INDEX(R$65:R$74,$AJ148,1)*($AH148)</f>
        <v>0.8</v>
      </c>
      <c r="S148" s="662">
        <f>INDEX(Annual!i_pasture_stage_p6z,$J148+1,ROUNDDOWN((ROW($J148)-ROW($J$65))/i_p6_len,0)+1)</f>
        <v>1</v>
      </c>
      <c r="T148" s="666" cm="1">
        <f t="array" aca="1" ref="T148" ca="1">INDEX(T$65:T$74,$AI148,1)*(1-$AH148)+INDEX(T$65:T$74,$AJ148,1)*($AH148)</f>
        <v>0.3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150</v>
      </c>
      <c r="AD148" s="734" cm="1">
        <f t="array" aca="1" ref="AD148" ca="1">INDEX(AD$65:AD$74,$AI148,1)*(1-$AH148)+INDEX(AD$65:AD$74,$AJ148,1)*($AH148)</f>
        <v>100</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v>
      </c>
      <c r="AI148" s="280">
        <f t="shared" si="32"/>
        <v>5</v>
      </c>
      <c r="AJ148" s="280">
        <f t="shared" si="33"/>
        <v>6</v>
      </c>
      <c r="AK148" s="296" t="str">
        <f t="shared" si="27"/>
        <v>Late</v>
      </c>
      <c r="AL148" s="280">
        <f t="shared" si="29"/>
        <v>0</v>
      </c>
      <c r="AM148" s="280"/>
      <c r="AN148" s="350">
        <f t="shared" si="24"/>
        <v>43614</v>
      </c>
      <c r="AO148" s="350">
        <f t="shared" si="28"/>
        <v>43684</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6</v>
      </c>
      <c r="AJ149" s="280">
        <f t="shared" si="33"/>
        <v>6</v>
      </c>
      <c r="AK149" s="296" t="str">
        <f t="shared" si="27"/>
        <v>Late</v>
      </c>
      <c r="AL149" s="280">
        <f t="shared" si="29"/>
        <v>49</v>
      </c>
      <c r="AM149" s="280"/>
      <c r="AN149" s="350">
        <f t="shared" si="24"/>
        <v>43614</v>
      </c>
      <c r="AO149" s="350">
        <f t="shared" si="28"/>
        <v>43684</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0.44444444444444442</v>
      </c>
      <c r="AI150" s="280">
        <f t="shared" si="32"/>
        <v>6</v>
      </c>
      <c r="AJ150" s="280">
        <f t="shared" si="33"/>
        <v>6</v>
      </c>
      <c r="AK150" s="296" t="str">
        <f t="shared" si="27"/>
        <v>Late</v>
      </c>
      <c r="AL150" s="280">
        <f t="shared" si="29"/>
        <v>69</v>
      </c>
      <c r="AM150" s="280"/>
      <c r="AN150" s="350">
        <f t="shared" si="24"/>
        <v>43614</v>
      </c>
      <c r="AO150" s="350">
        <f t="shared" si="28"/>
        <v>43684</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43684</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43684</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43684</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43684</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744</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43684</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43684</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400</v>
      </c>
      <c r="AD157" s="734" cm="1">
        <f t="array" aca="1" ref="AD157" ca="1">INDEX(AD$65:AD$74,$AI157,1)*(1-$AH157)+INDEX(AD$65:AD$74,$AJ157,1)*($AH157)</f>
        <v>400</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43684</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250</v>
      </c>
      <c r="P158" s="665" cm="1">
        <f t="array" aca="1" ref="P158" ca="1">INDEX(P$65:P$74,$AI158,1)*(1-$AH158)+INDEX(P$65:P$74,$AJ158,1)*($AH158)</f>
        <v>1600</v>
      </c>
      <c r="Q158" s="666" cm="1">
        <f t="array" aca="1" ref="Q158" ca="1">INDEX(Q$65:Q$74,$AI158,1)*(1-$AH158)+INDEX(Q$65:Q$74,$AJ158,1)*($AH158)</f>
        <v>0.8</v>
      </c>
      <c r="R158" s="666" cm="1">
        <f t="array" aca="1" ref="R158" ca="1">INDEX(R$65:R$74,$AI158,1)*(1-$AH158)+INDEX(R$65:R$74,$AJ158,1)*($AH158)</f>
        <v>0.8</v>
      </c>
      <c r="S158" s="662">
        <f>INDEX(Annual!i_pasture_stage_p6z,$J158+1,ROUNDDOWN((ROW($J158)-ROW($J$65))/i_p6_len,0)+1)</f>
        <v>1</v>
      </c>
      <c r="T158" s="666" cm="1">
        <f t="array" aca="1" ref="T158" ca="1">INDEX(T$65:T$74,$AI158,1)*(1-$AH158)+INDEX(T$65:T$74,$AJ158,1)*($AH158)</f>
        <v>0.3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150</v>
      </c>
      <c r="AD158" s="734" cm="1">
        <f t="array" aca="1" ref="AD158" ca="1">INDEX(AD$65:AD$74,$AI158,1)*(1-$AH158)+INDEX(AD$65:AD$74,$AJ158,1)*($AH158)</f>
        <v>100</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v>
      </c>
      <c r="AI158" s="280">
        <f t="shared" si="32"/>
        <v>5</v>
      </c>
      <c r="AJ158" s="280">
        <f t="shared" si="33"/>
        <v>6</v>
      </c>
      <c r="AK158" s="296" t="str">
        <f t="shared" si="27"/>
        <v>Late</v>
      </c>
      <c r="AL158" s="280">
        <f t="shared" si="29"/>
        <v>0</v>
      </c>
      <c r="AM158" s="280"/>
      <c r="AN158" s="350">
        <f t="shared" si="24"/>
        <v>43614</v>
      </c>
      <c r="AO158" s="350">
        <f t="shared" si="28"/>
        <v>43684</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6</v>
      </c>
      <c r="AJ159" s="280">
        <f t="shared" si="33"/>
        <v>6</v>
      </c>
      <c r="AK159" s="296" t="str">
        <f t="shared" si="27"/>
        <v>Late</v>
      </c>
      <c r="AL159" s="280">
        <f t="shared" si="29"/>
        <v>49</v>
      </c>
      <c r="AM159" s="280"/>
      <c r="AN159" s="350">
        <f t="shared" si="24"/>
        <v>43614</v>
      </c>
      <c r="AO159" s="350">
        <f t="shared" si="28"/>
        <v>43684</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0.44444444444444442</v>
      </c>
      <c r="AI160" s="280">
        <f t="shared" si="32"/>
        <v>6</v>
      </c>
      <c r="AJ160" s="280">
        <f t="shared" si="33"/>
        <v>6</v>
      </c>
      <c r="AK160" s="296" t="str">
        <f t="shared" si="27"/>
        <v>Late</v>
      </c>
      <c r="AL160" s="280">
        <f t="shared" si="29"/>
        <v>69</v>
      </c>
      <c r="AM160" s="280"/>
      <c r="AN160" s="350">
        <f t="shared" si="24"/>
        <v>43614</v>
      </c>
      <c r="AO160" s="350">
        <f t="shared" si="28"/>
        <v>43684</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43684</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43684</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43684</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43684</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1143</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869</v>
      </c>
      <c r="S171" s="309" t="s">
        <v>456</v>
      </c>
      <c r="T171" s="309" t="s">
        <v>457</v>
      </c>
      <c r="U171" s="265" t="s">
        <v>458</v>
      </c>
      <c r="V171" s="265"/>
      <c r="W171" s="265"/>
      <c r="X171" s="265"/>
      <c r="Y171" s="310"/>
      <c r="Z171" s="310"/>
      <c r="AA171" s="310"/>
      <c r="AB171" s="315"/>
      <c r="AC171" s="315" t="s">
        <v>1144</v>
      </c>
      <c r="AD171" s="315" t="s">
        <v>1145</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871</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1142</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collapsed="1"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35">
      <c r="A202" s="250"/>
      <c r="B202" s="259"/>
      <c r="C202" s="252">
        <f t="shared" si="42"/>
        <v>4</v>
      </c>
      <c r="D202" s="275"/>
      <c r="E202" s="330"/>
      <c r="F202" s="330"/>
      <c r="G202" s="275"/>
      <c r="H202" s="282" t="s">
        <v>483</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0"/>
      <c r="F212" s="330"/>
      <c r="G212" s="275"/>
      <c r="H212" s="280" t="s">
        <v>488</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0"/>
      <c r="F213" s="330"/>
      <c r="G213" s="275"/>
      <c r="H213" s="280"/>
      <c r="I213" s="296" t="s">
        <v>489</v>
      </c>
      <c r="J213" s="296" t="s">
        <v>490</v>
      </c>
      <c r="K213" s="296" t="s">
        <v>735</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0"/>
      <c r="F214" s="330"/>
      <c r="G214" s="275"/>
      <c r="H214" s="280"/>
      <c r="I214" s="320">
        <v>10</v>
      </c>
      <c r="J214" s="320">
        <v>12</v>
      </c>
      <c r="K214" s="320">
        <v>8</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395</v>
      </c>
      <c r="AR215" s="262"/>
      <c r="AS215" s="250"/>
      <c r="AT215" s="250"/>
      <c r="AU215" s="250"/>
    </row>
    <row r="216" spans="1:47" ht="30" customHeight="1" outlineLevel="1" x14ac:dyDescent="0.35">
      <c r="A216" s="250"/>
      <c r="B216" s="259"/>
      <c r="C216" s="252">
        <f>INT($C$29)+1</f>
        <v>2</v>
      </c>
      <c r="D216" s="275"/>
      <c r="E216" s="330"/>
      <c r="F216" s="330"/>
      <c r="G216" s="275"/>
      <c r="H216" s="292" t="s">
        <v>927</v>
      </c>
      <c r="I216" s="293"/>
      <c r="J216" s="877" t="s">
        <v>929</v>
      </c>
      <c r="K216" s="877"/>
      <c r="L216" s="877" t="s">
        <v>928</v>
      </c>
      <c r="M216" s="877"/>
      <c r="N216" s="309"/>
      <c r="O216" s="309" t="s">
        <v>951</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391</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0"/>
      <c r="F218" s="330"/>
      <c r="G218" s="275"/>
      <c r="H218" s="280" t="str">
        <f>H251</f>
        <v>Aut</v>
      </c>
      <c r="I218" s="296"/>
      <c r="J218" s="374">
        <f>DATE(i_startyear,MONTH(MAX($N$685:$U$687)+21),DAY(MAX($N$685:$U$687)+21))</f>
        <v>43805</v>
      </c>
      <c r="K218" s="695">
        <f>MIN(363,INT((J218 - DATE(YEAR(J218),1,1))))+364*(YEAR(J218)-i_startyear)</f>
        <v>339</v>
      </c>
      <c r="L218" s="374">
        <f>DATE(i_startyear,MONTH(MIN($N$685:$U$687)-21),DAY(MIN($N$685:$U$687)-21))</f>
        <v>43763</v>
      </c>
      <c r="M218" s="695">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3">INT($C$29)+2</f>
        <v>3</v>
      </c>
      <c r="D219" s="275"/>
      <c r="E219" s="330"/>
      <c r="F219" s="330"/>
      <c r="G219" s="275"/>
      <c r="H219" s="280" t="str">
        <f t="shared" ref="H219:H220" si="44">H252</f>
        <v>Win</v>
      </c>
      <c r="I219" s="296"/>
      <c r="J219" s="374">
        <f>DATE(i_startyear,MONTH(MAX($N$709:$U$711)+21),DAY(MAX($N$709:$U$711)+21))</f>
        <v>43470</v>
      </c>
      <c r="K219" s="695">
        <f>MIN(363,INT((J219 - DATE(YEAR(J219),1,1))))+364*(YEAR(J219)-i_startyear)</f>
        <v>4</v>
      </c>
      <c r="L219" s="374">
        <f>DATE(i_startyear,MONTH(MIN($N$709:$U$711)-21),DAY(MIN($N$709:$U$711)-21))</f>
        <v>43793</v>
      </c>
      <c r="M219" s="695">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3"/>
        <v>3</v>
      </c>
      <c r="D220" s="275"/>
      <c r="E220" s="330"/>
      <c r="F220" s="330"/>
      <c r="G220" s="275"/>
      <c r="H220" s="280" t="str">
        <f t="shared" si="44"/>
        <v>Spr</v>
      </c>
      <c r="I220" s="296"/>
      <c r="J220" s="374">
        <f>DATE(i_startyear,MONTH(MAX($N$733:$U$735)+21),DAY(MAX($N$733:$U$735)+21))</f>
        <v>43501</v>
      </c>
      <c r="K220" s="695">
        <f>MIN(363,INT((J220 - DATE(YEAR(J220),1,1))))+364*(YEAR(J220)-i_startyear)</f>
        <v>35</v>
      </c>
      <c r="L220" s="374">
        <f>DATE(i_startyear,MONTH(MIN($N$733:$U$735)-21),DAY(MIN($N$733:$U$735)-21))</f>
        <v>43824</v>
      </c>
      <c r="M220" s="695">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3"/>
        <v>3</v>
      </c>
      <c r="D221" s="275"/>
      <c r="E221" s="330"/>
      <c r="F221" s="330"/>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3"/>
        <v>3</v>
      </c>
      <c r="D222" s="275"/>
      <c r="E222" s="330"/>
      <c r="F222" s="330"/>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395</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116</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3" t="s">
        <v>383</v>
      </c>
      <c r="F232" s="324"/>
      <c r="G232" s="264"/>
      <c r="H232" s="613"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5"/>
      <c r="Z232" s="325"/>
      <c r="AA232" s="325"/>
      <c r="AB232" s="325"/>
      <c r="AC232" s="325"/>
      <c r="AD232" s="325"/>
      <c r="AE232" s="325"/>
      <c r="AF232" s="325"/>
      <c r="AG232" s="325"/>
      <c r="AH232" s="325"/>
      <c r="AI232" s="325"/>
      <c r="AJ232" s="325"/>
      <c r="AK232" s="325"/>
      <c r="AL232" s="325"/>
      <c r="AM232" s="325"/>
      <c r="AN232" s="325"/>
      <c r="AO232" s="325"/>
      <c r="AP232" s="325"/>
      <c r="AQ232" s="326"/>
      <c r="AR232" s="262"/>
      <c r="AS232" s="250"/>
      <c r="AT232" s="250"/>
      <c r="AU232" s="250"/>
    </row>
    <row r="233" spans="1:47" ht="20.149999999999999" customHeight="1" outlineLevel="1" x14ac:dyDescent="0.35">
      <c r="A233" s="250"/>
      <c r="B233" s="259"/>
      <c r="C233" s="252">
        <f>INT($C$232)+1.02</f>
        <v>2.02</v>
      </c>
      <c r="D233" s="263"/>
      <c r="E233" s="323" t="s">
        <v>385</v>
      </c>
      <c r="F233" s="327">
        <v>1</v>
      </c>
      <c r="G233" s="268"/>
      <c r="H233" s="269" t="s">
        <v>492</v>
      </c>
      <c r="I233" s="270"/>
      <c r="J233" s="270"/>
      <c r="K233" s="270"/>
      <c r="L233" s="270"/>
      <c r="M233" s="270"/>
      <c r="N233" s="270"/>
      <c r="O233" s="270"/>
      <c r="P233" s="270"/>
      <c r="Q233" s="270"/>
      <c r="R233" s="270"/>
      <c r="S233" s="270"/>
      <c r="T233" s="270"/>
      <c r="U233" s="270"/>
      <c r="V233" s="270"/>
      <c r="W233" s="270"/>
      <c r="X233" s="270"/>
      <c r="Y233" s="328"/>
      <c r="Z233" s="328"/>
      <c r="AA233" s="328"/>
      <c r="AB233" s="328"/>
      <c r="AC233" s="328"/>
      <c r="AD233" s="328"/>
      <c r="AE233" s="328"/>
      <c r="AF233" s="328"/>
      <c r="AG233" s="328"/>
      <c r="AH233" s="328"/>
      <c r="AI233" s="328"/>
      <c r="AJ233" s="328"/>
      <c r="AK233" s="328"/>
      <c r="AL233" s="328"/>
      <c r="AM233" s="328"/>
      <c r="AN233" s="328"/>
      <c r="AO233" s="328"/>
      <c r="AP233" s="328"/>
      <c r="AQ233" s="329"/>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0"/>
      <c r="F235" s="330"/>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0"/>
      <c r="F236" s="330"/>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0"/>
      <c r="F237" s="330"/>
      <c r="G237" s="260"/>
      <c r="H237" s="274"/>
      <c r="I237" s="274"/>
      <c r="J237" s="274"/>
      <c r="K237" s="331" t="s">
        <v>425</v>
      </c>
      <c r="L237" s="331"/>
      <c r="M237" s="331"/>
      <c r="N237" s="331" t="s">
        <v>426</v>
      </c>
      <c r="O237" s="331"/>
      <c r="P237" s="331"/>
      <c r="Q237" s="331"/>
      <c r="R237" s="331" t="s">
        <v>428</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60"/>
      <c r="AR237" s="262"/>
      <c r="AS237" s="250"/>
      <c r="AT237" s="250"/>
      <c r="AU237" s="250"/>
    </row>
    <row r="238" spans="1:47" outlineLevel="2" x14ac:dyDescent="0.35">
      <c r="A238" s="250"/>
      <c r="B238" s="259"/>
      <c r="C238" s="252">
        <f>INT($C$232)+2</f>
        <v>3</v>
      </c>
      <c r="D238" s="260"/>
      <c r="E238" s="330"/>
      <c r="F238" s="330"/>
      <c r="G238" s="260"/>
      <c r="H238" s="274"/>
      <c r="I238" s="274"/>
      <c r="J238" s="274"/>
      <c r="K238" s="320" t="s">
        <v>14</v>
      </c>
      <c r="L238" s="320" t="s">
        <v>493</v>
      </c>
      <c r="M238" s="320" t="s">
        <v>4</v>
      </c>
      <c r="N238" s="320" t="s">
        <v>494</v>
      </c>
      <c r="O238" s="320" t="s">
        <v>495</v>
      </c>
      <c r="P238" s="320" t="s">
        <v>496</v>
      </c>
      <c r="Q238" s="320" t="s">
        <v>497</v>
      </c>
      <c r="R238" s="320" t="s">
        <v>494</v>
      </c>
      <c r="S238" s="320" t="s">
        <v>495</v>
      </c>
      <c r="T238" s="320" t="s">
        <v>496</v>
      </c>
      <c r="U238" s="320" t="s">
        <v>497</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388</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0"/>
      <c r="F240" s="330"/>
      <c r="G240" s="275"/>
      <c r="H240" s="330" t="s">
        <v>498</v>
      </c>
      <c r="I240" s="330"/>
      <c r="J240" s="330"/>
      <c r="K240" s="283">
        <v>0</v>
      </c>
      <c r="L240" s="283">
        <v>0</v>
      </c>
      <c r="M240" s="283">
        <v>0</v>
      </c>
      <c r="N240" s="283">
        <v>0</v>
      </c>
      <c r="O240" s="283">
        <v>0</v>
      </c>
      <c r="P240" s="283">
        <v>0</v>
      </c>
      <c r="Q240" s="283">
        <v>1</v>
      </c>
      <c r="R240" s="283">
        <v>0</v>
      </c>
      <c r="S240" s="283">
        <v>1</v>
      </c>
      <c r="T240" s="283">
        <v>2</v>
      </c>
      <c r="U240" s="283">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5"/>
      <c r="AR240" s="262"/>
      <c r="AS240" s="250"/>
      <c r="AT240" s="250"/>
      <c r="AU240" s="250"/>
    </row>
    <row r="241" spans="1:47" hidden="1" outlineLevel="4" x14ac:dyDescent="0.35">
      <c r="A241" s="250"/>
      <c r="B241" s="259" t="s">
        <v>389</v>
      </c>
      <c r="C241" s="252">
        <f>INT(MAX($C$244:$C$357))+1</f>
        <v>5</v>
      </c>
      <c r="D241" s="275" t="s">
        <v>390</v>
      </c>
      <c r="E241" s="330"/>
      <c r="F241" s="330"/>
      <c r="G241" s="275"/>
      <c r="H241" s="330" t="s">
        <v>499</v>
      </c>
      <c r="I241" s="330"/>
      <c r="J241" s="330"/>
      <c r="K241" s="330"/>
      <c r="L241" s="330"/>
      <c r="M241" s="330"/>
      <c r="N241" s="283">
        <v>0</v>
      </c>
      <c r="O241" s="283">
        <v>1</v>
      </c>
      <c r="P241" s="283">
        <v>2</v>
      </c>
      <c r="Q241" s="283">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5"/>
      <c r="AR241" s="262"/>
      <c r="AS241" s="250"/>
      <c r="AT241" s="250"/>
      <c r="AU241" s="250"/>
    </row>
    <row r="242" spans="1:47" hidden="1" outlineLevel="4" x14ac:dyDescent="0.35">
      <c r="A242" s="250"/>
      <c r="B242" s="259" t="s">
        <v>389</v>
      </c>
      <c r="C242" s="252">
        <f>INT(MAX($C$244:$C$357))+1</f>
        <v>5</v>
      </c>
      <c r="D242" s="275" t="s">
        <v>390</v>
      </c>
      <c r="E242" s="330"/>
      <c r="F242" s="330"/>
      <c r="G242" s="275"/>
      <c r="H242" s="330" t="s">
        <v>977</v>
      </c>
      <c r="I242" s="330"/>
      <c r="J242" s="330"/>
      <c r="K242" s="330"/>
      <c r="L242" s="330"/>
      <c r="M242" s="330"/>
      <c r="N242" s="330"/>
      <c r="O242" s="330"/>
      <c r="P242" s="330"/>
      <c r="Q242" s="330"/>
      <c r="R242" s="283">
        <v>0</v>
      </c>
      <c r="S242" s="283">
        <v>3</v>
      </c>
      <c r="T242" s="283">
        <v>4</v>
      </c>
      <c r="U242" s="283">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5"/>
      <c r="AR242" s="262"/>
      <c r="AS242" s="250"/>
      <c r="AT242" s="250"/>
      <c r="AU242" s="250"/>
    </row>
    <row r="243" spans="1:47" outlineLevel="1" x14ac:dyDescent="0.35">
      <c r="A243" s="250"/>
      <c r="B243" s="259"/>
      <c r="C243" s="252">
        <f>INT($C$232)+1</f>
        <v>2</v>
      </c>
      <c r="D243" s="275"/>
      <c r="E243" s="330"/>
      <c r="F243" s="330"/>
      <c r="G243" s="275"/>
      <c r="H243" s="333" t="s">
        <v>500</v>
      </c>
      <c r="I243" s="293"/>
      <c r="J243" s="293"/>
      <c r="K243" s="265"/>
      <c r="L243" s="265"/>
      <c r="M243" s="265"/>
      <c r="N243" s="265"/>
      <c r="O243" s="265"/>
      <c r="P243" s="265"/>
      <c r="Q243" s="265"/>
      <c r="R243" s="265"/>
      <c r="S243" s="265"/>
      <c r="T243" s="265"/>
      <c r="U243" s="265"/>
      <c r="V243" s="265"/>
      <c r="W243" s="265"/>
      <c r="X243" s="265"/>
      <c r="Y243" s="265"/>
      <c r="Z243" s="322"/>
      <c r="AA243" s="322"/>
      <c r="AB243" s="322"/>
      <c r="AC243" s="322"/>
      <c r="AD243" s="322"/>
      <c r="AE243" s="322"/>
      <c r="AF243" s="322"/>
      <c r="AG243" s="322"/>
      <c r="AH243" s="322"/>
      <c r="AI243" s="322"/>
      <c r="AJ243" s="322"/>
      <c r="AK243" s="322"/>
      <c r="AL243" s="322"/>
      <c r="AM243" s="322"/>
      <c r="AN243" s="322"/>
      <c r="AO243" s="322"/>
      <c r="AP243" s="322"/>
      <c r="AQ243" s="275"/>
      <c r="AR243" s="262"/>
      <c r="AS243" s="250"/>
      <c r="AT243" s="250"/>
      <c r="AU243" s="250"/>
    </row>
    <row r="244" spans="1:47" ht="5.15" hidden="1" customHeight="1" outlineLevel="3" x14ac:dyDescent="0.35">
      <c r="A244" s="250"/>
      <c r="B244" s="259"/>
      <c r="C244" s="252">
        <f>INT($C$232)+3.005</f>
        <v>4.0049999999999999</v>
      </c>
      <c r="D244" s="275" t="s">
        <v>391</v>
      </c>
      <c r="E244" s="275"/>
      <c r="F244" s="275"/>
      <c r="G244" s="275"/>
      <c r="H244" s="334"/>
      <c r="I244" s="334"/>
      <c r="J244" s="334"/>
      <c r="K244" s="334"/>
      <c r="L244" s="334"/>
      <c r="M244" s="334"/>
      <c r="N244" s="334"/>
      <c r="O244" s="334"/>
      <c r="P244" s="334"/>
      <c r="Q244" s="334"/>
      <c r="R244" s="334"/>
      <c r="S244" s="334"/>
      <c r="T244" s="334"/>
      <c r="U244" s="334"/>
      <c r="V244" s="334"/>
      <c r="W244" s="334"/>
      <c r="X244" s="334"/>
      <c r="Y244" s="334"/>
      <c r="Z244" s="334"/>
      <c r="AA244" s="334"/>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0"/>
      <c r="F245" s="330"/>
      <c r="G245" s="275"/>
      <c r="H245" s="279" t="s">
        <v>501</v>
      </c>
      <c r="I245" s="279"/>
      <c r="J245" s="279"/>
      <c r="K245" s="320">
        <v>1</v>
      </c>
      <c r="L245" s="320">
        <v>6</v>
      </c>
      <c r="M245" s="320">
        <v>7</v>
      </c>
      <c r="N245" s="279"/>
      <c r="O245" s="279"/>
      <c r="P245" s="279"/>
      <c r="Q245" s="279"/>
      <c r="R245" s="279"/>
      <c r="S245" s="279"/>
      <c r="T245" s="279"/>
      <c r="U245" s="279"/>
      <c r="V245" s="279"/>
      <c r="W245" s="279"/>
      <c r="X245" s="279"/>
      <c r="Y245" s="279"/>
      <c r="Z245" s="279"/>
      <c r="AA245" s="279"/>
      <c r="AB245" s="335"/>
      <c r="AC245" s="335"/>
      <c r="AD245" s="335"/>
      <c r="AE245" s="335"/>
      <c r="AF245" s="335"/>
      <c r="AG245" s="335"/>
      <c r="AH245" s="335"/>
      <c r="AI245" s="335"/>
      <c r="AJ245" s="335"/>
      <c r="AK245" s="335"/>
      <c r="AL245" s="335"/>
      <c r="AM245" s="335"/>
      <c r="AN245" s="335"/>
      <c r="AO245" s="335"/>
      <c r="AP245" s="335"/>
      <c r="AQ245" s="275"/>
      <c r="AR245" s="262"/>
      <c r="AS245" s="250"/>
      <c r="AT245" s="250"/>
      <c r="AU245" s="250"/>
    </row>
    <row r="246" spans="1:47" outlineLevel="2" collapsed="1" x14ac:dyDescent="0.35">
      <c r="A246" s="250"/>
      <c r="B246" s="259"/>
      <c r="C246" s="252">
        <f>INT($C$232)+2</f>
        <v>3</v>
      </c>
      <c r="D246" s="275"/>
      <c r="E246" s="330"/>
      <c r="F246" s="330"/>
      <c r="G246" s="275"/>
      <c r="H246" s="280" t="s">
        <v>502</v>
      </c>
      <c r="I246" s="280"/>
      <c r="J246" s="280"/>
      <c r="K246" s="280"/>
      <c r="L246" s="280"/>
      <c r="M246" s="280"/>
      <c r="N246" s="280"/>
      <c r="O246" s="280"/>
      <c r="P246" s="280"/>
      <c r="Q246" s="280"/>
      <c r="R246" s="320" t="b">
        <v>1</v>
      </c>
      <c r="S246" s="320" t="b">
        <v>0</v>
      </c>
      <c r="T246" s="320" t="b">
        <v>0</v>
      </c>
      <c r="U246" s="320"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0"/>
      <c r="F247" s="330"/>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395</v>
      </c>
      <c r="AR248" s="262"/>
      <c r="AS248" s="250"/>
      <c r="AT248" s="250"/>
      <c r="AU248" s="250"/>
    </row>
    <row r="249" spans="1:47" outlineLevel="1" x14ac:dyDescent="0.35">
      <c r="A249" s="250"/>
      <c r="B249" s="259"/>
      <c r="C249" s="252">
        <f>INT($C$232)+1</f>
        <v>2</v>
      </c>
      <c r="D249" s="275"/>
      <c r="E249" s="330"/>
      <c r="F249" s="330"/>
      <c r="G249" s="275"/>
      <c r="H249" s="333" t="s">
        <v>503</v>
      </c>
      <c r="I249" s="265" t="s">
        <v>504</v>
      </c>
      <c r="J249" s="336"/>
      <c r="K249" s="265" t="s">
        <v>505</v>
      </c>
      <c r="L249" s="265"/>
      <c r="M249" s="265"/>
      <c r="N249" s="265"/>
      <c r="O249" s="265"/>
      <c r="P249" s="265"/>
      <c r="Q249" s="265"/>
      <c r="R249" s="322"/>
      <c r="S249" s="265"/>
      <c r="T249" s="265"/>
      <c r="U249" s="265"/>
      <c r="V249" s="265"/>
      <c r="W249" s="265"/>
      <c r="X249" s="265"/>
      <c r="Y249" s="265"/>
      <c r="Z249" s="322"/>
      <c r="AA249" s="322"/>
      <c r="AB249" s="322"/>
      <c r="AC249" s="322"/>
      <c r="AD249" s="322"/>
      <c r="AE249" s="322"/>
      <c r="AF249" s="322"/>
      <c r="AG249" s="322"/>
      <c r="AH249" s="322"/>
      <c r="AI249" s="322"/>
      <c r="AJ249" s="322"/>
      <c r="AK249" s="322"/>
      <c r="AL249" s="322"/>
      <c r="AM249" s="322"/>
      <c r="AN249" s="322"/>
      <c r="AO249" s="322"/>
      <c r="AP249" s="322"/>
      <c r="AQ249" s="275"/>
      <c r="AR249" s="262"/>
      <c r="AS249" s="250"/>
      <c r="AT249" s="250"/>
      <c r="AU249" s="250"/>
    </row>
    <row r="250" spans="1:47" ht="5.15" hidden="1" customHeight="1" outlineLevel="3" x14ac:dyDescent="0.35">
      <c r="A250" s="250"/>
      <c r="B250" s="259"/>
      <c r="C250" s="252">
        <f>INT($C$232)+3.005</f>
        <v>4.0049999999999999</v>
      </c>
      <c r="D250" s="275" t="s">
        <v>391</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0"/>
      <c r="F251" s="330"/>
      <c r="G251" s="275"/>
      <c r="H251" s="337" t="s">
        <v>829</v>
      </c>
      <c r="I251" s="338" t="b">
        <v>0</v>
      </c>
      <c r="J251" s="338" t="b">
        <v>0</v>
      </c>
      <c r="K251" s="339">
        <f t="shared" ref="K251:Q251" si="45">DATE($I$254,MONTH(INDEX($N$260:$Q$260,1,K$240+1)),DAY(INDEX($N$260:$Q$260,1,K$240+1)))</f>
        <v>43600</v>
      </c>
      <c r="L251" s="339">
        <f t="shared" si="45"/>
        <v>43600</v>
      </c>
      <c r="M251" s="339">
        <f t="shared" si="45"/>
        <v>43600</v>
      </c>
      <c r="N251" s="339">
        <f t="shared" si="45"/>
        <v>43600</v>
      </c>
      <c r="O251" s="339">
        <f t="shared" si="45"/>
        <v>43600</v>
      </c>
      <c r="P251" s="339">
        <f t="shared" si="45"/>
        <v>43600</v>
      </c>
      <c r="Q251" s="339">
        <f t="shared" si="45"/>
        <v>43600</v>
      </c>
      <c r="R251" s="280"/>
      <c r="S251" s="280"/>
      <c r="T251" s="280"/>
      <c r="U251" s="280"/>
      <c r="V251" s="280"/>
      <c r="W251" s="302"/>
      <c r="X251" s="302"/>
      <c r="Y251" s="302"/>
      <c r="Z251" s="302"/>
      <c r="AA251" s="302"/>
      <c r="AB251" s="280"/>
      <c r="AC251" s="844" t="s">
        <v>507</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0"/>
      <c r="F252" s="330"/>
      <c r="G252" s="275"/>
      <c r="H252" s="520" t="s">
        <v>828</v>
      </c>
      <c r="I252" s="338" t="b">
        <v>0</v>
      </c>
      <c r="J252" s="338" t="b">
        <v>0</v>
      </c>
      <c r="K252" s="342">
        <f>DATE($I$254,MONTH(INDEX($N$268:$Q$268,1,K$240+1)),DAY(INDEX($N$268:$Q$268,1,K$240+1)))</f>
        <v>43634</v>
      </c>
      <c r="L252" s="342">
        <f t="shared" ref="L252:Q252" si="46">DATE($I$254,MONTH(INDEX($N$268:$Q$268,1,L$240+1)),DAY(INDEX($N$268:$Q$268,1,L$240+1)))</f>
        <v>43634</v>
      </c>
      <c r="M252" s="342">
        <f t="shared" si="46"/>
        <v>43634</v>
      </c>
      <c r="N252" s="342">
        <f t="shared" si="46"/>
        <v>43634</v>
      </c>
      <c r="O252" s="342">
        <f t="shared" si="46"/>
        <v>43634</v>
      </c>
      <c r="P252" s="342">
        <f t="shared" si="46"/>
        <v>43634</v>
      </c>
      <c r="Q252" s="342">
        <f t="shared" si="46"/>
        <v>43634</v>
      </c>
      <c r="R252" s="280"/>
      <c r="S252" s="280"/>
      <c r="T252" s="280"/>
      <c r="U252" s="280"/>
      <c r="V252" s="280"/>
      <c r="W252" s="302"/>
      <c r="X252" s="302"/>
      <c r="Y252" s="302"/>
      <c r="Z252" s="302"/>
      <c r="AA252" s="302"/>
      <c r="AB252" s="280"/>
      <c r="AC252" s="847"/>
      <c r="AD252" s="848"/>
      <c r="AE252" s="848"/>
      <c r="AF252" s="84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0"/>
      <c r="F253" s="330"/>
      <c r="G253" s="275"/>
      <c r="H253" s="340" t="s">
        <v>827</v>
      </c>
      <c r="I253" s="341" t="b">
        <f>NOT(OR(I251,I252))</f>
        <v>1</v>
      </c>
      <c r="J253" s="297" t="b">
        <v>1</v>
      </c>
      <c r="K253" s="352">
        <f t="shared" ref="K253:Q253" si="47">DATE($I$254,MONTH(INDEX($N$276:$Q$276,1,K$240+1)),DAY(INDEX($N$276:$Q$276,1,K$240+1)))</f>
        <v>43669</v>
      </c>
      <c r="L253" s="352">
        <f t="shared" si="47"/>
        <v>43669</v>
      </c>
      <c r="M253" s="352">
        <f t="shared" si="47"/>
        <v>43669</v>
      </c>
      <c r="N253" s="352">
        <f t="shared" si="47"/>
        <v>43669</v>
      </c>
      <c r="O253" s="352">
        <f t="shared" si="47"/>
        <v>43669</v>
      </c>
      <c r="P253" s="352">
        <f t="shared" si="47"/>
        <v>43669</v>
      </c>
      <c r="Q253" s="352">
        <f t="shared" si="47"/>
        <v>43669</v>
      </c>
      <c r="R253" s="280"/>
      <c r="S253" s="280"/>
      <c r="T253" s="280"/>
      <c r="U253" s="280"/>
      <c r="V253" s="280"/>
      <c r="W253" s="296"/>
      <c r="X253" s="296"/>
      <c r="Y253" s="296"/>
      <c r="Z253" s="296"/>
      <c r="AA253" s="296"/>
      <c r="AB253" s="296"/>
      <c r="AC253" s="850"/>
      <c r="AD253" s="851"/>
      <c r="AE253" s="851"/>
      <c r="AF253" s="852"/>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0"/>
      <c r="F254" s="330"/>
      <c r="G254" s="275"/>
      <c r="H254" s="279" t="s">
        <v>508</v>
      </c>
      <c r="I254" s="414">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44" t="s">
        <v>1031</v>
      </c>
      <c r="AD254" s="845"/>
      <c r="AE254" s="845"/>
      <c r="AF254" s="846"/>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0"/>
      <c r="F255" s="330"/>
      <c r="G255" s="275"/>
      <c r="H255" s="280" t="s">
        <v>509</v>
      </c>
      <c r="I255" s="280">
        <f>YEAR(MIN(N251:Q253)+MIN(R354:U356))</f>
        <v>2019</v>
      </c>
      <c r="J255" s="280"/>
      <c r="K255" s="280"/>
      <c r="L255" s="280"/>
      <c r="M255" s="280"/>
      <c r="N255" s="280"/>
      <c r="O255" s="280"/>
      <c r="P255" s="280"/>
      <c r="Q255" s="280"/>
      <c r="R255" s="280"/>
      <c r="S255" s="280"/>
      <c r="T255" s="280"/>
      <c r="U255" s="280"/>
      <c r="V255" s="280"/>
      <c r="W255" s="557" t="s">
        <v>506</v>
      </c>
      <c r="X255" s="280"/>
      <c r="Y255" s="280"/>
      <c r="Z255" s="280"/>
      <c r="AA255" s="280"/>
      <c r="AB255" s="280"/>
      <c r="AC255" s="850"/>
      <c r="AD255" s="851"/>
      <c r="AE255" s="851"/>
      <c r="AF255" s="852"/>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0" t="s">
        <v>510</v>
      </c>
      <c r="F256" s="330"/>
      <c r="G256" s="275"/>
      <c r="H256" s="343" t="s">
        <v>511</v>
      </c>
      <c r="I256" s="303" t="s">
        <v>512</v>
      </c>
      <c r="J256" s="344"/>
      <c r="K256" s="283">
        <f>COUNTA($H$257:$H$312)</f>
        <v>3</v>
      </c>
      <c r="L256" s="283">
        <f>COUNTA($I$257:$I$312)/K256</f>
        <v>8</v>
      </c>
      <c r="M256" s="345">
        <v>-8</v>
      </c>
      <c r="N256" s="303" t="s">
        <v>791</v>
      </c>
      <c r="O256" s="303"/>
      <c r="P256" s="303"/>
      <c r="Q256" s="303"/>
      <c r="R256" s="303" t="s">
        <v>513</v>
      </c>
      <c r="S256" s="303"/>
      <c r="T256" s="303"/>
      <c r="U256" s="303"/>
      <c r="V256" s="280"/>
      <c r="W256" s="346" t="s">
        <v>514</v>
      </c>
      <c r="X256" s="346" t="s">
        <v>515</v>
      </c>
      <c r="Y256" s="346" t="s">
        <v>516</v>
      </c>
      <c r="Z256" s="346" t="s">
        <v>517</v>
      </c>
      <c r="AA256" s="347"/>
      <c r="AB256" s="280"/>
      <c r="AC256" s="346" t="s">
        <v>514</v>
      </c>
      <c r="AD256" s="346" t="s">
        <v>515</v>
      </c>
      <c r="AE256" s="346" t="s">
        <v>516</v>
      </c>
      <c r="AF256" s="346" t="s">
        <v>517</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0">
        <v>1</v>
      </c>
      <c r="F257" s="330"/>
      <c r="G257" s="275"/>
      <c r="H257" s="296" t="str">
        <f>H$251</f>
        <v>Aut</v>
      </c>
      <c r="I257" s="348">
        <v>0</v>
      </c>
      <c r="J257" s="349" t="s">
        <v>518</v>
      </c>
      <c r="K257" s="350"/>
      <c r="L257" s="350"/>
      <c r="M257" s="280"/>
      <c r="N257" s="351">
        <v>43966</v>
      </c>
      <c r="O257" s="351">
        <v>43966</v>
      </c>
      <c r="P257" s="351">
        <v>43966</v>
      </c>
      <c r="Q257" s="351">
        <v>43966</v>
      </c>
      <c r="R257" s="352">
        <f t="shared" ref="R257:U280" si="48">DATE($I$254,MONTH(INDEX($N257:$Q257,1,R$240+1)),DAY(INDEX($N257:$Q257,1,R$240+1)))</f>
        <v>43600</v>
      </c>
      <c r="S257" s="352">
        <f t="shared" si="48"/>
        <v>43600</v>
      </c>
      <c r="T257" s="352">
        <f t="shared" si="48"/>
        <v>43600</v>
      </c>
      <c r="U257" s="352">
        <f t="shared" si="48"/>
        <v>43600</v>
      </c>
      <c r="V257" s="280"/>
      <c r="W257" s="353">
        <f>((N257-150)-INDEX(N$251:N$253,$E257,1))/30.5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80"/>
      <c r="AC257" s="355">
        <v>0</v>
      </c>
      <c r="AD257" s="356">
        <v>0</v>
      </c>
      <c r="AE257" s="356">
        <v>0</v>
      </c>
      <c r="AF257" s="357">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0">
        <v>1</v>
      </c>
      <c r="F258" s="330"/>
      <c r="G258" s="275"/>
      <c r="H258" s="280"/>
      <c r="I258" s="348">
        <v>1</v>
      </c>
      <c r="J258" s="358" t="s">
        <v>519</v>
      </c>
      <c r="K258" s="350"/>
      <c r="L258" s="350"/>
      <c r="M258" s="280"/>
      <c r="N258" s="351">
        <v>44331</v>
      </c>
      <c r="O258" s="351">
        <v>44331</v>
      </c>
      <c r="P258" s="351">
        <v>44331</v>
      </c>
      <c r="Q258" s="351">
        <v>44331</v>
      </c>
      <c r="R258" s="352">
        <f t="shared" si="48"/>
        <v>43600</v>
      </c>
      <c r="S258" s="352">
        <f t="shared" si="48"/>
        <v>43600</v>
      </c>
      <c r="T258" s="352">
        <f t="shared" si="48"/>
        <v>43600</v>
      </c>
      <c r="U258" s="352">
        <f t="shared" si="48"/>
        <v>43600</v>
      </c>
      <c r="V258" s="280"/>
      <c r="W258" s="359">
        <f t="shared" ref="W258:W280" si="52">((N258-150)-INDEX(N$251:N$253,$E258,1))/30.5</f>
        <v>19.049180327868854</v>
      </c>
      <c r="X258" s="359">
        <f t="shared" si="49"/>
        <v>19.049180327868854</v>
      </c>
      <c r="Y258" s="359">
        <f t="shared" si="50"/>
        <v>19.049180327868854</v>
      </c>
      <c r="Z258" s="359">
        <f t="shared" si="51"/>
        <v>19.049180327868854</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3">INT($C$232+3)</f>
        <v>4</v>
      </c>
      <c r="D259" s="275"/>
      <c r="E259" s="330">
        <v>1</v>
      </c>
      <c r="F259" s="330"/>
      <c r="G259" s="275"/>
      <c r="H259" s="280"/>
      <c r="I259" s="348">
        <v>2</v>
      </c>
      <c r="J259" s="364" t="s">
        <v>520</v>
      </c>
      <c r="K259" s="365"/>
      <c r="L259" s="280"/>
      <c r="M259" s="280"/>
      <c r="N259" s="366">
        <f t="shared" ref="N259:Q264" si="54">DATEVALUE(DAY(N258)&amp;"/"&amp;MONTH(N258)&amp;"/"&amp;YEAR(N258)+1)</f>
        <v>44696</v>
      </c>
      <c r="O259" s="366">
        <f t="shared" si="54"/>
        <v>44696</v>
      </c>
      <c r="P259" s="366">
        <f t="shared" si="54"/>
        <v>44696</v>
      </c>
      <c r="Q259" s="366">
        <f t="shared" si="54"/>
        <v>44696</v>
      </c>
      <c r="R259" s="352">
        <f t="shared" si="48"/>
        <v>43600</v>
      </c>
      <c r="S259" s="352">
        <f t="shared" si="48"/>
        <v>43600</v>
      </c>
      <c r="T259" s="352">
        <f t="shared" si="48"/>
        <v>43600</v>
      </c>
      <c r="U259" s="352">
        <f t="shared" si="48"/>
        <v>43600</v>
      </c>
      <c r="V259" s="280"/>
      <c r="W259" s="359">
        <f t="shared" si="52"/>
        <v>31.016393442622952</v>
      </c>
      <c r="X259" s="359">
        <f t="shared" si="49"/>
        <v>31.016393442622952</v>
      </c>
      <c r="Y259" s="359">
        <f t="shared" si="50"/>
        <v>31.016393442622952</v>
      </c>
      <c r="Z259" s="359">
        <f t="shared" si="51"/>
        <v>31.016393442622952</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3</v>
      </c>
      <c r="J260" s="279" t="s">
        <v>521</v>
      </c>
      <c r="K260" s="280"/>
      <c r="L260" s="280"/>
      <c r="M260" s="280"/>
      <c r="N260" s="366">
        <f t="shared" si="54"/>
        <v>45061</v>
      </c>
      <c r="O260" s="366">
        <f t="shared" si="54"/>
        <v>45061</v>
      </c>
      <c r="P260" s="366">
        <f t="shared" si="54"/>
        <v>45061</v>
      </c>
      <c r="Q260" s="366">
        <f t="shared" si="54"/>
        <v>45061</v>
      </c>
      <c r="R260" s="352">
        <f t="shared" si="48"/>
        <v>43600</v>
      </c>
      <c r="S260" s="352">
        <f t="shared" si="48"/>
        <v>43600</v>
      </c>
      <c r="T260" s="352">
        <f t="shared" si="48"/>
        <v>43600</v>
      </c>
      <c r="U260" s="352">
        <f t="shared" si="48"/>
        <v>43600</v>
      </c>
      <c r="V260" s="280"/>
      <c r="W260" s="359">
        <f t="shared" si="52"/>
        <v>42.983606557377051</v>
      </c>
      <c r="X260" s="359">
        <f t="shared" si="49"/>
        <v>42.983606557377051</v>
      </c>
      <c r="Y260" s="359">
        <f t="shared" si="50"/>
        <v>42.983606557377051</v>
      </c>
      <c r="Z260" s="359">
        <f t="shared" si="51"/>
        <v>42.983606557377051</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4</v>
      </c>
      <c r="J261" s="280" t="s">
        <v>522</v>
      </c>
      <c r="K261" s="280"/>
      <c r="L261" s="280"/>
      <c r="M261" s="280"/>
      <c r="N261" s="366">
        <f t="shared" si="54"/>
        <v>45427</v>
      </c>
      <c r="O261" s="366">
        <f t="shared" si="54"/>
        <v>45427</v>
      </c>
      <c r="P261" s="366">
        <f t="shared" si="54"/>
        <v>45427</v>
      </c>
      <c r="Q261" s="366">
        <f t="shared" si="54"/>
        <v>45427</v>
      </c>
      <c r="R261" s="352">
        <f t="shared" si="48"/>
        <v>43600</v>
      </c>
      <c r="S261" s="352">
        <f>DATE($I$254,MONTH(INDEX($N261:$Q261,1,S$240+1)),DAY(INDEX($N261:$Q261,1,S$240+1)))</f>
        <v>43600</v>
      </c>
      <c r="T261" s="352">
        <f t="shared" si="48"/>
        <v>43600</v>
      </c>
      <c r="U261" s="352">
        <f t="shared" si="48"/>
        <v>43600</v>
      </c>
      <c r="V261" s="280"/>
      <c r="W261" s="359">
        <f t="shared" si="52"/>
        <v>54.983606557377051</v>
      </c>
      <c r="X261" s="359">
        <f t="shared" si="49"/>
        <v>54.983606557377051</v>
      </c>
      <c r="Y261" s="359">
        <f t="shared" si="50"/>
        <v>54.983606557377051</v>
      </c>
      <c r="Z261" s="359">
        <f t="shared" si="51"/>
        <v>54.983606557377051</v>
      </c>
      <c r="AA261" s="360"/>
      <c r="AB261" s="280"/>
      <c r="AC261" s="361">
        <v>0</v>
      </c>
      <c r="AD261" s="362">
        <v>0</v>
      </c>
      <c r="AE261" s="362">
        <v>0</v>
      </c>
      <c r="AF261" s="363">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3"/>
        <v>4</v>
      </c>
      <c r="D262" s="275"/>
      <c r="E262" s="330">
        <v>1</v>
      </c>
      <c r="F262" s="330"/>
      <c r="G262" s="275"/>
      <c r="H262" s="280"/>
      <c r="I262" s="280">
        <v>5</v>
      </c>
      <c r="J262" s="280" t="s">
        <v>523</v>
      </c>
      <c r="K262" s="280"/>
      <c r="L262" s="280"/>
      <c r="M262" s="280"/>
      <c r="N262" s="366">
        <f t="shared" si="54"/>
        <v>45792</v>
      </c>
      <c r="O262" s="366">
        <f t="shared" si="54"/>
        <v>45792</v>
      </c>
      <c r="P262" s="366">
        <f t="shared" si="54"/>
        <v>45792</v>
      </c>
      <c r="Q262" s="366">
        <f t="shared" si="54"/>
        <v>45792</v>
      </c>
      <c r="R262" s="352">
        <f t="shared" si="48"/>
        <v>43600</v>
      </c>
      <c r="S262" s="352">
        <f>DATE($I$254,MONTH(INDEX($N262:$Q262,1,S$240+1)),DAY(INDEX($N262:$Q262,1,S$240+1)))</f>
        <v>43600</v>
      </c>
      <c r="T262" s="352">
        <f t="shared" si="48"/>
        <v>43600</v>
      </c>
      <c r="U262" s="352">
        <f t="shared" si="48"/>
        <v>43600</v>
      </c>
      <c r="V262" s="280"/>
      <c r="W262" s="359">
        <f t="shared" si="52"/>
        <v>66.950819672131146</v>
      </c>
      <c r="X262" s="359">
        <f t="shared" si="49"/>
        <v>66.950819672131146</v>
      </c>
      <c r="Y262" s="359">
        <f t="shared" si="50"/>
        <v>66.950819672131146</v>
      </c>
      <c r="Z262" s="359">
        <f t="shared" si="51"/>
        <v>66.950819672131146</v>
      </c>
      <c r="AA262" s="360"/>
      <c r="AB262" s="280"/>
      <c r="AC262" s="361">
        <v>0</v>
      </c>
      <c r="AD262" s="362">
        <v>0</v>
      </c>
      <c r="AE262" s="362">
        <v>0</v>
      </c>
      <c r="AF262" s="363">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3"/>
        <v>4</v>
      </c>
      <c r="D263" s="275"/>
      <c r="E263" s="330">
        <v>1</v>
      </c>
      <c r="F263" s="330"/>
      <c r="G263" s="275"/>
      <c r="H263" s="280"/>
      <c r="I263" s="280">
        <v>6</v>
      </c>
      <c r="J263" s="280" t="s">
        <v>524</v>
      </c>
      <c r="K263" s="280"/>
      <c r="L263" s="280"/>
      <c r="M263" s="280"/>
      <c r="N263" s="366">
        <f t="shared" si="54"/>
        <v>46157</v>
      </c>
      <c r="O263" s="366">
        <f t="shared" si="54"/>
        <v>46157</v>
      </c>
      <c r="P263" s="366">
        <f t="shared" si="54"/>
        <v>46157</v>
      </c>
      <c r="Q263" s="366">
        <f t="shared" si="54"/>
        <v>46157</v>
      </c>
      <c r="R263" s="352">
        <f t="shared" si="48"/>
        <v>43600</v>
      </c>
      <c r="S263" s="352">
        <f t="shared" si="48"/>
        <v>43600</v>
      </c>
      <c r="T263" s="352">
        <f t="shared" si="48"/>
        <v>43600</v>
      </c>
      <c r="U263" s="352">
        <f t="shared" si="48"/>
        <v>43600</v>
      </c>
      <c r="V263" s="280"/>
      <c r="W263" s="359">
        <f t="shared" si="52"/>
        <v>78.918032786885249</v>
      </c>
      <c r="X263" s="359">
        <f t="shared" si="49"/>
        <v>78.918032786885249</v>
      </c>
      <c r="Y263" s="359">
        <f t="shared" si="50"/>
        <v>78.918032786885249</v>
      </c>
      <c r="Z263" s="359">
        <f t="shared" si="51"/>
        <v>78.918032786885249</v>
      </c>
      <c r="AA263" s="360"/>
      <c r="AB263" s="280"/>
      <c r="AC263" s="361">
        <v>0</v>
      </c>
      <c r="AD263" s="362">
        <v>0</v>
      </c>
      <c r="AE263" s="362">
        <v>0</v>
      </c>
      <c r="AF263" s="363">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3"/>
        <v>4</v>
      </c>
      <c r="D264" s="275"/>
      <c r="E264" s="330">
        <v>1</v>
      </c>
      <c r="F264" s="330"/>
      <c r="G264" s="275"/>
      <c r="H264" s="280"/>
      <c r="I264" s="280">
        <v>7</v>
      </c>
      <c r="J264" s="280" t="s">
        <v>525</v>
      </c>
      <c r="K264" s="280"/>
      <c r="L264" s="280"/>
      <c r="M264" s="280"/>
      <c r="N264" s="366">
        <f t="shared" si="54"/>
        <v>46522</v>
      </c>
      <c r="O264" s="366">
        <f t="shared" si="54"/>
        <v>46522</v>
      </c>
      <c r="P264" s="366">
        <f t="shared" si="54"/>
        <v>46522</v>
      </c>
      <c r="Q264" s="366">
        <f t="shared" si="54"/>
        <v>46522</v>
      </c>
      <c r="R264" s="352">
        <f t="shared" si="48"/>
        <v>43600</v>
      </c>
      <c r="S264" s="352">
        <f t="shared" si="48"/>
        <v>43600</v>
      </c>
      <c r="T264" s="352">
        <f t="shared" si="48"/>
        <v>43600</v>
      </c>
      <c r="U264" s="352">
        <f t="shared" si="48"/>
        <v>43600</v>
      </c>
      <c r="V264" s="280"/>
      <c r="W264" s="367">
        <f t="shared" si="52"/>
        <v>90.885245901639351</v>
      </c>
      <c r="X264" s="367">
        <f t="shared" si="49"/>
        <v>90.885245901639351</v>
      </c>
      <c r="Y264" s="367">
        <f t="shared" si="50"/>
        <v>90.885245901639351</v>
      </c>
      <c r="Z264" s="367">
        <f t="shared" si="51"/>
        <v>90.885245901639351</v>
      </c>
      <c r="AA264" s="368"/>
      <c r="AB264" s="280"/>
      <c r="AC264" s="369">
        <v>0</v>
      </c>
      <c r="AD264" s="370">
        <v>0</v>
      </c>
      <c r="AE264" s="370">
        <v>0</v>
      </c>
      <c r="AF264" s="371">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0">
        <v>2</v>
      </c>
      <c r="F265" s="330"/>
      <c r="G265" s="275"/>
      <c r="H265" s="296" t="str">
        <f>H$252</f>
        <v>Win</v>
      </c>
      <c r="I265" s="280">
        <v>0</v>
      </c>
      <c r="J265" s="349" t="s">
        <v>518</v>
      </c>
      <c r="K265" s="350"/>
      <c r="L265" s="350"/>
      <c r="M265" s="280"/>
      <c r="N265" s="351">
        <v>44000</v>
      </c>
      <c r="O265" s="351">
        <v>44000</v>
      </c>
      <c r="P265" s="351">
        <v>44000</v>
      </c>
      <c r="Q265" s="351">
        <v>44000</v>
      </c>
      <c r="R265" s="352">
        <f t="shared" si="48"/>
        <v>43634</v>
      </c>
      <c r="S265" s="352">
        <f t="shared" si="48"/>
        <v>43634</v>
      </c>
      <c r="T265" s="352">
        <f t="shared" si="48"/>
        <v>43634</v>
      </c>
      <c r="U265" s="352">
        <f t="shared" si="48"/>
        <v>43634</v>
      </c>
      <c r="V265" s="280"/>
      <c r="W265" s="353">
        <f t="shared" si="52"/>
        <v>7.081967213114754</v>
      </c>
      <c r="X265" s="353">
        <f t="shared" si="49"/>
        <v>7.081967213114754</v>
      </c>
      <c r="Y265" s="353">
        <f t="shared" si="50"/>
        <v>7.081967213114754</v>
      </c>
      <c r="Z265" s="353">
        <f t="shared" si="51"/>
        <v>7.081967213114754</v>
      </c>
      <c r="AA265" s="354"/>
      <c r="AB265" s="280"/>
      <c r="AC265" s="355">
        <v>1</v>
      </c>
      <c r="AD265" s="356">
        <v>1</v>
      </c>
      <c r="AE265" s="356">
        <v>1</v>
      </c>
      <c r="AF265" s="357">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0">
        <v>2</v>
      </c>
      <c r="F266" s="330"/>
      <c r="G266" s="275"/>
      <c r="H266" s="280"/>
      <c r="I266" s="280">
        <v>1</v>
      </c>
      <c r="J266" s="358" t="s">
        <v>519</v>
      </c>
      <c r="K266" s="350"/>
      <c r="L266" s="350"/>
      <c r="M266" s="280"/>
      <c r="N266" s="351">
        <v>44365</v>
      </c>
      <c r="O266" s="351">
        <v>44365</v>
      </c>
      <c r="P266" s="351">
        <v>44365</v>
      </c>
      <c r="Q266" s="351">
        <v>44365</v>
      </c>
      <c r="R266" s="352">
        <f t="shared" si="48"/>
        <v>43634</v>
      </c>
      <c r="S266" s="352">
        <f t="shared" si="48"/>
        <v>43634</v>
      </c>
      <c r="T266" s="352">
        <f t="shared" si="48"/>
        <v>43634</v>
      </c>
      <c r="U266" s="352">
        <f t="shared" si="48"/>
        <v>43634</v>
      </c>
      <c r="V266" s="280"/>
      <c r="W266" s="359">
        <f t="shared" si="52"/>
        <v>19.049180327868854</v>
      </c>
      <c r="X266" s="359">
        <f t="shared" si="49"/>
        <v>19.049180327868854</v>
      </c>
      <c r="Y266" s="359">
        <f t="shared" si="50"/>
        <v>19.049180327868854</v>
      </c>
      <c r="Z266" s="359">
        <f t="shared" si="51"/>
        <v>19.049180327868854</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5">INT($C$232+3)</f>
        <v>4</v>
      </c>
      <c r="D267" s="275"/>
      <c r="E267" s="330">
        <v>2</v>
      </c>
      <c r="F267" s="330"/>
      <c r="G267" s="275"/>
      <c r="H267" s="280"/>
      <c r="I267" s="280">
        <v>2</v>
      </c>
      <c r="J267" s="358" t="s">
        <v>526</v>
      </c>
      <c r="K267" s="280"/>
      <c r="L267" s="280"/>
      <c r="M267" s="280"/>
      <c r="N267" s="366">
        <f t="shared" ref="N267:Q267" si="56">DATEVALUE(DAY(N266)&amp;"/"&amp;MONTH(N266)&amp;"/"&amp;YEAR(N266)+1)</f>
        <v>44730</v>
      </c>
      <c r="O267" s="366">
        <f t="shared" si="56"/>
        <v>44730</v>
      </c>
      <c r="P267" s="366">
        <f t="shared" si="56"/>
        <v>44730</v>
      </c>
      <c r="Q267" s="366">
        <f t="shared" si="56"/>
        <v>44730</v>
      </c>
      <c r="R267" s="352">
        <f t="shared" si="48"/>
        <v>43634</v>
      </c>
      <c r="S267" s="352">
        <f t="shared" si="48"/>
        <v>43634</v>
      </c>
      <c r="T267" s="352">
        <f t="shared" si="48"/>
        <v>43634</v>
      </c>
      <c r="U267" s="352">
        <f t="shared" si="48"/>
        <v>43634</v>
      </c>
      <c r="V267" s="280"/>
      <c r="W267" s="359">
        <f t="shared" si="52"/>
        <v>31.016393442622952</v>
      </c>
      <c r="X267" s="359">
        <f t="shared" si="49"/>
        <v>31.016393442622952</v>
      </c>
      <c r="Y267" s="359">
        <f t="shared" si="50"/>
        <v>31.016393442622952</v>
      </c>
      <c r="Z267" s="359">
        <f t="shared" si="51"/>
        <v>31.016393442622952</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3</v>
      </c>
      <c r="J268" s="358" t="s">
        <v>527</v>
      </c>
      <c r="K268" s="280"/>
      <c r="L268" s="280"/>
      <c r="M268" s="280"/>
      <c r="N268" s="366">
        <f t="shared" ref="N268:Q268" si="57">DATEVALUE(DAY(N267)&amp;"/"&amp;MONTH(N267)&amp;"/"&amp;YEAR(N267)+1)</f>
        <v>45095</v>
      </c>
      <c r="O268" s="366">
        <f t="shared" si="57"/>
        <v>45095</v>
      </c>
      <c r="P268" s="366">
        <f t="shared" si="57"/>
        <v>45095</v>
      </c>
      <c r="Q268" s="366">
        <f t="shared" si="57"/>
        <v>45095</v>
      </c>
      <c r="R268" s="352">
        <f t="shared" si="48"/>
        <v>43634</v>
      </c>
      <c r="S268" s="352">
        <f t="shared" si="48"/>
        <v>43634</v>
      </c>
      <c r="T268" s="352">
        <f t="shared" si="48"/>
        <v>43634</v>
      </c>
      <c r="U268" s="352">
        <f t="shared" si="48"/>
        <v>43634</v>
      </c>
      <c r="V268" s="280"/>
      <c r="W268" s="359">
        <f t="shared" si="52"/>
        <v>42.983606557377051</v>
      </c>
      <c r="X268" s="359">
        <f t="shared" si="49"/>
        <v>42.983606557377051</v>
      </c>
      <c r="Y268" s="359">
        <f t="shared" si="50"/>
        <v>42.983606557377051</v>
      </c>
      <c r="Z268" s="359">
        <f t="shared" si="51"/>
        <v>42.983606557377051</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4</v>
      </c>
      <c r="J269" s="358" t="s">
        <v>528</v>
      </c>
      <c r="K269" s="280"/>
      <c r="L269" s="280"/>
      <c r="M269" s="280"/>
      <c r="N269" s="366">
        <f t="shared" ref="N269:Q269" si="58">DATEVALUE(DAY(N268)&amp;"/"&amp;MONTH(N268)&amp;"/"&amp;YEAR(N268)+1)</f>
        <v>45461</v>
      </c>
      <c r="O269" s="366">
        <f t="shared" si="58"/>
        <v>45461</v>
      </c>
      <c r="P269" s="366">
        <f t="shared" si="58"/>
        <v>45461</v>
      </c>
      <c r="Q269" s="366">
        <f t="shared" si="58"/>
        <v>45461</v>
      </c>
      <c r="R269" s="352">
        <f t="shared" si="48"/>
        <v>43634</v>
      </c>
      <c r="S269" s="352">
        <f t="shared" si="48"/>
        <v>43634</v>
      </c>
      <c r="T269" s="352">
        <f t="shared" si="48"/>
        <v>43634</v>
      </c>
      <c r="U269" s="352">
        <f t="shared" si="48"/>
        <v>43634</v>
      </c>
      <c r="V269" s="280"/>
      <c r="W269" s="359">
        <f t="shared" si="52"/>
        <v>54.983606557377051</v>
      </c>
      <c r="X269" s="359">
        <f t="shared" si="49"/>
        <v>54.983606557377051</v>
      </c>
      <c r="Y269" s="359">
        <f t="shared" si="50"/>
        <v>54.983606557377051</v>
      </c>
      <c r="Z269" s="359">
        <f t="shared" si="51"/>
        <v>54.983606557377051</v>
      </c>
      <c r="AA269" s="360"/>
      <c r="AB269" s="280"/>
      <c r="AC269" s="361">
        <v>1</v>
      </c>
      <c r="AD269" s="362">
        <v>1</v>
      </c>
      <c r="AE269" s="362">
        <v>1</v>
      </c>
      <c r="AF269" s="363">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5"/>
        <v>4</v>
      </c>
      <c r="D270" s="275"/>
      <c r="E270" s="330">
        <v>2</v>
      </c>
      <c r="F270" s="330"/>
      <c r="G270" s="275"/>
      <c r="H270" s="280"/>
      <c r="I270" s="280">
        <v>5</v>
      </c>
      <c r="J270" s="358" t="s">
        <v>529</v>
      </c>
      <c r="K270" s="280"/>
      <c r="L270" s="280"/>
      <c r="M270" s="280"/>
      <c r="N270" s="366">
        <f t="shared" ref="N270:Q270" si="59">DATEVALUE(DAY(N269)&amp;"/"&amp;MONTH(N269)&amp;"/"&amp;YEAR(N269)+1)</f>
        <v>45826</v>
      </c>
      <c r="O270" s="366">
        <f t="shared" si="59"/>
        <v>45826</v>
      </c>
      <c r="P270" s="366">
        <f t="shared" si="59"/>
        <v>45826</v>
      </c>
      <c r="Q270" s="366">
        <f t="shared" si="59"/>
        <v>45826</v>
      </c>
      <c r="R270" s="352">
        <f t="shared" si="48"/>
        <v>43634</v>
      </c>
      <c r="S270" s="352">
        <f t="shared" si="48"/>
        <v>43634</v>
      </c>
      <c r="T270" s="352">
        <f t="shared" si="48"/>
        <v>43634</v>
      </c>
      <c r="U270" s="352">
        <f t="shared" si="48"/>
        <v>43634</v>
      </c>
      <c r="V270" s="280"/>
      <c r="W270" s="359">
        <f t="shared" si="52"/>
        <v>66.950819672131146</v>
      </c>
      <c r="X270" s="359">
        <f t="shared" si="49"/>
        <v>66.950819672131146</v>
      </c>
      <c r="Y270" s="359">
        <f t="shared" si="50"/>
        <v>66.950819672131146</v>
      </c>
      <c r="Z270" s="359">
        <f t="shared" si="51"/>
        <v>66.950819672131146</v>
      </c>
      <c r="AA270" s="360"/>
      <c r="AB270" s="280"/>
      <c r="AC270" s="361">
        <v>1</v>
      </c>
      <c r="AD270" s="362">
        <v>1</v>
      </c>
      <c r="AE270" s="362">
        <v>1</v>
      </c>
      <c r="AF270" s="363">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5"/>
        <v>4</v>
      </c>
      <c r="D271" s="275"/>
      <c r="E271" s="330">
        <v>2</v>
      </c>
      <c r="F271" s="330"/>
      <c r="G271" s="275"/>
      <c r="H271" s="280"/>
      <c r="I271" s="280">
        <v>6</v>
      </c>
      <c r="J271" s="358" t="s">
        <v>530</v>
      </c>
      <c r="K271" s="280"/>
      <c r="L271" s="280"/>
      <c r="M271" s="280"/>
      <c r="N271" s="366">
        <f t="shared" ref="N271:Q271" si="60">DATEVALUE(DAY(N270)&amp;"/"&amp;MONTH(N270)&amp;"/"&amp;YEAR(N270)+1)</f>
        <v>46191</v>
      </c>
      <c r="O271" s="366">
        <f t="shared" si="60"/>
        <v>46191</v>
      </c>
      <c r="P271" s="366">
        <f t="shared" si="60"/>
        <v>46191</v>
      </c>
      <c r="Q271" s="366">
        <f t="shared" si="60"/>
        <v>46191</v>
      </c>
      <c r="R271" s="352">
        <f t="shared" si="48"/>
        <v>43634</v>
      </c>
      <c r="S271" s="352">
        <f t="shared" si="48"/>
        <v>43634</v>
      </c>
      <c r="T271" s="352">
        <f t="shared" si="48"/>
        <v>43634</v>
      </c>
      <c r="U271" s="352">
        <f t="shared" si="48"/>
        <v>43634</v>
      </c>
      <c r="V271" s="280"/>
      <c r="W271" s="359">
        <f t="shared" si="52"/>
        <v>78.918032786885249</v>
      </c>
      <c r="X271" s="359">
        <f t="shared" si="49"/>
        <v>78.918032786885249</v>
      </c>
      <c r="Y271" s="359">
        <f t="shared" si="50"/>
        <v>78.918032786885249</v>
      </c>
      <c r="Z271" s="359">
        <f t="shared" si="51"/>
        <v>78.918032786885249</v>
      </c>
      <c r="AA271" s="360"/>
      <c r="AB271" s="280"/>
      <c r="AC271" s="361">
        <v>1</v>
      </c>
      <c r="AD271" s="362">
        <v>1</v>
      </c>
      <c r="AE271" s="362">
        <v>1</v>
      </c>
      <c r="AF271" s="363">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5"/>
        <v>4</v>
      </c>
      <c r="D272" s="275"/>
      <c r="E272" s="330">
        <v>2</v>
      </c>
      <c r="F272" s="330"/>
      <c r="G272" s="275"/>
      <c r="H272" s="280"/>
      <c r="I272" s="280">
        <v>7</v>
      </c>
      <c r="J272" s="522" t="s">
        <v>531</v>
      </c>
      <c r="K272" s="280"/>
      <c r="L272" s="280"/>
      <c r="M272" s="280"/>
      <c r="N272" s="366">
        <f t="shared" ref="N272:Q272" si="61">DATEVALUE(DAY(N271)&amp;"/"&amp;MONTH(N271)&amp;"/"&amp;YEAR(N271)+1)</f>
        <v>46556</v>
      </c>
      <c r="O272" s="366">
        <f t="shared" si="61"/>
        <v>46556</v>
      </c>
      <c r="P272" s="366">
        <f t="shared" si="61"/>
        <v>46556</v>
      </c>
      <c r="Q272" s="366">
        <f t="shared" si="61"/>
        <v>46556</v>
      </c>
      <c r="R272" s="352">
        <f t="shared" si="48"/>
        <v>43634</v>
      </c>
      <c r="S272" s="352">
        <f t="shared" si="48"/>
        <v>43634</v>
      </c>
      <c r="T272" s="352">
        <f t="shared" si="48"/>
        <v>43634</v>
      </c>
      <c r="U272" s="352">
        <f t="shared" si="48"/>
        <v>43634</v>
      </c>
      <c r="V272" s="280"/>
      <c r="W272" s="367">
        <f t="shared" si="52"/>
        <v>90.885245901639351</v>
      </c>
      <c r="X272" s="367">
        <f t="shared" si="49"/>
        <v>90.885245901639351</v>
      </c>
      <c r="Y272" s="367">
        <f t="shared" si="50"/>
        <v>90.885245901639351</v>
      </c>
      <c r="Z272" s="367">
        <f t="shared" si="51"/>
        <v>90.885245901639351</v>
      </c>
      <c r="AA272" s="368"/>
      <c r="AB272" s="280"/>
      <c r="AC272" s="369">
        <v>1</v>
      </c>
      <c r="AD272" s="370">
        <v>1</v>
      </c>
      <c r="AE272" s="370">
        <v>1</v>
      </c>
      <c r="AF272" s="371">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0">
        <v>3</v>
      </c>
      <c r="F273" s="330"/>
      <c r="G273" s="275"/>
      <c r="H273" s="296" t="str">
        <f>H$253</f>
        <v>Spr</v>
      </c>
      <c r="I273" s="348">
        <v>0</v>
      </c>
      <c r="J273" s="523" t="s">
        <v>518</v>
      </c>
      <c r="K273" s="521"/>
      <c r="L273" s="350"/>
      <c r="M273" s="280"/>
      <c r="N273" s="351">
        <v>44035</v>
      </c>
      <c r="O273" s="351">
        <v>44035</v>
      </c>
      <c r="P273" s="351">
        <v>44035</v>
      </c>
      <c r="Q273" s="351">
        <v>44035</v>
      </c>
      <c r="R273" s="352">
        <f t="shared" si="48"/>
        <v>43669</v>
      </c>
      <c r="S273" s="352">
        <f t="shared" si="48"/>
        <v>43669</v>
      </c>
      <c r="T273" s="352">
        <f t="shared" si="48"/>
        <v>43669</v>
      </c>
      <c r="U273" s="352">
        <f t="shared" si="48"/>
        <v>43669</v>
      </c>
      <c r="V273" s="280"/>
      <c r="W273" s="353">
        <f t="shared" si="52"/>
        <v>7.081967213114754</v>
      </c>
      <c r="X273" s="353">
        <f t="shared" si="49"/>
        <v>7.081967213114754</v>
      </c>
      <c r="Y273" s="353">
        <f t="shared" si="50"/>
        <v>7.081967213114754</v>
      </c>
      <c r="Z273" s="353">
        <f t="shared" si="51"/>
        <v>7.081967213114754</v>
      </c>
      <c r="AA273" s="354"/>
      <c r="AB273" s="280"/>
      <c r="AC273" s="355">
        <v>2</v>
      </c>
      <c r="AD273" s="356">
        <v>2</v>
      </c>
      <c r="AE273" s="356">
        <v>2</v>
      </c>
      <c r="AF273" s="357">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0">
        <v>3</v>
      </c>
      <c r="F274" s="330"/>
      <c r="G274" s="275"/>
      <c r="H274" s="280"/>
      <c r="I274" s="348">
        <v>1</v>
      </c>
      <c r="J274" s="280" t="s">
        <v>519</v>
      </c>
      <c r="K274" s="521"/>
      <c r="L274" s="350"/>
      <c r="M274" s="280"/>
      <c r="N274" s="351">
        <v>44400</v>
      </c>
      <c r="O274" s="351">
        <v>44400</v>
      </c>
      <c r="P274" s="351">
        <v>44400</v>
      </c>
      <c r="Q274" s="351">
        <v>44400</v>
      </c>
      <c r="R274" s="352">
        <f t="shared" si="48"/>
        <v>43669</v>
      </c>
      <c r="S274" s="352">
        <f t="shared" si="48"/>
        <v>43669</v>
      </c>
      <c r="T274" s="352">
        <f t="shared" si="48"/>
        <v>43669</v>
      </c>
      <c r="U274" s="352">
        <f t="shared" si="48"/>
        <v>43669</v>
      </c>
      <c r="V274" s="280"/>
      <c r="W274" s="359">
        <f t="shared" si="52"/>
        <v>19.049180327868854</v>
      </c>
      <c r="X274" s="359">
        <f t="shared" si="49"/>
        <v>19.049180327868854</v>
      </c>
      <c r="Y274" s="359">
        <f t="shared" si="50"/>
        <v>19.049180327868854</v>
      </c>
      <c r="Z274" s="359">
        <f t="shared" si="51"/>
        <v>19.049180327868854</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2">INT($C$232+3)</f>
        <v>4</v>
      </c>
      <c r="D275" s="275"/>
      <c r="E275" s="330">
        <v>3</v>
      </c>
      <c r="F275" s="330"/>
      <c r="G275" s="275"/>
      <c r="H275" s="280"/>
      <c r="I275" s="348">
        <v>2</v>
      </c>
      <c r="J275" s="280" t="s">
        <v>526</v>
      </c>
      <c r="K275" s="365"/>
      <c r="L275" s="280"/>
      <c r="M275" s="280"/>
      <c r="N275" s="366">
        <f t="shared" ref="N275:Q280" si="63">DATEVALUE(DAY(N274)&amp;"/"&amp;MONTH(N274)&amp;"/"&amp;YEAR(N274)+1)</f>
        <v>44765</v>
      </c>
      <c r="O275" s="366">
        <f t="shared" si="63"/>
        <v>44765</v>
      </c>
      <c r="P275" s="366">
        <f t="shared" si="63"/>
        <v>44765</v>
      </c>
      <c r="Q275" s="366">
        <f t="shared" si="63"/>
        <v>44765</v>
      </c>
      <c r="R275" s="352">
        <f t="shared" si="48"/>
        <v>43669</v>
      </c>
      <c r="S275" s="352">
        <f t="shared" si="48"/>
        <v>43669</v>
      </c>
      <c r="T275" s="352">
        <f t="shared" si="48"/>
        <v>43669</v>
      </c>
      <c r="U275" s="352">
        <f t="shared" si="48"/>
        <v>43669</v>
      </c>
      <c r="V275" s="280"/>
      <c r="W275" s="359">
        <f t="shared" si="52"/>
        <v>31.016393442622952</v>
      </c>
      <c r="X275" s="359">
        <f t="shared" si="49"/>
        <v>31.016393442622952</v>
      </c>
      <c r="Y275" s="359">
        <f t="shared" si="50"/>
        <v>31.016393442622952</v>
      </c>
      <c r="Z275" s="359">
        <f t="shared" si="51"/>
        <v>31.016393442622952</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3</v>
      </c>
      <c r="J276" s="280" t="s">
        <v>527</v>
      </c>
      <c r="K276" s="365"/>
      <c r="L276" s="280"/>
      <c r="M276" s="280"/>
      <c r="N276" s="366">
        <f t="shared" si="63"/>
        <v>45130</v>
      </c>
      <c r="O276" s="366">
        <f t="shared" si="63"/>
        <v>45130</v>
      </c>
      <c r="P276" s="366">
        <f t="shared" si="63"/>
        <v>45130</v>
      </c>
      <c r="Q276" s="366">
        <f t="shared" si="63"/>
        <v>45130</v>
      </c>
      <c r="R276" s="352">
        <f t="shared" si="48"/>
        <v>43669</v>
      </c>
      <c r="S276" s="352">
        <f t="shared" si="48"/>
        <v>43669</v>
      </c>
      <c r="T276" s="352">
        <f t="shared" si="48"/>
        <v>43669</v>
      </c>
      <c r="U276" s="352">
        <f t="shared" si="48"/>
        <v>43669</v>
      </c>
      <c r="V276" s="280"/>
      <c r="W276" s="359">
        <f t="shared" si="52"/>
        <v>42.983606557377051</v>
      </c>
      <c r="X276" s="359">
        <f t="shared" si="49"/>
        <v>42.983606557377051</v>
      </c>
      <c r="Y276" s="359">
        <f t="shared" si="50"/>
        <v>42.983606557377051</v>
      </c>
      <c r="Z276" s="359">
        <f t="shared" si="51"/>
        <v>42.983606557377051</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4</v>
      </c>
      <c r="J277" s="280" t="s">
        <v>528</v>
      </c>
      <c r="K277" s="365"/>
      <c r="L277" s="280"/>
      <c r="M277" s="280"/>
      <c r="N277" s="366">
        <f t="shared" si="63"/>
        <v>45496</v>
      </c>
      <c r="O277" s="366">
        <f t="shared" si="63"/>
        <v>45496</v>
      </c>
      <c r="P277" s="366">
        <f t="shared" si="63"/>
        <v>45496</v>
      </c>
      <c r="Q277" s="366">
        <f t="shared" si="63"/>
        <v>45496</v>
      </c>
      <c r="R277" s="352">
        <f t="shared" si="48"/>
        <v>43669</v>
      </c>
      <c r="S277" s="352">
        <f t="shared" si="48"/>
        <v>43669</v>
      </c>
      <c r="T277" s="352">
        <f t="shared" si="48"/>
        <v>43669</v>
      </c>
      <c r="U277" s="352">
        <f t="shared" si="48"/>
        <v>43669</v>
      </c>
      <c r="V277" s="280"/>
      <c r="W277" s="359">
        <f t="shared" si="52"/>
        <v>54.983606557377051</v>
      </c>
      <c r="X277" s="359">
        <f t="shared" si="49"/>
        <v>54.983606557377051</v>
      </c>
      <c r="Y277" s="359">
        <f t="shared" si="50"/>
        <v>54.983606557377051</v>
      </c>
      <c r="Z277" s="359">
        <f t="shared" si="51"/>
        <v>54.983606557377051</v>
      </c>
      <c r="AA277" s="360"/>
      <c r="AB277" s="280"/>
      <c r="AC277" s="361">
        <v>2</v>
      </c>
      <c r="AD277" s="362">
        <v>2</v>
      </c>
      <c r="AE277" s="362">
        <v>2</v>
      </c>
      <c r="AF277" s="36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2"/>
        <v>4</v>
      </c>
      <c r="D278" s="275"/>
      <c r="E278" s="330">
        <v>3</v>
      </c>
      <c r="F278" s="330"/>
      <c r="G278" s="275"/>
      <c r="H278" s="280"/>
      <c r="I278" s="348">
        <v>5</v>
      </c>
      <c r="J278" s="280" t="s">
        <v>529</v>
      </c>
      <c r="K278" s="365"/>
      <c r="L278" s="280"/>
      <c r="M278" s="280"/>
      <c r="N278" s="366">
        <f t="shared" si="63"/>
        <v>45861</v>
      </c>
      <c r="O278" s="366">
        <f t="shared" si="63"/>
        <v>45861</v>
      </c>
      <c r="P278" s="366">
        <f t="shared" si="63"/>
        <v>45861</v>
      </c>
      <c r="Q278" s="366">
        <f t="shared" si="63"/>
        <v>45861</v>
      </c>
      <c r="R278" s="352">
        <f t="shared" si="48"/>
        <v>43669</v>
      </c>
      <c r="S278" s="352">
        <f t="shared" si="48"/>
        <v>43669</v>
      </c>
      <c r="T278" s="352">
        <f t="shared" si="48"/>
        <v>43669</v>
      </c>
      <c r="U278" s="352">
        <f t="shared" si="48"/>
        <v>43669</v>
      </c>
      <c r="V278" s="280"/>
      <c r="W278" s="359">
        <f t="shared" si="52"/>
        <v>66.950819672131146</v>
      </c>
      <c r="X278" s="359">
        <f t="shared" si="49"/>
        <v>66.950819672131146</v>
      </c>
      <c r="Y278" s="359">
        <f t="shared" si="50"/>
        <v>66.950819672131146</v>
      </c>
      <c r="Z278" s="359">
        <f t="shared" si="51"/>
        <v>66.950819672131146</v>
      </c>
      <c r="AA278" s="360"/>
      <c r="AB278" s="280"/>
      <c r="AC278" s="361">
        <v>2</v>
      </c>
      <c r="AD278" s="362">
        <v>2</v>
      </c>
      <c r="AE278" s="362">
        <v>2</v>
      </c>
      <c r="AF278" s="363">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2"/>
        <v>4</v>
      </c>
      <c r="D279" s="275"/>
      <c r="E279" s="330">
        <v>3</v>
      </c>
      <c r="F279" s="330"/>
      <c r="G279" s="275"/>
      <c r="H279" s="280"/>
      <c r="I279" s="348">
        <v>6</v>
      </c>
      <c r="J279" s="280" t="s">
        <v>530</v>
      </c>
      <c r="K279" s="365"/>
      <c r="L279" s="280"/>
      <c r="M279" s="280"/>
      <c r="N279" s="366">
        <f t="shared" si="63"/>
        <v>46226</v>
      </c>
      <c r="O279" s="366">
        <f t="shared" si="63"/>
        <v>46226</v>
      </c>
      <c r="P279" s="366">
        <f t="shared" si="63"/>
        <v>46226</v>
      </c>
      <c r="Q279" s="366">
        <f t="shared" si="63"/>
        <v>46226</v>
      </c>
      <c r="R279" s="352">
        <f t="shared" si="48"/>
        <v>43669</v>
      </c>
      <c r="S279" s="352">
        <f t="shared" si="48"/>
        <v>43669</v>
      </c>
      <c r="T279" s="352">
        <f t="shared" si="48"/>
        <v>43669</v>
      </c>
      <c r="U279" s="352">
        <f t="shared" si="48"/>
        <v>43669</v>
      </c>
      <c r="V279" s="280"/>
      <c r="W279" s="359">
        <f t="shared" si="52"/>
        <v>78.918032786885249</v>
      </c>
      <c r="X279" s="359">
        <f t="shared" si="49"/>
        <v>78.918032786885249</v>
      </c>
      <c r="Y279" s="359">
        <f t="shared" si="50"/>
        <v>78.918032786885249</v>
      </c>
      <c r="Z279" s="359">
        <f t="shared" si="51"/>
        <v>78.918032786885249</v>
      </c>
      <c r="AA279" s="360"/>
      <c r="AB279" s="280"/>
      <c r="AC279" s="361">
        <v>2</v>
      </c>
      <c r="AD279" s="362">
        <v>2</v>
      </c>
      <c r="AE279" s="362">
        <v>2</v>
      </c>
      <c r="AF279" s="363">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2"/>
        <v>4</v>
      </c>
      <c r="D280" s="275"/>
      <c r="E280" s="330">
        <v>3</v>
      </c>
      <c r="F280" s="330"/>
      <c r="G280" s="275"/>
      <c r="H280" s="280"/>
      <c r="I280" s="348">
        <v>7</v>
      </c>
      <c r="J280" s="280" t="s">
        <v>531</v>
      </c>
      <c r="K280" s="365"/>
      <c r="L280" s="280"/>
      <c r="M280" s="280"/>
      <c r="N280" s="366">
        <f t="shared" si="63"/>
        <v>46591</v>
      </c>
      <c r="O280" s="366">
        <f t="shared" si="63"/>
        <v>46591</v>
      </c>
      <c r="P280" s="366">
        <f t="shared" si="63"/>
        <v>46591</v>
      </c>
      <c r="Q280" s="366">
        <f t="shared" si="63"/>
        <v>46591</v>
      </c>
      <c r="R280" s="352">
        <f t="shared" si="48"/>
        <v>43669</v>
      </c>
      <c r="S280" s="352">
        <f t="shared" si="48"/>
        <v>43669</v>
      </c>
      <c r="T280" s="352">
        <f t="shared" si="48"/>
        <v>43669</v>
      </c>
      <c r="U280" s="352">
        <f t="shared" si="48"/>
        <v>43669</v>
      </c>
      <c r="V280" s="280"/>
      <c r="W280" s="367">
        <f t="shared" si="52"/>
        <v>90.885245901639351</v>
      </c>
      <c r="X280" s="367">
        <f t="shared" si="49"/>
        <v>90.885245901639351</v>
      </c>
      <c r="Y280" s="367">
        <f t="shared" si="50"/>
        <v>90.885245901639351</v>
      </c>
      <c r="Z280" s="367">
        <f t="shared" si="51"/>
        <v>90.885245901639351</v>
      </c>
      <c r="AA280" s="368"/>
      <c r="AB280" s="280"/>
      <c r="AC280" s="369">
        <v>2</v>
      </c>
      <c r="AD280" s="370">
        <v>2</v>
      </c>
      <c r="AE280" s="370">
        <v>2</v>
      </c>
      <c r="AF280" s="371">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335"/>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2" t="s">
        <v>1032</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0"/>
      <c r="F283" s="330"/>
      <c r="G283" s="275"/>
      <c r="H283" s="280"/>
      <c r="I283" s="335"/>
      <c r="J283" s="335"/>
      <c r="K283" s="335"/>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695">
        <f t="shared" ref="K284:Q286" si="64">MIN(363,INT((K251 - DATE(YEAR(K251),1,1))))+364*(YEAR(K251)-i_startyear)</f>
        <v>134</v>
      </c>
      <c r="L284" s="695">
        <f t="shared" si="64"/>
        <v>134</v>
      </c>
      <c r="M284" s="695">
        <f t="shared" si="64"/>
        <v>134</v>
      </c>
      <c r="N284" s="695">
        <f t="shared" si="64"/>
        <v>134</v>
      </c>
      <c r="O284" s="695">
        <f t="shared" si="64"/>
        <v>134</v>
      </c>
      <c r="P284" s="695">
        <f t="shared" si="64"/>
        <v>134</v>
      </c>
      <c r="Q284" s="695">
        <f t="shared" si="64"/>
        <v>134</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695">
        <f t="shared" si="64"/>
        <v>168</v>
      </c>
      <c r="L285" s="695">
        <f t="shared" si="64"/>
        <v>168</v>
      </c>
      <c r="M285" s="695">
        <f t="shared" si="64"/>
        <v>168</v>
      </c>
      <c r="N285" s="695">
        <f t="shared" si="64"/>
        <v>168</v>
      </c>
      <c r="O285" s="695">
        <f t="shared" si="64"/>
        <v>168</v>
      </c>
      <c r="P285" s="695">
        <f t="shared" si="64"/>
        <v>168</v>
      </c>
      <c r="Q285" s="695">
        <f t="shared" si="64"/>
        <v>168</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695">
        <f t="shared" si="64"/>
        <v>203</v>
      </c>
      <c r="L286" s="695">
        <f t="shared" si="64"/>
        <v>203</v>
      </c>
      <c r="M286" s="695">
        <f t="shared" si="64"/>
        <v>203</v>
      </c>
      <c r="N286" s="695">
        <f t="shared" si="64"/>
        <v>203</v>
      </c>
      <c r="O286" s="695">
        <f t="shared" si="64"/>
        <v>203</v>
      </c>
      <c r="P286" s="695">
        <f t="shared" si="64"/>
        <v>203</v>
      </c>
      <c r="Q286" s="695">
        <f t="shared" si="64"/>
        <v>203</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MIN(363,INT((N257 - DATE(YEAR(N257),1,1))))+364*INT(YEAR(N257)-i_startyear)</f>
        <v>499</v>
      </c>
      <c r="O288" s="695">
        <f t="shared" ref="O288:U297" si="65">MIN(363,INT((O257 - DATE(YEAR(O257),1,1))))+364*(YEAR(O257)-i_startyear)</f>
        <v>499</v>
      </c>
      <c r="P288" s="695">
        <f t="shared" si="65"/>
        <v>499</v>
      </c>
      <c r="Q288" s="695">
        <f t="shared" si="65"/>
        <v>499</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ref="N289:N311" si="66">MIN(363,INT((N258 - DATE(YEAR(N258),1,1))))+364*(YEAR(N258)-i_startyear)</f>
        <v>862</v>
      </c>
      <c r="O289" s="696">
        <f t="shared" si="65"/>
        <v>862</v>
      </c>
      <c r="P289" s="696">
        <f t="shared" si="65"/>
        <v>862</v>
      </c>
      <c r="Q289" s="696">
        <f t="shared" si="65"/>
        <v>862</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1226</v>
      </c>
      <c r="O290" s="697">
        <f t="shared" si="65"/>
        <v>1226</v>
      </c>
      <c r="P290" s="697">
        <f t="shared" si="65"/>
        <v>1226</v>
      </c>
      <c r="Q290" s="697">
        <f t="shared" si="65"/>
        <v>1226</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1590</v>
      </c>
      <c r="O291" s="697">
        <f t="shared" si="65"/>
        <v>1590</v>
      </c>
      <c r="P291" s="697">
        <f t="shared" si="65"/>
        <v>1590</v>
      </c>
      <c r="Q291" s="697">
        <f t="shared" si="65"/>
        <v>1590</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1955</v>
      </c>
      <c r="O292" s="697">
        <f t="shared" si="65"/>
        <v>1955</v>
      </c>
      <c r="P292" s="697">
        <f t="shared" si="65"/>
        <v>1955</v>
      </c>
      <c r="Q292" s="697">
        <f t="shared" si="65"/>
        <v>1955</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2318</v>
      </c>
      <c r="O293" s="697">
        <f t="shared" si="65"/>
        <v>2318</v>
      </c>
      <c r="P293" s="697">
        <f t="shared" si="65"/>
        <v>2318</v>
      </c>
      <c r="Q293" s="697">
        <f t="shared" si="65"/>
        <v>2318</v>
      </c>
      <c r="R293" s="698">
        <f t="shared" si="65"/>
        <v>134</v>
      </c>
      <c r="S293" s="698">
        <f t="shared" si="65"/>
        <v>134</v>
      </c>
      <c r="T293" s="698">
        <f t="shared" si="65"/>
        <v>134</v>
      </c>
      <c r="U293" s="698">
        <f t="shared" si="65"/>
        <v>134</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2682</v>
      </c>
      <c r="O294" s="697">
        <f t="shared" si="65"/>
        <v>2682</v>
      </c>
      <c r="P294" s="697">
        <f t="shared" si="65"/>
        <v>2682</v>
      </c>
      <c r="Q294" s="697">
        <f t="shared" si="65"/>
        <v>2682</v>
      </c>
      <c r="R294" s="698">
        <f t="shared" si="65"/>
        <v>134</v>
      </c>
      <c r="S294" s="698">
        <f t="shared" si="65"/>
        <v>134</v>
      </c>
      <c r="T294" s="698">
        <f t="shared" si="65"/>
        <v>134</v>
      </c>
      <c r="U294" s="698">
        <f t="shared" si="65"/>
        <v>134</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3046</v>
      </c>
      <c r="O295" s="697">
        <f t="shared" si="65"/>
        <v>3046</v>
      </c>
      <c r="P295" s="697">
        <f t="shared" si="65"/>
        <v>3046</v>
      </c>
      <c r="Q295" s="697">
        <f t="shared" si="65"/>
        <v>3046</v>
      </c>
      <c r="R295" s="698">
        <f t="shared" si="65"/>
        <v>134</v>
      </c>
      <c r="S295" s="698">
        <f t="shared" si="65"/>
        <v>134</v>
      </c>
      <c r="T295" s="698">
        <f t="shared" si="65"/>
        <v>134</v>
      </c>
      <c r="U295" s="698">
        <f t="shared" si="65"/>
        <v>134</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533</v>
      </c>
      <c r="O296" s="696">
        <f t="shared" si="65"/>
        <v>533</v>
      </c>
      <c r="P296" s="696">
        <f t="shared" si="65"/>
        <v>533</v>
      </c>
      <c r="Q296" s="696">
        <f t="shared" si="65"/>
        <v>533</v>
      </c>
      <c r="R296" s="698">
        <f t="shared" si="65"/>
        <v>168</v>
      </c>
      <c r="S296" s="698">
        <f t="shared" si="65"/>
        <v>168</v>
      </c>
      <c r="T296" s="698">
        <f t="shared" si="65"/>
        <v>168</v>
      </c>
      <c r="U296" s="698">
        <f t="shared" si="65"/>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896</v>
      </c>
      <c r="O297" s="696">
        <f t="shared" si="65"/>
        <v>896</v>
      </c>
      <c r="P297" s="696">
        <f t="shared" si="65"/>
        <v>896</v>
      </c>
      <c r="Q297" s="696">
        <f t="shared" si="65"/>
        <v>896</v>
      </c>
      <c r="R297" s="698">
        <f t="shared" si="65"/>
        <v>168</v>
      </c>
      <c r="S297" s="698">
        <f t="shared" si="65"/>
        <v>168</v>
      </c>
      <c r="T297" s="698">
        <f t="shared" si="65"/>
        <v>168</v>
      </c>
      <c r="U297" s="698">
        <f t="shared" si="65"/>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1260</v>
      </c>
      <c r="O298" s="697">
        <f t="shared" ref="O298:U307" si="67">MIN(363,INT((O267 - DATE(YEAR(O267),1,1))))+364*(YEAR(O267)-i_startyear)</f>
        <v>1260</v>
      </c>
      <c r="P298" s="697">
        <f t="shared" si="67"/>
        <v>1260</v>
      </c>
      <c r="Q298" s="697">
        <f t="shared" si="67"/>
        <v>1260</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1624</v>
      </c>
      <c r="O299" s="697">
        <f t="shared" si="67"/>
        <v>1624</v>
      </c>
      <c r="P299" s="697">
        <f t="shared" si="67"/>
        <v>1624</v>
      </c>
      <c r="Q299" s="697">
        <f t="shared" si="67"/>
        <v>1624</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1989</v>
      </c>
      <c r="O300" s="697">
        <f t="shared" si="67"/>
        <v>1989</v>
      </c>
      <c r="P300" s="697">
        <f t="shared" si="67"/>
        <v>1989</v>
      </c>
      <c r="Q300" s="697">
        <f t="shared" si="67"/>
        <v>1989</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2352</v>
      </c>
      <c r="O301" s="697">
        <f t="shared" si="67"/>
        <v>2352</v>
      </c>
      <c r="P301" s="697">
        <f t="shared" si="67"/>
        <v>2352</v>
      </c>
      <c r="Q301" s="697">
        <f t="shared" si="67"/>
        <v>2352</v>
      </c>
      <c r="R301" s="698">
        <f t="shared" si="67"/>
        <v>168</v>
      </c>
      <c r="S301" s="698">
        <f t="shared" si="67"/>
        <v>168</v>
      </c>
      <c r="T301" s="698">
        <f t="shared" si="67"/>
        <v>168</v>
      </c>
      <c r="U301" s="698">
        <f t="shared" si="67"/>
        <v>168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2716</v>
      </c>
      <c r="O302" s="697">
        <f t="shared" si="67"/>
        <v>2716</v>
      </c>
      <c r="P302" s="697">
        <f t="shared" si="67"/>
        <v>2716</v>
      </c>
      <c r="Q302" s="697">
        <f t="shared" si="67"/>
        <v>2716</v>
      </c>
      <c r="R302" s="698">
        <f t="shared" si="67"/>
        <v>168</v>
      </c>
      <c r="S302" s="698">
        <f t="shared" si="67"/>
        <v>168</v>
      </c>
      <c r="T302" s="698">
        <f t="shared" si="67"/>
        <v>168</v>
      </c>
      <c r="U302" s="698">
        <f t="shared" si="67"/>
        <v>168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3080</v>
      </c>
      <c r="O303" s="697">
        <f t="shared" si="67"/>
        <v>3080</v>
      </c>
      <c r="P303" s="697">
        <f t="shared" si="67"/>
        <v>3080</v>
      </c>
      <c r="Q303" s="697">
        <f t="shared" si="67"/>
        <v>3080</v>
      </c>
      <c r="R303" s="698">
        <f t="shared" si="67"/>
        <v>168</v>
      </c>
      <c r="S303" s="698">
        <f t="shared" si="67"/>
        <v>168</v>
      </c>
      <c r="T303" s="698">
        <f t="shared" si="67"/>
        <v>168</v>
      </c>
      <c r="U303" s="698">
        <f t="shared" si="67"/>
        <v>168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568</v>
      </c>
      <c r="O304" s="696">
        <f t="shared" si="67"/>
        <v>568</v>
      </c>
      <c r="P304" s="696">
        <f t="shared" si="67"/>
        <v>568</v>
      </c>
      <c r="Q304" s="696">
        <f t="shared" si="67"/>
        <v>568</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931</v>
      </c>
      <c r="O305" s="696">
        <f t="shared" si="67"/>
        <v>931</v>
      </c>
      <c r="P305" s="696">
        <f t="shared" si="67"/>
        <v>931</v>
      </c>
      <c r="Q305" s="696">
        <f t="shared" si="67"/>
        <v>931</v>
      </c>
      <c r="R305" s="698">
        <f t="shared" si="67"/>
        <v>203</v>
      </c>
      <c r="S305" s="698">
        <f t="shared" si="67"/>
        <v>203</v>
      </c>
      <c r="T305" s="698">
        <f t="shared" si="67"/>
        <v>203</v>
      </c>
      <c r="U305" s="698">
        <f t="shared" si="67"/>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1295</v>
      </c>
      <c r="O306" s="697">
        <f t="shared" si="67"/>
        <v>1295</v>
      </c>
      <c r="P306" s="697">
        <f t="shared" si="67"/>
        <v>1295</v>
      </c>
      <c r="Q306" s="697">
        <f t="shared" si="67"/>
        <v>1295</v>
      </c>
      <c r="R306" s="698">
        <f t="shared" si="67"/>
        <v>203</v>
      </c>
      <c r="S306" s="698">
        <f t="shared" si="67"/>
        <v>203</v>
      </c>
      <c r="T306" s="698">
        <f t="shared" si="67"/>
        <v>203</v>
      </c>
      <c r="U306" s="698">
        <f t="shared" si="67"/>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1659</v>
      </c>
      <c r="O307" s="697">
        <f t="shared" si="67"/>
        <v>1659</v>
      </c>
      <c r="P307" s="697">
        <f t="shared" si="67"/>
        <v>1659</v>
      </c>
      <c r="Q307" s="697">
        <f t="shared" si="67"/>
        <v>1659</v>
      </c>
      <c r="R307" s="698">
        <f t="shared" si="67"/>
        <v>203</v>
      </c>
      <c r="S307" s="698">
        <f t="shared" si="67"/>
        <v>203</v>
      </c>
      <c r="T307" s="698">
        <f t="shared" si="67"/>
        <v>203</v>
      </c>
      <c r="U307" s="698">
        <f t="shared" si="67"/>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2024</v>
      </c>
      <c r="O308" s="697">
        <f t="shared" ref="O308:U311" si="68">MIN(363,INT((O277 - DATE(YEAR(O277),1,1))))+364*(YEAR(O277)-i_startyear)</f>
        <v>2024</v>
      </c>
      <c r="P308" s="697">
        <f t="shared" si="68"/>
        <v>2024</v>
      </c>
      <c r="Q308" s="697">
        <f t="shared" si="68"/>
        <v>2024</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0"/>
      <c r="F309" s="330"/>
      <c r="G309" s="275"/>
      <c r="H309" s="280"/>
      <c r="I309" s="335"/>
      <c r="J309" s="335"/>
      <c r="K309" s="335"/>
      <c r="L309" s="280"/>
      <c r="M309" s="280"/>
      <c r="N309" s="695">
        <f t="shared" si="66"/>
        <v>2387</v>
      </c>
      <c r="O309" s="697">
        <f t="shared" si="68"/>
        <v>2387</v>
      </c>
      <c r="P309" s="697">
        <f t="shared" si="68"/>
        <v>2387</v>
      </c>
      <c r="Q309" s="697">
        <f t="shared" si="68"/>
        <v>2387</v>
      </c>
      <c r="R309" s="698">
        <f t="shared" si="68"/>
        <v>203</v>
      </c>
      <c r="S309" s="698">
        <f t="shared" si="68"/>
        <v>203</v>
      </c>
      <c r="T309" s="698">
        <f t="shared" si="68"/>
        <v>203</v>
      </c>
      <c r="U309" s="698">
        <f t="shared" si="68"/>
        <v>203</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0"/>
      <c r="F310" s="330"/>
      <c r="G310" s="275"/>
      <c r="H310" s="280"/>
      <c r="I310" s="335"/>
      <c r="J310" s="335"/>
      <c r="K310" s="335"/>
      <c r="L310" s="280"/>
      <c r="M310" s="280"/>
      <c r="N310" s="695">
        <f t="shared" si="66"/>
        <v>2751</v>
      </c>
      <c r="O310" s="697">
        <f t="shared" si="68"/>
        <v>2751</v>
      </c>
      <c r="P310" s="697">
        <f t="shared" si="68"/>
        <v>2751</v>
      </c>
      <c r="Q310" s="697">
        <f t="shared" si="68"/>
        <v>2751</v>
      </c>
      <c r="R310" s="698">
        <f t="shared" si="68"/>
        <v>203</v>
      </c>
      <c r="S310" s="698">
        <f t="shared" si="68"/>
        <v>203</v>
      </c>
      <c r="T310" s="698">
        <f t="shared" si="68"/>
        <v>203</v>
      </c>
      <c r="U310" s="698">
        <f t="shared" si="68"/>
        <v>203</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0"/>
      <c r="F311" s="330"/>
      <c r="G311" s="275"/>
      <c r="H311" s="280"/>
      <c r="I311" s="335"/>
      <c r="J311" s="335"/>
      <c r="K311" s="335"/>
      <c r="L311" s="280"/>
      <c r="M311" s="280"/>
      <c r="N311" s="695">
        <f t="shared" si="66"/>
        <v>3115</v>
      </c>
      <c r="O311" s="697">
        <f t="shared" si="68"/>
        <v>3115</v>
      </c>
      <c r="P311" s="697">
        <f t="shared" si="68"/>
        <v>3115</v>
      </c>
      <c r="Q311" s="697">
        <f t="shared" si="68"/>
        <v>3115</v>
      </c>
      <c r="R311" s="698">
        <f t="shared" si="68"/>
        <v>203</v>
      </c>
      <c r="S311" s="698">
        <f t="shared" si="68"/>
        <v>203</v>
      </c>
      <c r="T311" s="698">
        <f t="shared" si="68"/>
        <v>203</v>
      </c>
      <c r="U311" s="698">
        <f t="shared" si="68"/>
        <v>203</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395</v>
      </c>
      <c r="AR312" s="262"/>
      <c r="AS312" s="250"/>
      <c r="AT312" s="250"/>
      <c r="AU312" s="250"/>
    </row>
    <row r="313" spans="1:47" outlineLevel="2" x14ac:dyDescent="0.35">
      <c r="A313" s="250"/>
      <c r="B313" s="259"/>
      <c r="C313" s="252">
        <f>INT($C$232)+2</f>
        <v>3</v>
      </c>
      <c r="D313" s="275"/>
      <c r="E313" s="330" t="s">
        <v>510</v>
      </c>
      <c r="F313" s="330"/>
      <c r="G313" s="275"/>
      <c r="H313" s="343" t="s">
        <v>511</v>
      </c>
      <c r="I313" s="303" t="s">
        <v>512</v>
      </c>
      <c r="J313" s="303"/>
      <c r="K313" s="280"/>
      <c r="L313" s="280"/>
      <c r="M313" s="280"/>
      <c r="N313" s="303" t="s">
        <v>532</v>
      </c>
      <c r="O313" s="303"/>
      <c r="P313" s="303"/>
      <c r="Q313" s="303"/>
      <c r="R313" s="280" t="s">
        <v>533</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0">
        <v>1</v>
      </c>
      <c r="F314" s="330"/>
      <c r="G314" s="275"/>
      <c r="H314" s="296" t="str">
        <f>H$251</f>
        <v>Aut</v>
      </c>
      <c r="I314" s="280">
        <v>0</v>
      </c>
      <c r="J314" s="280" t="s">
        <v>534</v>
      </c>
      <c r="K314" s="280"/>
      <c r="L314" s="280"/>
      <c r="M314" s="280"/>
      <c r="N314" s="372">
        <v>2.5000000000000001E-2</v>
      </c>
      <c r="O314" s="372">
        <v>2.5000000000000001E-2</v>
      </c>
      <c r="P314" s="372">
        <v>2.5000000000000001E-2</v>
      </c>
      <c r="Q314" s="372">
        <v>2.5000000000000001E-2</v>
      </c>
      <c r="R314" s="373">
        <f t="shared" ref="R314:R337" si="69">N257-150</f>
        <v>43816</v>
      </c>
      <c r="S314" s="373">
        <f t="shared" ref="S314:S337" si="70">O257-150</f>
        <v>43816</v>
      </c>
      <c r="T314" s="373">
        <f t="shared" ref="T314:T337" si="71">P257-150</f>
        <v>43816</v>
      </c>
      <c r="U314" s="373">
        <f t="shared" ref="U314:U337" si="72">Q257-150</f>
        <v>43816</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0">
        <v>1</v>
      </c>
      <c r="F315" s="330"/>
      <c r="G315" s="275"/>
      <c r="H315" s="280"/>
      <c r="I315" s="280">
        <v>1</v>
      </c>
      <c r="J315" s="280" t="s">
        <v>535</v>
      </c>
      <c r="K315" s="280"/>
      <c r="L315" s="280"/>
      <c r="M315" s="280"/>
      <c r="N315" s="372">
        <v>2.5000000000000001E-2</v>
      </c>
      <c r="O315" s="372">
        <v>2.5000000000000001E-2</v>
      </c>
      <c r="P315" s="372">
        <v>2.5000000000000001E-2</v>
      </c>
      <c r="Q315" s="372">
        <v>2.5000000000000001E-2</v>
      </c>
      <c r="R315" s="373">
        <f t="shared" si="69"/>
        <v>44181</v>
      </c>
      <c r="S315" s="373">
        <f t="shared" si="70"/>
        <v>44181</v>
      </c>
      <c r="T315" s="373">
        <f t="shared" si="71"/>
        <v>44181</v>
      </c>
      <c r="U315" s="373">
        <f t="shared" si="72"/>
        <v>44181</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3">INT($C$232+3)</f>
        <v>4</v>
      </c>
      <c r="D316" s="275"/>
      <c r="E316" s="330">
        <v>1</v>
      </c>
      <c r="F316" s="330"/>
      <c r="G316" s="275"/>
      <c r="H316" s="280"/>
      <c r="I316" s="280">
        <v>2</v>
      </c>
      <c r="J316" s="280" t="s">
        <v>536</v>
      </c>
      <c r="K316" s="280"/>
      <c r="L316" s="280"/>
      <c r="M316" s="280"/>
      <c r="N316" s="372">
        <v>1.4999999999999999E-2</v>
      </c>
      <c r="O316" s="372">
        <v>1.4999999999999999E-2</v>
      </c>
      <c r="P316" s="372">
        <v>1.4999999999999999E-2</v>
      </c>
      <c r="Q316" s="372">
        <v>1.4999999999999999E-2</v>
      </c>
      <c r="R316" s="373">
        <f t="shared" si="69"/>
        <v>44546</v>
      </c>
      <c r="S316" s="373">
        <f t="shared" si="70"/>
        <v>44546</v>
      </c>
      <c r="T316" s="373">
        <f t="shared" si="71"/>
        <v>44546</v>
      </c>
      <c r="U316" s="373">
        <f t="shared" si="72"/>
        <v>44546</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3</v>
      </c>
      <c r="J317" s="280" t="s">
        <v>521</v>
      </c>
      <c r="K317" s="280"/>
      <c r="L317" s="280"/>
      <c r="M317" s="280"/>
      <c r="N317" s="372">
        <v>1.4999999999999999E-2</v>
      </c>
      <c r="O317" s="372">
        <v>1.4999999999999999E-2</v>
      </c>
      <c r="P317" s="372">
        <v>1.4999999999999999E-2</v>
      </c>
      <c r="Q317" s="372">
        <v>1.4999999999999999E-2</v>
      </c>
      <c r="R317" s="373">
        <f t="shared" si="69"/>
        <v>44911</v>
      </c>
      <c r="S317" s="373">
        <f t="shared" si="70"/>
        <v>44911</v>
      </c>
      <c r="T317" s="373">
        <f t="shared" si="71"/>
        <v>44911</v>
      </c>
      <c r="U317" s="373">
        <f t="shared" si="72"/>
        <v>44911</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4</v>
      </c>
      <c r="J318" s="280" t="s">
        <v>522</v>
      </c>
      <c r="K318" s="280"/>
      <c r="L318" s="280"/>
      <c r="M318" s="280"/>
      <c r="N318" s="372">
        <v>1.4999999999999999E-2</v>
      </c>
      <c r="O318" s="372">
        <v>1.4999999999999999E-2</v>
      </c>
      <c r="P318" s="372">
        <v>1.4999999999999999E-2</v>
      </c>
      <c r="Q318" s="372">
        <v>1.4999999999999999E-2</v>
      </c>
      <c r="R318" s="373">
        <f t="shared" si="69"/>
        <v>45277</v>
      </c>
      <c r="S318" s="373">
        <f t="shared" si="70"/>
        <v>45277</v>
      </c>
      <c r="T318" s="373">
        <f t="shared" si="71"/>
        <v>45277</v>
      </c>
      <c r="U318" s="373">
        <f t="shared" si="72"/>
        <v>45277</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3"/>
        <v>4</v>
      </c>
      <c r="D319" s="275"/>
      <c r="E319" s="330">
        <v>1</v>
      </c>
      <c r="F319" s="330"/>
      <c r="G319" s="275"/>
      <c r="H319" s="280"/>
      <c r="I319" s="280">
        <v>5</v>
      </c>
      <c r="J319" s="280" t="s">
        <v>523</v>
      </c>
      <c r="K319" s="280"/>
      <c r="L319" s="280"/>
      <c r="M319" s="280"/>
      <c r="N319" s="372">
        <v>1.4999999999999999E-2</v>
      </c>
      <c r="O319" s="372">
        <v>1.4999999999999999E-2</v>
      </c>
      <c r="P319" s="372">
        <v>1.4999999999999999E-2</v>
      </c>
      <c r="Q319" s="372">
        <v>1.4999999999999999E-2</v>
      </c>
      <c r="R319" s="373">
        <f t="shared" si="69"/>
        <v>45642</v>
      </c>
      <c r="S319" s="373">
        <f t="shared" si="70"/>
        <v>45642</v>
      </c>
      <c r="T319" s="373">
        <f t="shared" si="71"/>
        <v>45642</v>
      </c>
      <c r="U319" s="373">
        <f t="shared" si="72"/>
        <v>45642</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3"/>
        <v>4</v>
      </c>
      <c r="D320" s="275"/>
      <c r="E320" s="330">
        <v>1</v>
      </c>
      <c r="F320" s="330"/>
      <c r="G320" s="275"/>
      <c r="H320" s="280"/>
      <c r="I320" s="280">
        <v>6</v>
      </c>
      <c r="J320" s="280" t="s">
        <v>524</v>
      </c>
      <c r="K320" s="280"/>
      <c r="L320" s="280"/>
      <c r="M320" s="280"/>
      <c r="N320" s="372">
        <v>1.4999999999999999E-2</v>
      </c>
      <c r="O320" s="372">
        <v>1.4999999999999999E-2</v>
      </c>
      <c r="P320" s="372">
        <v>1.4999999999999999E-2</v>
      </c>
      <c r="Q320" s="372">
        <v>1.4999999999999999E-2</v>
      </c>
      <c r="R320" s="373">
        <f t="shared" si="69"/>
        <v>46007</v>
      </c>
      <c r="S320" s="373">
        <f t="shared" si="70"/>
        <v>46007</v>
      </c>
      <c r="T320" s="373">
        <f t="shared" si="71"/>
        <v>46007</v>
      </c>
      <c r="U320" s="373">
        <f t="shared" si="72"/>
        <v>46007</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3"/>
        <v>4</v>
      </c>
      <c r="D321" s="275"/>
      <c r="E321" s="330">
        <v>1</v>
      </c>
      <c r="F321" s="330"/>
      <c r="G321" s="275"/>
      <c r="H321" s="280"/>
      <c r="I321" s="280">
        <v>7</v>
      </c>
      <c r="J321" s="280" t="s">
        <v>525</v>
      </c>
      <c r="K321" s="280"/>
      <c r="L321" s="280"/>
      <c r="M321" s="280"/>
      <c r="N321" s="372">
        <v>1.4999999999999999E-2</v>
      </c>
      <c r="O321" s="372">
        <v>1.4999999999999999E-2</v>
      </c>
      <c r="P321" s="372">
        <v>1.4999999999999999E-2</v>
      </c>
      <c r="Q321" s="372">
        <v>1.4999999999999999E-2</v>
      </c>
      <c r="R321" s="373">
        <f t="shared" si="69"/>
        <v>46372</v>
      </c>
      <c r="S321" s="373">
        <f t="shared" si="70"/>
        <v>46372</v>
      </c>
      <c r="T321" s="373">
        <f t="shared" si="71"/>
        <v>46372</v>
      </c>
      <c r="U321" s="373">
        <f t="shared" si="72"/>
        <v>46372</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0">
        <v>2</v>
      </c>
      <c r="F322" s="330"/>
      <c r="G322" s="275"/>
      <c r="H322" s="296" t="str">
        <f>H$252</f>
        <v>Win</v>
      </c>
      <c r="I322" s="280">
        <v>0</v>
      </c>
      <c r="J322" s="280" t="s">
        <v>534</v>
      </c>
      <c r="K322" s="280"/>
      <c r="L322" s="280"/>
      <c r="M322" s="280"/>
      <c r="N322" s="372">
        <v>2.5000000000000001E-2</v>
      </c>
      <c r="O322" s="372">
        <v>2.5000000000000001E-2</v>
      </c>
      <c r="P322" s="372">
        <v>2.5000000000000001E-2</v>
      </c>
      <c r="Q322" s="372">
        <v>2.5000000000000001E-2</v>
      </c>
      <c r="R322" s="373">
        <f t="shared" si="69"/>
        <v>43850</v>
      </c>
      <c r="S322" s="373">
        <f t="shared" si="70"/>
        <v>43850</v>
      </c>
      <c r="T322" s="373">
        <f t="shared" si="71"/>
        <v>43850</v>
      </c>
      <c r="U322" s="373">
        <f t="shared" si="72"/>
        <v>43850</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0">
        <v>2</v>
      </c>
      <c r="F323" s="330"/>
      <c r="G323" s="275"/>
      <c r="H323" s="280"/>
      <c r="I323" s="280">
        <v>1</v>
      </c>
      <c r="J323" s="280" t="s">
        <v>535</v>
      </c>
      <c r="K323" s="280"/>
      <c r="L323" s="280"/>
      <c r="M323" s="280"/>
      <c r="N323" s="372">
        <v>2.5000000000000001E-2</v>
      </c>
      <c r="O323" s="372">
        <v>2.5000000000000001E-2</v>
      </c>
      <c r="P323" s="372">
        <v>2.5000000000000001E-2</v>
      </c>
      <c r="Q323" s="372">
        <v>2.5000000000000001E-2</v>
      </c>
      <c r="R323" s="373">
        <f t="shared" si="69"/>
        <v>44215</v>
      </c>
      <c r="S323" s="373">
        <f t="shared" si="70"/>
        <v>44215</v>
      </c>
      <c r="T323" s="373">
        <f t="shared" si="71"/>
        <v>44215</v>
      </c>
      <c r="U323" s="373">
        <f t="shared" si="72"/>
        <v>44215</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4">INT($C$232+3)</f>
        <v>4</v>
      </c>
      <c r="D324" s="275"/>
      <c r="E324" s="330">
        <v>2</v>
      </c>
      <c r="F324" s="330"/>
      <c r="G324" s="275"/>
      <c r="H324" s="280"/>
      <c r="I324" s="280">
        <v>2</v>
      </c>
      <c r="J324" s="280" t="s">
        <v>536</v>
      </c>
      <c r="K324" s="280"/>
      <c r="L324" s="280"/>
      <c r="M324" s="280"/>
      <c r="N324" s="372">
        <v>1.4999999999999999E-2</v>
      </c>
      <c r="O324" s="372">
        <v>1.4999999999999999E-2</v>
      </c>
      <c r="P324" s="372">
        <v>1.4999999999999999E-2</v>
      </c>
      <c r="Q324" s="372">
        <v>1.4999999999999999E-2</v>
      </c>
      <c r="R324" s="373">
        <f t="shared" si="69"/>
        <v>44580</v>
      </c>
      <c r="S324" s="373">
        <f t="shared" si="70"/>
        <v>44580</v>
      </c>
      <c r="T324" s="373">
        <f t="shared" si="71"/>
        <v>44580</v>
      </c>
      <c r="U324" s="373">
        <f t="shared" si="72"/>
        <v>44580</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3</v>
      </c>
      <c r="J325" s="280" t="s">
        <v>521</v>
      </c>
      <c r="K325" s="280"/>
      <c r="L325" s="280"/>
      <c r="M325" s="280"/>
      <c r="N325" s="372">
        <v>1.4999999999999999E-2</v>
      </c>
      <c r="O325" s="372">
        <v>1.4999999999999999E-2</v>
      </c>
      <c r="P325" s="372">
        <v>1.4999999999999999E-2</v>
      </c>
      <c r="Q325" s="372">
        <v>1.4999999999999999E-2</v>
      </c>
      <c r="R325" s="373">
        <f t="shared" si="69"/>
        <v>44945</v>
      </c>
      <c r="S325" s="373">
        <f t="shared" si="70"/>
        <v>44945</v>
      </c>
      <c r="T325" s="373">
        <f t="shared" si="71"/>
        <v>44945</v>
      </c>
      <c r="U325" s="373">
        <f t="shared" si="72"/>
        <v>44945</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4</v>
      </c>
      <c r="J326" s="280" t="s">
        <v>522</v>
      </c>
      <c r="K326" s="280"/>
      <c r="L326" s="280"/>
      <c r="M326" s="280"/>
      <c r="N326" s="372">
        <v>1.4999999999999999E-2</v>
      </c>
      <c r="O326" s="372">
        <v>1.4999999999999999E-2</v>
      </c>
      <c r="P326" s="372">
        <v>1.4999999999999999E-2</v>
      </c>
      <c r="Q326" s="372">
        <v>1.4999999999999999E-2</v>
      </c>
      <c r="R326" s="373">
        <f t="shared" si="69"/>
        <v>45311</v>
      </c>
      <c r="S326" s="373">
        <f t="shared" si="70"/>
        <v>45311</v>
      </c>
      <c r="T326" s="373">
        <f t="shared" si="71"/>
        <v>45311</v>
      </c>
      <c r="U326" s="373">
        <f t="shared" si="72"/>
        <v>45311</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4"/>
        <v>4</v>
      </c>
      <c r="D327" s="275"/>
      <c r="E327" s="330">
        <v>2</v>
      </c>
      <c r="F327" s="330"/>
      <c r="G327" s="275"/>
      <c r="H327" s="280"/>
      <c r="I327" s="280">
        <v>5</v>
      </c>
      <c r="J327" s="280" t="s">
        <v>523</v>
      </c>
      <c r="K327" s="280"/>
      <c r="L327" s="280"/>
      <c r="M327" s="280"/>
      <c r="N327" s="372">
        <v>1.4999999999999999E-2</v>
      </c>
      <c r="O327" s="372">
        <v>1.4999999999999999E-2</v>
      </c>
      <c r="P327" s="372">
        <v>1.4999999999999999E-2</v>
      </c>
      <c r="Q327" s="372">
        <v>1.4999999999999999E-2</v>
      </c>
      <c r="R327" s="373">
        <f t="shared" si="69"/>
        <v>45676</v>
      </c>
      <c r="S327" s="373">
        <f t="shared" si="70"/>
        <v>45676</v>
      </c>
      <c r="T327" s="373">
        <f t="shared" si="71"/>
        <v>45676</v>
      </c>
      <c r="U327" s="373">
        <f t="shared" si="72"/>
        <v>45676</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4"/>
        <v>4</v>
      </c>
      <c r="D328" s="275"/>
      <c r="E328" s="330">
        <v>2</v>
      </c>
      <c r="F328" s="330"/>
      <c r="G328" s="275"/>
      <c r="H328" s="280"/>
      <c r="I328" s="280">
        <v>6</v>
      </c>
      <c r="J328" s="280" t="s">
        <v>524</v>
      </c>
      <c r="K328" s="280"/>
      <c r="L328" s="280"/>
      <c r="M328" s="280"/>
      <c r="N328" s="372">
        <v>1.4999999999999999E-2</v>
      </c>
      <c r="O328" s="372">
        <v>1.4999999999999999E-2</v>
      </c>
      <c r="P328" s="372">
        <v>1.4999999999999999E-2</v>
      </c>
      <c r="Q328" s="372">
        <v>1.4999999999999999E-2</v>
      </c>
      <c r="R328" s="373">
        <f t="shared" si="69"/>
        <v>46041</v>
      </c>
      <c r="S328" s="373">
        <f t="shared" si="70"/>
        <v>46041</v>
      </c>
      <c r="T328" s="373">
        <f t="shared" si="71"/>
        <v>46041</v>
      </c>
      <c r="U328" s="373">
        <f t="shared" si="72"/>
        <v>46041</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4"/>
        <v>4</v>
      </c>
      <c r="D329" s="275"/>
      <c r="E329" s="330">
        <v>2</v>
      </c>
      <c r="F329" s="330"/>
      <c r="G329" s="275"/>
      <c r="H329" s="280"/>
      <c r="I329" s="280">
        <v>7</v>
      </c>
      <c r="J329" s="280" t="s">
        <v>525</v>
      </c>
      <c r="K329" s="280"/>
      <c r="L329" s="280"/>
      <c r="M329" s="280"/>
      <c r="N329" s="372">
        <v>1.4999999999999999E-2</v>
      </c>
      <c r="O329" s="372">
        <v>1.4999999999999999E-2</v>
      </c>
      <c r="P329" s="372">
        <v>1.4999999999999999E-2</v>
      </c>
      <c r="Q329" s="372">
        <v>1.4999999999999999E-2</v>
      </c>
      <c r="R329" s="373">
        <f t="shared" si="69"/>
        <v>46406</v>
      </c>
      <c r="S329" s="373">
        <f t="shared" si="70"/>
        <v>46406</v>
      </c>
      <c r="T329" s="373">
        <f t="shared" si="71"/>
        <v>46406</v>
      </c>
      <c r="U329" s="373">
        <f t="shared" si="72"/>
        <v>46406</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0">
        <v>3</v>
      </c>
      <c r="F330" s="330"/>
      <c r="G330" s="275"/>
      <c r="H330" s="296" t="str">
        <f>H$253</f>
        <v>Spr</v>
      </c>
      <c r="I330" s="280">
        <v>0</v>
      </c>
      <c r="J330" s="280" t="s">
        <v>534</v>
      </c>
      <c r="K330" s="280"/>
      <c r="L330" s="280"/>
      <c r="M330" s="280"/>
      <c r="N330" s="372">
        <v>2.5000000000000001E-2</v>
      </c>
      <c r="O330" s="372">
        <v>2.5000000000000001E-2</v>
      </c>
      <c r="P330" s="372">
        <v>2.5000000000000001E-2</v>
      </c>
      <c r="Q330" s="372">
        <v>2.5000000000000001E-2</v>
      </c>
      <c r="R330" s="373">
        <f t="shared" si="69"/>
        <v>43885</v>
      </c>
      <c r="S330" s="373">
        <f t="shared" si="70"/>
        <v>43885</v>
      </c>
      <c r="T330" s="373">
        <f t="shared" si="71"/>
        <v>43885</v>
      </c>
      <c r="U330" s="373">
        <f t="shared" si="72"/>
        <v>43885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0">
        <v>3</v>
      </c>
      <c r="F331" s="330"/>
      <c r="G331" s="275"/>
      <c r="H331" s="280"/>
      <c r="I331" s="280">
        <v>1</v>
      </c>
      <c r="J331" s="280" t="s">
        <v>535</v>
      </c>
      <c r="K331" s="280"/>
      <c r="L331" s="280"/>
      <c r="M331" s="280"/>
      <c r="N331" s="372">
        <v>2.5000000000000001E-2</v>
      </c>
      <c r="O331" s="372">
        <v>2.5000000000000001E-2</v>
      </c>
      <c r="P331" s="372">
        <v>2.5000000000000001E-2</v>
      </c>
      <c r="Q331" s="372">
        <v>2.5000000000000001E-2</v>
      </c>
      <c r="R331" s="373">
        <f t="shared" si="69"/>
        <v>44250</v>
      </c>
      <c r="S331" s="373">
        <f t="shared" si="70"/>
        <v>44250</v>
      </c>
      <c r="T331" s="373">
        <f t="shared" si="71"/>
        <v>44250</v>
      </c>
      <c r="U331" s="373">
        <f t="shared" si="72"/>
        <v>44250</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5">INT($C$232+3)</f>
        <v>4</v>
      </c>
      <c r="D332" s="275"/>
      <c r="E332" s="330">
        <v>3</v>
      </c>
      <c r="F332" s="330"/>
      <c r="G332" s="275"/>
      <c r="H332" s="280"/>
      <c r="I332" s="280">
        <v>2</v>
      </c>
      <c r="J332" s="280" t="s">
        <v>536</v>
      </c>
      <c r="K332" s="280"/>
      <c r="L332" s="280"/>
      <c r="M332" s="280"/>
      <c r="N332" s="372">
        <v>1.4999999999999999E-2</v>
      </c>
      <c r="O332" s="372">
        <v>1.4999999999999999E-2</v>
      </c>
      <c r="P332" s="372">
        <v>1.4999999999999999E-2</v>
      </c>
      <c r="Q332" s="372">
        <v>1.4999999999999999E-2</v>
      </c>
      <c r="R332" s="373">
        <f t="shared" si="69"/>
        <v>44615</v>
      </c>
      <c r="S332" s="373">
        <f t="shared" si="70"/>
        <v>44615</v>
      </c>
      <c r="T332" s="373">
        <f t="shared" si="71"/>
        <v>44615</v>
      </c>
      <c r="U332" s="373">
        <f t="shared" si="72"/>
        <v>44615</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3</v>
      </c>
      <c r="J333" s="280" t="s">
        <v>521</v>
      </c>
      <c r="K333" s="280"/>
      <c r="L333" s="280"/>
      <c r="M333" s="280"/>
      <c r="N333" s="372">
        <v>1.4999999999999999E-2</v>
      </c>
      <c r="O333" s="372">
        <v>1.4999999999999999E-2</v>
      </c>
      <c r="P333" s="372">
        <v>1.4999999999999999E-2</v>
      </c>
      <c r="Q333" s="372">
        <v>1.4999999999999999E-2</v>
      </c>
      <c r="R333" s="373">
        <f t="shared" si="69"/>
        <v>44980</v>
      </c>
      <c r="S333" s="373">
        <f t="shared" si="70"/>
        <v>44980</v>
      </c>
      <c r="T333" s="373">
        <f t="shared" si="71"/>
        <v>44980</v>
      </c>
      <c r="U333" s="373">
        <f t="shared" si="72"/>
        <v>44980</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4</v>
      </c>
      <c r="J334" s="280" t="s">
        <v>522</v>
      </c>
      <c r="K334" s="280"/>
      <c r="L334" s="280"/>
      <c r="M334" s="280"/>
      <c r="N334" s="372">
        <v>1.4999999999999999E-2</v>
      </c>
      <c r="O334" s="372">
        <v>1.4999999999999999E-2</v>
      </c>
      <c r="P334" s="372">
        <v>1.4999999999999999E-2</v>
      </c>
      <c r="Q334" s="372">
        <v>1.4999999999999999E-2</v>
      </c>
      <c r="R334" s="373">
        <f t="shared" si="69"/>
        <v>45346</v>
      </c>
      <c r="S334" s="373">
        <f t="shared" si="70"/>
        <v>45346</v>
      </c>
      <c r="T334" s="373">
        <f t="shared" si="71"/>
        <v>45346</v>
      </c>
      <c r="U334" s="373">
        <f t="shared" si="72"/>
        <v>45346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5"/>
        <v>4</v>
      </c>
      <c r="D335" s="275"/>
      <c r="E335" s="330">
        <v>3</v>
      </c>
      <c r="F335" s="330"/>
      <c r="G335" s="275"/>
      <c r="H335" s="280"/>
      <c r="I335" s="280">
        <v>5</v>
      </c>
      <c r="J335" s="280" t="s">
        <v>523</v>
      </c>
      <c r="K335" s="280"/>
      <c r="L335" s="280"/>
      <c r="M335" s="280"/>
      <c r="N335" s="372">
        <v>1.4999999999999999E-2</v>
      </c>
      <c r="O335" s="372">
        <v>1.4999999999999999E-2</v>
      </c>
      <c r="P335" s="372">
        <v>1.4999999999999999E-2</v>
      </c>
      <c r="Q335" s="372">
        <v>1.4999999999999999E-2</v>
      </c>
      <c r="R335" s="373">
        <f t="shared" si="69"/>
        <v>45711</v>
      </c>
      <c r="S335" s="373">
        <f t="shared" si="70"/>
        <v>45711</v>
      </c>
      <c r="T335" s="373">
        <f t="shared" si="71"/>
        <v>45711</v>
      </c>
      <c r="U335" s="373">
        <f t="shared" si="72"/>
        <v>45711</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5"/>
        <v>4</v>
      </c>
      <c r="D336" s="275"/>
      <c r="E336" s="330">
        <v>3</v>
      </c>
      <c r="F336" s="330"/>
      <c r="G336" s="275"/>
      <c r="H336" s="280"/>
      <c r="I336" s="280">
        <v>6</v>
      </c>
      <c r="J336" s="280" t="s">
        <v>524</v>
      </c>
      <c r="K336" s="280"/>
      <c r="L336" s="280"/>
      <c r="M336" s="280"/>
      <c r="N336" s="372">
        <v>1.4999999999999999E-2</v>
      </c>
      <c r="O336" s="372">
        <v>1.4999999999999999E-2</v>
      </c>
      <c r="P336" s="372">
        <v>1.4999999999999999E-2</v>
      </c>
      <c r="Q336" s="372">
        <v>1.4999999999999999E-2</v>
      </c>
      <c r="R336" s="373">
        <f t="shared" si="69"/>
        <v>46076</v>
      </c>
      <c r="S336" s="373">
        <f t="shared" si="70"/>
        <v>46076</v>
      </c>
      <c r="T336" s="373">
        <f t="shared" si="71"/>
        <v>46076</v>
      </c>
      <c r="U336" s="373">
        <f t="shared" si="72"/>
        <v>46076</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5"/>
        <v>4</v>
      </c>
      <c r="D337" s="275"/>
      <c r="E337" s="330">
        <v>3</v>
      </c>
      <c r="F337" s="330"/>
      <c r="G337" s="275"/>
      <c r="H337" s="280"/>
      <c r="I337" s="280">
        <v>7</v>
      </c>
      <c r="J337" s="280" t="s">
        <v>525</v>
      </c>
      <c r="K337" s="280"/>
      <c r="L337" s="280"/>
      <c r="M337" s="280"/>
      <c r="N337" s="372">
        <v>1.4999999999999999E-2</v>
      </c>
      <c r="O337" s="372">
        <v>1.4999999999999999E-2</v>
      </c>
      <c r="P337" s="372">
        <v>1.4999999999999999E-2</v>
      </c>
      <c r="Q337" s="372">
        <v>1.4999999999999999E-2</v>
      </c>
      <c r="R337" s="373">
        <f t="shared" si="69"/>
        <v>46441</v>
      </c>
      <c r="S337" s="373">
        <f t="shared" si="70"/>
        <v>46441</v>
      </c>
      <c r="T337" s="373">
        <f t="shared" si="71"/>
        <v>46441</v>
      </c>
      <c r="U337" s="373">
        <f t="shared" si="72"/>
        <v>46441</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395</v>
      </c>
      <c r="AR338" s="262"/>
      <c r="AS338" s="250"/>
      <c r="AT338" s="250"/>
      <c r="AU338" s="250"/>
    </row>
    <row r="339" spans="1:47" outlineLevel="2" collapsed="1" x14ac:dyDescent="0.35">
      <c r="A339" s="250"/>
      <c r="B339" s="259"/>
      <c r="C339" s="252">
        <f>INT($C$232+3)</f>
        <v>4</v>
      </c>
      <c r="D339" s="275"/>
      <c r="E339" s="330"/>
      <c r="F339" s="330"/>
      <c r="G339" s="275"/>
      <c r="H339" s="343" t="s">
        <v>537</v>
      </c>
      <c r="I339" s="303" t="s">
        <v>538</v>
      </c>
      <c r="J339" s="302"/>
      <c r="K339" s="280"/>
      <c r="L339" s="280"/>
      <c r="M339" s="280"/>
      <c r="N339" s="280"/>
      <c r="O339" s="853" t="s">
        <v>971</v>
      </c>
      <c r="P339" s="854"/>
      <c r="Q339" s="854"/>
      <c r="R339" s="854"/>
      <c r="S339" s="854"/>
      <c r="T339" s="854"/>
      <c r="U339" s="854"/>
      <c r="V339" s="854"/>
      <c r="W339" s="854"/>
      <c r="X339" s="855"/>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0"/>
      <c r="F340" s="330"/>
      <c r="G340" s="275"/>
      <c r="H340" s="320">
        <v>364</v>
      </c>
      <c r="I340" s="280">
        <v>0</v>
      </c>
      <c r="J340" s="280" t="b">
        <f>COUNTA(K340:M340)&gt;0</f>
        <v>1</v>
      </c>
      <c r="K340" s="374">
        <f>DATE(i_startyear,1,1)</f>
        <v>43466</v>
      </c>
      <c r="L340" s="374">
        <f>K340</f>
        <v>43466</v>
      </c>
      <c r="M340" s="374">
        <f>K340</f>
        <v>43466</v>
      </c>
      <c r="N340" s="280"/>
      <c r="O340" s="856"/>
      <c r="P340" s="857"/>
      <c r="Q340" s="857"/>
      <c r="R340" s="857"/>
      <c r="S340" s="857"/>
      <c r="T340" s="857"/>
      <c r="U340" s="857"/>
      <c r="V340" s="857"/>
      <c r="W340" s="857"/>
      <c r="X340" s="858"/>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0"/>
      <c r="F341" s="330"/>
      <c r="G341" s="275"/>
      <c r="H341" s="375" t="s">
        <v>1043</v>
      </c>
      <c r="I341" s="280">
        <v>1</v>
      </c>
      <c r="J341" s="280" t="b">
        <f>COUNTA(K341:M341)&gt;0</f>
        <v>0</v>
      </c>
      <c r="K341" s="297"/>
      <c r="L341" s="297"/>
      <c r="M341" s="297"/>
      <c r="N341" s="280"/>
      <c r="O341" s="856"/>
      <c r="P341" s="857"/>
      <c r="Q341" s="857"/>
      <c r="R341" s="857"/>
      <c r="S341" s="857"/>
      <c r="T341" s="857"/>
      <c r="U341" s="857"/>
      <c r="V341" s="857"/>
      <c r="W341" s="857"/>
      <c r="X341" s="858"/>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0"/>
      <c r="F342" s="330"/>
      <c r="G342" s="275"/>
      <c r="H342" s="296"/>
      <c r="I342" s="280">
        <v>2</v>
      </c>
      <c r="J342" s="280" t="b">
        <f>COUNTA(K342:M342)&gt;0</f>
        <v>0</v>
      </c>
      <c r="K342" s="297"/>
      <c r="L342" s="297"/>
      <c r="M342" s="297"/>
      <c r="N342" s="280"/>
      <c r="O342" s="859"/>
      <c r="P342" s="860"/>
      <c r="Q342" s="860"/>
      <c r="R342" s="860"/>
      <c r="S342" s="860"/>
      <c r="T342" s="860"/>
      <c r="U342" s="860"/>
      <c r="V342" s="860"/>
      <c r="W342" s="860"/>
      <c r="X342" s="861"/>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0"/>
      <c r="F344" s="330"/>
      <c r="G344" s="275"/>
      <c r="H344" s="296"/>
      <c r="I344" s="280"/>
      <c r="J344" s="350" t="s">
        <v>1037</v>
      </c>
      <c r="K344" s="701">
        <f t="shared" ref="K344:M346" si="76">MIN(363,INT((K340 - DATE(YEAR(K340),1,1))))+364*INT(YEAR(K340)-i_startyear)</f>
        <v>0</v>
      </c>
      <c r="L344" s="701">
        <f t="shared" si="76"/>
        <v>0</v>
      </c>
      <c r="M344" s="701">
        <f t="shared" si="76"/>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0"/>
      <c r="F345" s="330"/>
      <c r="G345" s="275"/>
      <c r="H345" s="296"/>
      <c r="I345" s="280"/>
      <c r="J345" s="350"/>
      <c r="K345" s="701">
        <f t="shared" si="76"/>
        <v>-43317</v>
      </c>
      <c r="L345" s="701">
        <f t="shared" si="76"/>
        <v>-43317</v>
      </c>
      <c r="M345" s="701">
        <f t="shared" si="76"/>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0"/>
      <c r="F346" s="330"/>
      <c r="G346" s="275"/>
      <c r="H346" s="296"/>
      <c r="I346" s="280"/>
      <c r="J346" s="350"/>
      <c r="K346" s="701">
        <f t="shared" si="76"/>
        <v>-43317</v>
      </c>
      <c r="L346" s="701">
        <f t="shared" si="76"/>
        <v>-43317</v>
      </c>
      <c r="M346" s="701">
        <f t="shared" si="76"/>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395</v>
      </c>
      <c r="AR347" s="262"/>
      <c r="AS347" s="250"/>
      <c r="AT347" s="250"/>
      <c r="AU347" s="250"/>
    </row>
    <row r="348" spans="1:47" outlineLevel="2" collapsed="1" x14ac:dyDescent="0.35">
      <c r="A348" s="250"/>
      <c r="B348" s="259"/>
      <c r="C348" s="252">
        <f>INT($C$232+3)</f>
        <v>4</v>
      </c>
      <c r="D348" s="275"/>
      <c r="E348" s="330"/>
      <c r="F348" s="330"/>
      <c r="G348" s="275"/>
      <c r="H348" s="343" t="s">
        <v>511</v>
      </c>
      <c r="I348" s="280" t="s">
        <v>539</v>
      </c>
      <c r="J348" s="280"/>
      <c r="K348" s="280"/>
      <c r="L348" s="280"/>
      <c r="M348" s="280"/>
      <c r="N348" s="303" t="s">
        <v>540</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0"/>
      <c r="F349" s="330"/>
      <c r="G349" s="275"/>
      <c r="H349" s="296" t="str">
        <f>H$251</f>
        <v>Aut</v>
      </c>
      <c r="I349" s="312">
        <v>0.7</v>
      </c>
      <c r="J349" s="280"/>
      <c r="K349" s="280"/>
      <c r="L349" s="282" t="s">
        <v>541</v>
      </c>
      <c r="M349" s="296">
        <f>$L$477-1</f>
        <v>3</v>
      </c>
      <c r="N349" s="320">
        <v>2</v>
      </c>
      <c r="O349" s="320">
        <v>2</v>
      </c>
      <c r="P349" s="320">
        <v>2</v>
      </c>
      <c r="Q349" s="320">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0"/>
      <c r="F350" s="330"/>
      <c r="G350" s="275"/>
      <c r="H350" s="296" t="str">
        <f>H$252</f>
        <v>Win</v>
      </c>
      <c r="I350" s="312">
        <v>0.75</v>
      </c>
      <c r="J350" s="280"/>
      <c r="K350" s="280"/>
      <c r="L350" s="280"/>
      <c r="M350" s="280"/>
      <c r="N350" s="320">
        <v>2</v>
      </c>
      <c r="O350" s="320">
        <v>2</v>
      </c>
      <c r="P350" s="320">
        <v>2</v>
      </c>
      <c r="Q350" s="320">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0"/>
      <c r="F351" s="330"/>
      <c r="G351" s="275"/>
      <c r="H351" s="296" t="str">
        <f>H$253</f>
        <v>Spr</v>
      </c>
      <c r="I351" s="312">
        <v>0.75</v>
      </c>
      <c r="J351" s="280"/>
      <c r="K351" s="280"/>
      <c r="L351" s="280"/>
      <c r="M351" s="280"/>
      <c r="N351" s="320">
        <v>2</v>
      </c>
      <c r="O351" s="320">
        <v>2</v>
      </c>
      <c r="P351" s="320">
        <v>2</v>
      </c>
      <c r="Q351" s="320">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395</v>
      </c>
      <c r="AR352" s="262"/>
      <c r="AS352" s="250"/>
      <c r="AT352" s="250"/>
      <c r="AU352" s="250"/>
    </row>
    <row r="353" spans="1:47" outlineLevel="2" collapsed="1" x14ac:dyDescent="0.35">
      <c r="A353" s="250"/>
      <c r="B353" s="259"/>
      <c r="C353" s="252">
        <f>INT($C$232+3)</f>
        <v>4</v>
      </c>
      <c r="D353" s="275"/>
      <c r="E353" s="330"/>
      <c r="F353" s="330"/>
      <c r="G353" s="275"/>
      <c r="H353" s="376" t="s">
        <v>542</v>
      </c>
      <c r="I353" s="296" t="s">
        <v>491</v>
      </c>
      <c r="J353" s="280"/>
      <c r="K353" s="282" t="s">
        <v>543</v>
      </c>
      <c r="L353" s="296">
        <f>COUNTA($H$354:$H$357)</f>
        <v>3</v>
      </c>
      <c r="M353" s="283">
        <v>-6</v>
      </c>
      <c r="N353" s="280"/>
      <c r="O353" s="280"/>
      <c r="P353" s="280"/>
      <c r="Q353" s="280"/>
      <c r="R353" s="303" t="s">
        <v>544</v>
      </c>
      <c r="S353" s="302"/>
      <c r="T353" s="302"/>
      <c r="U353" s="302"/>
      <c r="V353" s="280"/>
      <c r="W353" s="280" t="s">
        <v>545</v>
      </c>
      <c r="X353" s="280" t="s">
        <v>546</v>
      </c>
      <c r="Y353" s="280" t="s">
        <v>547</v>
      </c>
      <c r="Z353" s="280" t="s">
        <v>548</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0"/>
      <c r="F354" s="330"/>
      <c r="G354" s="275"/>
      <c r="H354" s="377" t="s">
        <v>549</v>
      </c>
      <c r="I354" s="338" t="b">
        <v>1</v>
      </c>
      <c r="J354" s="296">
        <f>MAX(0.0001,IF(COUNTIF(i_mask_a,TRUE)=1,1,1-SUM(J355:J356)))</f>
        <v>1</v>
      </c>
      <c r="K354" s="280"/>
      <c r="L354" s="280"/>
      <c r="M354" s="280"/>
      <c r="N354" s="280"/>
      <c r="O354" s="280"/>
      <c r="P354" s="280"/>
      <c r="Q354" s="350"/>
      <c r="R354" s="320">
        <f>(56+35)</f>
        <v>91</v>
      </c>
      <c r="S354" s="320">
        <f t="shared" ref="S354:U354" si="77">(56+35)</f>
        <v>91</v>
      </c>
      <c r="T354" s="320">
        <f t="shared" si="77"/>
        <v>91</v>
      </c>
      <c r="U354" s="320">
        <f t="shared" si="77"/>
        <v>91</v>
      </c>
      <c r="V354" s="280"/>
      <c r="W354" s="321">
        <v>0</v>
      </c>
      <c r="X354" s="321">
        <v>0</v>
      </c>
      <c r="Y354" s="321">
        <v>0</v>
      </c>
      <c r="Z354" s="321">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0"/>
      <c r="F355" s="330"/>
      <c r="G355" s="275"/>
      <c r="H355" s="378" t="s">
        <v>801</v>
      </c>
      <c r="I355" s="338" t="b">
        <v>0</v>
      </c>
      <c r="J355" s="283">
        <v>1E-3</v>
      </c>
      <c r="K355" s="280"/>
      <c r="L355" s="280">
        <f>SUMPRODUCT(--i_mask_a)</f>
        <v>1</v>
      </c>
      <c r="M355" s="280"/>
      <c r="N355" s="280"/>
      <c r="O355" s="280"/>
      <c r="P355" s="280"/>
      <c r="Q355" s="280"/>
      <c r="R355" s="320">
        <f t="shared" ref="R355:U356" si="78">R354+30</f>
        <v>121</v>
      </c>
      <c r="S355" s="320">
        <f t="shared" si="78"/>
        <v>121</v>
      </c>
      <c r="T355" s="320">
        <f t="shared" si="78"/>
        <v>121</v>
      </c>
      <c r="U355" s="320">
        <f t="shared" si="78"/>
        <v>121</v>
      </c>
      <c r="V355" s="280"/>
      <c r="W355" s="321">
        <v>0</v>
      </c>
      <c r="X355" s="321">
        <v>0</v>
      </c>
      <c r="Y355" s="321">
        <v>0</v>
      </c>
      <c r="Z355" s="321">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0"/>
      <c r="F356" s="330"/>
      <c r="G356" s="275"/>
      <c r="H356" s="379" t="s">
        <v>802</v>
      </c>
      <c r="I356" s="338" t="b">
        <v>0</v>
      </c>
      <c r="J356" s="283">
        <v>1E-3</v>
      </c>
      <c r="K356" s="280"/>
      <c r="L356" s="280">
        <f>COUNTIF(i_mask_a,TRUE)</f>
        <v>1</v>
      </c>
      <c r="M356" s="280"/>
      <c r="N356" s="280"/>
      <c r="O356" s="280"/>
      <c r="P356" s="280"/>
      <c r="Q356" s="350"/>
      <c r="R356" s="320">
        <f t="shared" si="78"/>
        <v>151</v>
      </c>
      <c r="S356" s="320">
        <f t="shared" si="78"/>
        <v>151</v>
      </c>
      <c r="T356" s="320">
        <f t="shared" si="78"/>
        <v>151</v>
      </c>
      <c r="U356" s="320">
        <f t="shared" si="78"/>
        <v>151</v>
      </c>
      <c r="V356" s="280"/>
      <c r="W356" s="321">
        <v>0</v>
      </c>
      <c r="X356" s="321">
        <v>0</v>
      </c>
      <c r="Y356" s="321">
        <v>0</v>
      </c>
      <c r="Z356" s="321">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395</v>
      </c>
      <c r="AR357" s="262"/>
      <c r="AS357" s="250"/>
      <c r="AT357" s="250"/>
      <c r="AU357" s="250"/>
    </row>
    <row r="358" spans="1:47" outlineLevel="1" x14ac:dyDescent="0.35">
      <c r="A358" s="250"/>
      <c r="B358" s="259"/>
      <c r="C358" s="252">
        <f>INT($C$232)+1</f>
        <v>2</v>
      </c>
      <c r="D358" s="275"/>
      <c r="E358" s="330"/>
      <c r="F358" s="330"/>
      <c r="G358" s="275"/>
      <c r="H358" s="333" t="s">
        <v>550</v>
      </c>
      <c r="I358" s="293"/>
      <c r="J358" s="293"/>
      <c r="K358" s="265"/>
      <c r="L358" s="265"/>
      <c r="M358" s="265"/>
      <c r="N358" s="265"/>
      <c r="O358" s="265"/>
      <c r="P358" s="265"/>
      <c r="Q358" s="265"/>
      <c r="R358" s="265"/>
      <c r="S358" s="265"/>
      <c r="T358" s="265"/>
      <c r="U358" s="265"/>
      <c r="V358" s="265"/>
      <c r="W358" s="265"/>
      <c r="X358" s="265"/>
      <c r="Y358" s="265"/>
      <c r="Z358" s="322"/>
      <c r="AA358" s="322"/>
      <c r="AB358" s="322"/>
      <c r="AC358" s="322"/>
      <c r="AD358" s="322"/>
      <c r="AE358" s="322"/>
      <c r="AF358" s="322"/>
      <c r="AG358" s="322"/>
      <c r="AH358" s="322"/>
      <c r="AI358" s="322"/>
      <c r="AJ358" s="322"/>
      <c r="AK358" s="322"/>
      <c r="AL358" s="322"/>
      <c r="AM358" s="322"/>
      <c r="AN358" s="322"/>
      <c r="AO358" s="322"/>
      <c r="AP358" s="322"/>
      <c r="AQ358" s="275"/>
      <c r="AR358" s="262"/>
      <c r="AS358" s="250"/>
      <c r="AT358" s="250"/>
      <c r="AU358" s="250"/>
    </row>
    <row r="359" spans="1:47" ht="5.15" hidden="1" customHeight="1" outlineLevel="3" x14ac:dyDescent="0.35">
      <c r="A359" s="250"/>
      <c r="B359" s="259"/>
      <c r="C359" s="252">
        <f>INT($C$232)+3.005</f>
        <v>4.0049999999999999</v>
      </c>
      <c r="D359" s="275" t="s">
        <v>391</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0"/>
      <c r="F360" s="330"/>
      <c r="G360" s="275"/>
      <c r="H360" s="343"/>
      <c r="I360" s="303" t="s">
        <v>512</v>
      </c>
      <c r="J360" s="303"/>
      <c r="K360" s="280"/>
      <c r="L360" s="280"/>
      <c r="M360" s="280"/>
      <c r="N360" s="303" t="s">
        <v>551</v>
      </c>
      <c r="O360" s="303"/>
      <c r="P360" s="303"/>
      <c r="Q360" s="303"/>
      <c r="R360" s="280"/>
      <c r="S360" s="280"/>
      <c r="T360" s="280"/>
      <c r="U360" s="280"/>
      <c r="V360" s="280" t="s">
        <v>552</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9">INT($C$232)+3</f>
        <v>4</v>
      </c>
      <c r="D361" s="275"/>
      <c r="E361" s="330"/>
      <c r="F361" s="330"/>
      <c r="G361" s="275"/>
      <c r="H361" s="280"/>
      <c r="I361" s="280">
        <v>0</v>
      </c>
      <c r="J361" s="280" t="s">
        <v>534</v>
      </c>
      <c r="K361" s="280"/>
      <c r="L361" s="280"/>
      <c r="M361" s="280"/>
      <c r="N361" s="297">
        <v>1</v>
      </c>
      <c r="O361" s="297">
        <v>1</v>
      </c>
      <c r="P361" s="297">
        <v>1</v>
      </c>
      <c r="Q361" s="297">
        <v>1</v>
      </c>
      <c r="R361" s="280"/>
      <c r="S361" s="280"/>
      <c r="T361" s="280"/>
      <c r="U361" s="280"/>
      <c r="V361" s="280">
        <f t="shared" ref="V361:Y368" si="80">INDEX(i_scan_day,N361+1,0)+17*N$349</f>
        <v>69</v>
      </c>
      <c r="W361" s="280">
        <f t="shared" si="80"/>
        <v>69</v>
      </c>
      <c r="X361" s="280">
        <f t="shared" si="80"/>
        <v>69</v>
      </c>
      <c r="Y361" s="280">
        <f t="shared" si="80"/>
        <v>69</v>
      </c>
      <c r="Z361" s="350">
        <f>R314+V361</f>
        <v>43885</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1</v>
      </c>
      <c r="J362" s="280" t="s">
        <v>535</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2</v>
      </c>
      <c r="J363" s="280" t="s">
        <v>536</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3</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4</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9"/>
        <v>4</v>
      </c>
      <c r="D366" s="275"/>
      <c r="E366" s="330"/>
      <c r="F366" s="330"/>
      <c r="G366" s="275"/>
      <c r="H366" s="280"/>
      <c r="I366" s="280">
        <v>5</v>
      </c>
      <c r="J366" s="280" t="s">
        <v>523</v>
      </c>
      <c r="K366" s="280"/>
      <c r="L366" s="280"/>
      <c r="M366" s="280"/>
      <c r="N366" s="297">
        <v>1</v>
      </c>
      <c r="O366" s="297">
        <v>1</v>
      </c>
      <c r="P366" s="297">
        <v>1</v>
      </c>
      <c r="Q366" s="297">
        <v>1</v>
      </c>
      <c r="R366" s="280"/>
      <c r="S366" s="280"/>
      <c r="T366" s="280"/>
      <c r="U366" s="280"/>
      <c r="V366" s="280">
        <f t="shared" si="80"/>
        <v>69</v>
      </c>
      <c r="W366" s="280">
        <f t="shared" si="80"/>
        <v>69</v>
      </c>
      <c r="X366" s="280">
        <f t="shared" si="80"/>
        <v>69</v>
      </c>
      <c r="Y366" s="280">
        <f t="shared" si="80"/>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9"/>
        <v>4</v>
      </c>
      <c r="D367" s="275"/>
      <c r="E367" s="330"/>
      <c r="F367" s="330"/>
      <c r="G367" s="275"/>
      <c r="H367" s="280"/>
      <c r="I367" s="280">
        <v>6</v>
      </c>
      <c r="J367" s="280" t="s">
        <v>524</v>
      </c>
      <c r="K367" s="280"/>
      <c r="L367" s="280"/>
      <c r="M367" s="280"/>
      <c r="N367" s="297">
        <v>1</v>
      </c>
      <c r="O367" s="297">
        <v>1</v>
      </c>
      <c r="P367" s="297">
        <v>1</v>
      </c>
      <c r="Q367" s="297">
        <v>1</v>
      </c>
      <c r="R367" s="280"/>
      <c r="S367" s="280"/>
      <c r="T367" s="280"/>
      <c r="U367" s="280"/>
      <c r="V367" s="280">
        <f t="shared" si="80"/>
        <v>69</v>
      </c>
      <c r="W367" s="280">
        <f t="shared" si="80"/>
        <v>69</v>
      </c>
      <c r="X367" s="280">
        <f t="shared" si="80"/>
        <v>69</v>
      </c>
      <c r="Y367" s="280">
        <f t="shared" si="80"/>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9"/>
        <v>4</v>
      </c>
      <c r="D368" s="275"/>
      <c r="E368" s="330"/>
      <c r="F368" s="330"/>
      <c r="G368" s="275"/>
      <c r="H368" s="280"/>
      <c r="I368" s="280">
        <v>7</v>
      </c>
      <c r="J368" s="280" t="s">
        <v>525</v>
      </c>
      <c r="K368" s="280"/>
      <c r="L368" s="280"/>
      <c r="M368" s="280"/>
      <c r="N368" s="297">
        <v>1</v>
      </c>
      <c r="O368" s="297">
        <v>1</v>
      </c>
      <c r="P368" s="297">
        <v>1</v>
      </c>
      <c r="Q368" s="297">
        <v>1</v>
      </c>
      <c r="R368" s="280"/>
      <c r="S368" s="280"/>
      <c r="T368" s="280"/>
      <c r="U368" s="280"/>
      <c r="V368" s="280">
        <f t="shared" si="80"/>
        <v>69</v>
      </c>
      <c r="W368" s="280">
        <f t="shared" si="80"/>
        <v>69</v>
      </c>
      <c r="X368" s="280">
        <f t="shared" si="80"/>
        <v>69</v>
      </c>
      <c r="Y368" s="280">
        <f t="shared" si="80"/>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395</v>
      </c>
      <c r="AR369" s="262"/>
      <c r="AS369" s="250"/>
      <c r="AT369" s="250"/>
      <c r="AU369" s="250"/>
    </row>
    <row r="370" spans="1:47" outlineLevel="2" collapsed="1" x14ac:dyDescent="0.35">
      <c r="A370" s="250"/>
      <c r="B370" s="259"/>
      <c r="C370" s="252">
        <f>INT($C$232+3)</f>
        <v>4</v>
      </c>
      <c r="D370" s="275"/>
      <c r="E370" s="330"/>
      <c r="F370" s="330"/>
      <c r="G370" s="275"/>
      <c r="H370" s="343"/>
      <c r="I370" s="303" t="s">
        <v>512</v>
      </c>
      <c r="J370" s="303"/>
      <c r="K370" s="280"/>
      <c r="L370" s="280"/>
      <c r="M370" s="280"/>
      <c r="N370" s="303" t="s">
        <v>805</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1">INT($C$232)+3</f>
        <v>4</v>
      </c>
      <c r="D371" s="275"/>
      <c r="E371" s="330"/>
      <c r="F371" s="330"/>
      <c r="G371" s="275"/>
      <c r="H371" s="280"/>
      <c r="I371" s="280">
        <v>0</v>
      </c>
      <c r="J371" s="280" t="s">
        <v>534</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1</v>
      </c>
      <c r="J372" s="280" t="s">
        <v>535</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2</v>
      </c>
      <c r="J373" s="280" t="s">
        <v>536</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3</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4</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1"/>
        <v>4</v>
      </c>
      <c r="D376" s="275"/>
      <c r="E376" s="330"/>
      <c r="F376" s="330"/>
      <c r="G376" s="275"/>
      <c r="H376" s="280"/>
      <c r="I376" s="280">
        <v>5</v>
      </c>
      <c r="J376" s="280" t="s">
        <v>523</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1"/>
        <v>4</v>
      </c>
      <c r="D377" s="275"/>
      <c r="E377" s="330"/>
      <c r="F377" s="330"/>
      <c r="G377" s="275"/>
      <c r="H377" s="280"/>
      <c r="I377" s="280">
        <v>6</v>
      </c>
      <c r="J377" s="280" t="s">
        <v>524</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1"/>
        <v>4</v>
      </c>
      <c r="D378" s="275"/>
      <c r="E378" s="330"/>
      <c r="F378" s="330"/>
      <c r="G378" s="275"/>
      <c r="H378" s="280"/>
      <c r="I378" s="280">
        <v>7</v>
      </c>
      <c r="J378" s="280" t="s">
        <v>525</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395</v>
      </c>
      <c r="AR379" s="262"/>
      <c r="AS379" s="250"/>
      <c r="AT379" s="250"/>
      <c r="AU379" s="250"/>
    </row>
    <row r="380" spans="1:47" outlineLevel="2" collapsed="1" x14ac:dyDescent="0.35">
      <c r="A380" s="250"/>
      <c r="B380" s="259"/>
      <c r="C380" s="252">
        <f>INT($C$232+3)</f>
        <v>4</v>
      </c>
      <c r="D380" s="275"/>
      <c r="E380" s="330"/>
      <c r="F380" s="330"/>
      <c r="G380" s="275"/>
      <c r="H380" s="343"/>
      <c r="I380" s="303" t="s">
        <v>512</v>
      </c>
      <c r="J380" s="303"/>
      <c r="K380" s="280"/>
      <c r="L380" s="280"/>
      <c r="M380" s="280"/>
      <c r="N380" s="303" t="s">
        <v>553</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2">INT($C$232)+3</f>
        <v>4</v>
      </c>
      <c r="D381" s="275"/>
      <c r="E381" s="330"/>
      <c r="F381" s="330"/>
      <c r="G381" s="275"/>
      <c r="H381" s="280"/>
      <c r="I381" s="280">
        <v>0</v>
      </c>
      <c r="J381" s="280" t="s">
        <v>534</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1</v>
      </c>
      <c r="J382" s="280" t="s">
        <v>535</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2</v>
      </c>
      <c r="J383" s="280" t="s">
        <v>536</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3</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4</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2"/>
        <v>4</v>
      </c>
      <c r="D386" s="275"/>
      <c r="E386" s="330"/>
      <c r="F386" s="330"/>
      <c r="G386" s="275"/>
      <c r="H386" s="280"/>
      <c r="I386" s="280">
        <v>5</v>
      </c>
      <c r="J386" s="280" t="s">
        <v>523</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2"/>
        <v>4</v>
      </c>
      <c r="D387" s="275"/>
      <c r="E387" s="330"/>
      <c r="F387" s="330"/>
      <c r="G387" s="275"/>
      <c r="H387" s="280"/>
      <c r="I387" s="280">
        <v>6</v>
      </c>
      <c r="J387" s="280" t="s">
        <v>524</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2"/>
        <v>4</v>
      </c>
      <c r="D388" s="275"/>
      <c r="E388" s="330"/>
      <c r="F388" s="330"/>
      <c r="G388" s="275"/>
      <c r="H388" s="280"/>
      <c r="I388" s="280">
        <v>7</v>
      </c>
      <c r="J388" s="280" t="s">
        <v>525</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395</v>
      </c>
      <c r="AR389" s="262"/>
      <c r="AS389" s="250"/>
      <c r="AT389" s="250"/>
      <c r="AU389" s="250"/>
    </row>
    <row r="390" spans="1:47" outlineLevel="2" x14ac:dyDescent="0.35">
      <c r="A390" s="250"/>
      <c r="B390" s="259"/>
      <c r="C390" s="252">
        <f t="shared" ref="C390:C395" si="83">INT($C$232)+3</f>
        <v>4</v>
      </c>
      <c r="D390" s="275"/>
      <c r="E390" s="330"/>
      <c r="F390" s="330"/>
      <c r="G390" s="275"/>
      <c r="H390" s="280" t="s">
        <v>1033</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3"/>
        <v>4</v>
      </c>
      <c r="D391" s="275"/>
      <c r="E391" s="330"/>
      <c r="F391" s="330"/>
      <c r="G391" s="275"/>
      <c r="H391" s="280" t="s">
        <v>554</v>
      </c>
      <c r="I391" s="317">
        <v>55</v>
      </c>
      <c r="J391" s="280" t="s">
        <v>555</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3"/>
        <v>4</v>
      </c>
      <c r="D393" s="275"/>
      <c r="E393" s="330"/>
      <c r="F393" s="330"/>
      <c r="G393" s="275"/>
      <c r="H393" s="280" t="s">
        <v>557</v>
      </c>
      <c r="I393" s="54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3"/>
        <v>4</v>
      </c>
      <c r="D394" s="275"/>
      <c r="E394" s="330"/>
      <c r="F394" s="330"/>
      <c r="G394" s="275"/>
      <c r="H394" s="280" t="s">
        <v>558</v>
      </c>
      <c r="I394" s="54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3"/>
        <v>4</v>
      </c>
      <c r="D395" s="275"/>
      <c r="E395" s="330"/>
      <c r="F395" s="330"/>
      <c r="G395" s="275"/>
      <c r="H395" s="280" t="s">
        <v>559</v>
      </c>
      <c r="I395" s="54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0"/>
      <c r="F396" s="330"/>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0"/>
      <c r="F397" s="330"/>
      <c r="G397" s="275"/>
      <c r="H397" s="280" t="s">
        <v>972</v>
      </c>
      <c r="I397" s="280"/>
      <c r="J397" s="280"/>
      <c r="K397" s="280"/>
      <c r="L397" s="280" t="s">
        <v>560</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0"/>
      <c r="F398" s="330"/>
      <c r="G398" s="275"/>
      <c r="H398" s="380"/>
      <c r="I398" s="280" t="s">
        <v>964</v>
      </c>
      <c r="J398" s="280" t="s">
        <v>965</v>
      </c>
      <c r="K398" s="651"/>
      <c r="L398" s="296" t="s">
        <v>561</v>
      </c>
      <c r="M398" s="296" t="s">
        <v>967</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4">INT($C$232)+3</f>
        <v>4</v>
      </c>
      <c r="D399" s="275"/>
      <c r="E399" s="330"/>
      <c r="F399" s="330"/>
      <c r="G399" s="275"/>
      <c r="H399" s="282" t="s">
        <v>966</v>
      </c>
      <c r="I399" s="381" t="b">
        <v>0</v>
      </c>
      <c r="J399" s="297" t="b">
        <v>0</v>
      </c>
      <c r="K399" s="280"/>
      <c r="L399" s="301">
        <f>IF($I399,0,IF($J399,1,0.5))</f>
        <v>0.5</v>
      </c>
      <c r="M399" s="312">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535</v>
      </c>
      <c r="I400" s="381" t="b">
        <v>0</v>
      </c>
      <c r="J400" s="297" t="b">
        <v>0</v>
      </c>
      <c r="K400" s="280"/>
      <c r="L400" s="312">
        <f>IF($I400,0,IF($J400,1,1))</f>
        <v>1</v>
      </c>
      <c r="M400" s="312">
        <f t="shared" ref="M400:M406" si="85">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536</v>
      </c>
      <c r="I401" s="381" t="b">
        <v>0</v>
      </c>
      <c r="J401" s="297" t="b">
        <v>0</v>
      </c>
      <c r="K401" s="280"/>
      <c r="L401" s="312">
        <f t="shared" ref="L401:L406" si="86">IF($I401,0,IF($J401,1,1))</f>
        <v>1</v>
      </c>
      <c r="M401" s="312">
        <f t="shared" si="85"/>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282" t="s">
        <v>523</v>
      </c>
      <c r="I404" s="381" t="b">
        <v>0</v>
      </c>
      <c r="J404" s="297" t="b">
        <v>0</v>
      </c>
      <c r="K404" s="280"/>
      <c r="L404" s="312">
        <f t="shared" si="86"/>
        <v>1</v>
      </c>
      <c r="M404" s="312">
        <f t="shared" si="85"/>
        <v>1</v>
      </c>
      <c r="N404" s="280"/>
      <c r="O404" s="347"/>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282" t="s">
        <v>524</v>
      </c>
      <c r="I405" s="381" t="b">
        <v>0</v>
      </c>
      <c r="J405" s="297" t="b">
        <v>0</v>
      </c>
      <c r="K405" s="280"/>
      <c r="L405" s="312">
        <f t="shared" si="86"/>
        <v>1</v>
      </c>
      <c r="M405" s="312">
        <f t="shared" si="85"/>
        <v>1</v>
      </c>
      <c r="N405" s="348"/>
      <c r="O405" s="569"/>
      <c r="P405" s="862" t="s">
        <v>901</v>
      </c>
      <c r="Q405" s="862"/>
      <c r="R405" s="862"/>
      <c r="S405" s="862"/>
      <c r="T405" s="862"/>
      <c r="U405" s="862"/>
      <c r="V405" s="862"/>
      <c r="W405" s="862"/>
      <c r="X405" s="862"/>
      <c r="Y405" s="862"/>
      <c r="Z405" s="863"/>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4"/>
        <v>4</v>
      </c>
      <c r="D406" s="275"/>
      <c r="E406" s="330"/>
      <c r="F406" s="330"/>
      <c r="G406" s="275"/>
      <c r="H406" s="282" t="s">
        <v>525</v>
      </c>
      <c r="I406" s="381" t="b">
        <v>0</v>
      </c>
      <c r="J406" s="297" t="b">
        <v>0</v>
      </c>
      <c r="K406" s="280"/>
      <c r="L406" s="312">
        <f t="shared" si="86"/>
        <v>1</v>
      </c>
      <c r="M406" s="312">
        <f t="shared" si="85"/>
        <v>1</v>
      </c>
      <c r="N406" s="348"/>
      <c r="O406" s="569"/>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4"/>
        <v>4</v>
      </c>
      <c r="D407" s="275"/>
      <c r="E407" s="330"/>
      <c r="F407" s="330"/>
      <c r="G407" s="275"/>
      <c r="H407" s="347"/>
      <c r="I407" s="347"/>
      <c r="J407" s="347"/>
      <c r="K407" s="347"/>
      <c r="L407" s="347"/>
      <c r="M407" s="347"/>
      <c r="N407" s="515"/>
      <c r="O407" s="570"/>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4"/>
        <v>4</v>
      </c>
      <c r="D408" s="275"/>
      <c r="E408" s="330"/>
      <c r="F408" s="330"/>
      <c r="G408" s="275"/>
      <c r="H408" s="430" t="s">
        <v>562</v>
      </c>
      <c r="I408" s="430"/>
      <c r="J408" s="430"/>
      <c r="K408" s="430"/>
      <c r="L408" s="430"/>
      <c r="M408" s="430"/>
      <c r="N408" s="430"/>
      <c r="O408" s="568"/>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48"/>
      <c r="I409" s="382"/>
      <c r="J409" s="382"/>
      <c r="K409" s="383" t="s">
        <v>563</v>
      </c>
      <c r="L409" s="302"/>
      <c r="M409" s="302"/>
      <c r="N409" s="384"/>
      <c r="O409" s="566"/>
      <c r="P409" s="864"/>
      <c r="Q409" s="864"/>
      <c r="R409" s="864"/>
      <c r="S409" s="864"/>
      <c r="T409" s="864"/>
      <c r="U409" s="864"/>
      <c r="V409" s="864"/>
      <c r="W409" s="864"/>
      <c r="X409" s="864"/>
      <c r="Y409" s="864"/>
      <c r="Z409" s="865"/>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4"/>
        <v>4</v>
      </c>
      <c r="D410" s="275"/>
      <c r="E410" s="330"/>
      <c r="F410" s="330"/>
      <c r="G410" s="275"/>
      <c r="H410" s="348"/>
      <c r="I410" s="385" t="s">
        <v>542</v>
      </c>
      <c r="J410" s="385" t="s">
        <v>564</v>
      </c>
      <c r="K410" s="386" t="s">
        <v>565</v>
      </c>
      <c r="L410" s="296" t="s">
        <v>566</v>
      </c>
      <c r="M410" s="296" t="s">
        <v>567</v>
      </c>
      <c r="N410" s="387" t="s">
        <v>542</v>
      </c>
      <c r="O410" s="567"/>
      <c r="P410" s="864"/>
      <c r="Q410" s="864"/>
      <c r="R410" s="864"/>
      <c r="S410" s="864"/>
      <c r="T410" s="864"/>
      <c r="U410" s="864"/>
      <c r="V410" s="864"/>
      <c r="W410" s="864"/>
      <c r="X410" s="864"/>
      <c r="Y410" s="864"/>
      <c r="Z410" s="865"/>
      <c r="AA410" s="365"/>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4"/>
        <v>4</v>
      </c>
      <c r="D411" s="275"/>
      <c r="E411" s="330"/>
      <c r="F411" s="330"/>
      <c r="G411" s="275"/>
      <c r="H411" s="388" t="s">
        <v>426</v>
      </c>
      <c r="I411" s="381" t="b">
        <v>1</v>
      </c>
      <c r="J411" s="381" t="b">
        <v>1</v>
      </c>
      <c r="K411" s="386" t="b">
        <v>0</v>
      </c>
      <c r="L411" s="297" t="b">
        <v>1</v>
      </c>
      <c r="M411" s="297" t="b">
        <v>1</v>
      </c>
      <c r="N411" s="389" t="b">
        <v>1</v>
      </c>
      <c r="O411" s="567"/>
      <c r="P411" s="864"/>
      <c r="Q411" s="864"/>
      <c r="R411" s="864"/>
      <c r="S411" s="864"/>
      <c r="T411" s="864"/>
      <c r="U411" s="864"/>
      <c r="V411" s="864"/>
      <c r="W411" s="864"/>
      <c r="X411" s="864"/>
      <c r="Y411" s="864"/>
      <c r="Z411" s="865"/>
      <c r="AA411" s="365"/>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4"/>
        <v>4</v>
      </c>
      <c r="D412" s="275"/>
      <c r="E412" s="330"/>
      <c r="F412" s="330"/>
      <c r="G412" s="275"/>
      <c r="H412" s="388" t="s">
        <v>428</v>
      </c>
      <c r="I412" s="381" t="b">
        <v>1</v>
      </c>
      <c r="J412" s="381" t="b">
        <v>1</v>
      </c>
      <c r="K412" s="386" t="b">
        <v>0</v>
      </c>
      <c r="L412" s="297" t="b">
        <v>1</v>
      </c>
      <c r="M412" s="297" t="b">
        <v>1</v>
      </c>
      <c r="N412" s="389" t="b">
        <v>1</v>
      </c>
      <c r="O412" s="567"/>
      <c r="P412" s="866"/>
      <c r="Q412" s="866"/>
      <c r="R412" s="866"/>
      <c r="S412" s="866"/>
      <c r="T412" s="866"/>
      <c r="U412" s="866"/>
      <c r="V412" s="866"/>
      <c r="W412" s="866"/>
      <c r="X412" s="866"/>
      <c r="Y412" s="866"/>
      <c r="Z412" s="867"/>
      <c r="AA412" s="365"/>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395</v>
      </c>
      <c r="AR413" s="262"/>
      <c r="AS413" s="250"/>
      <c r="AT413" s="250"/>
      <c r="AU413" s="250"/>
    </row>
    <row r="414" spans="1:47" outlineLevel="1" x14ac:dyDescent="0.35">
      <c r="A414" s="250"/>
      <c r="B414" s="259"/>
      <c r="C414" s="252">
        <f>INT($C$232)+1</f>
        <v>2</v>
      </c>
      <c r="D414" s="275"/>
      <c r="E414" s="330"/>
      <c r="F414" s="330"/>
      <c r="G414" s="275"/>
      <c r="H414" s="333" t="s">
        <v>885</v>
      </c>
      <c r="I414" s="293"/>
      <c r="J414" s="293"/>
      <c r="K414" s="265"/>
      <c r="L414" s="265"/>
      <c r="M414" s="265"/>
      <c r="N414" s="265"/>
      <c r="O414" s="265"/>
      <c r="P414" s="265"/>
      <c r="Q414" s="265"/>
      <c r="R414" s="265"/>
      <c r="S414" s="265"/>
      <c r="T414" s="265"/>
      <c r="U414" s="265"/>
      <c r="V414" s="265"/>
      <c r="W414" s="265"/>
      <c r="X414" s="265"/>
      <c r="Y414" s="265"/>
      <c r="Z414" s="322"/>
      <c r="AA414" s="322"/>
      <c r="AB414" s="322"/>
      <c r="AC414" s="322"/>
      <c r="AD414" s="322"/>
      <c r="AE414" s="322"/>
      <c r="AF414" s="322"/>
      <c r="AG414" s="322"/>
      <c r="AH414" s="322"/>
      <c r="AI414" s="322"/>
      <c r="AJ414" s="322"/>
      <c r="AK414" s="322"/>
      <c r="AL414" s="322"/>
      <c r="AM414" s="322"/>
      <c r="AN414" s="322"/>
      <c r="AO414" s="322"/>
      <c r="AP414" s="322"/>
      <c r="AQ414" s="275"/>
      <c r="AR414" s="262"/>
      <c r="AS414" s="250"/>
      <c r="AT414" s="250"/>
      <c r="AU414" s="250"/>
    </row>
    <row r="415" spans="1:47" ht="5.15" hidden="1" customHeight="1" outlineLevel="3" x14ac:dyDescent="0.35">
      <c r="A415" s="250"/>
      <c r="B415" s="259"/>
      <c r="C415" s="252">
        <f>INT($C$232)+3.005</f>
        <v>4.0049999999999999</v>
      </c>
      <c r="D415" s="275" t="s">
        <v>391</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0"/>
      <c r="F416" s="330"/>
      <c r="G416" s="275"/>
      <c r="H416" s="343" t="s">
        <v>569</v>
      </c>
      <c r="I416" s="303" t="s">
        <v>570</v>
      </c>
      <c r="J416" s="390"/>
      <c r="K416" s="303" t="s">
        <v>792</v>
      </c>
      <c r="L416" s="303"/>
      <c r="M416" s="303"/>
      <c r="N416" s="303" t="s">
        <v>793</v>
      </c>
      <c r="O416" s="303"/>
      <c r="P416" s="303"/>
      <c r="Q416" s="303"/>
      <c r="R416" s="303" t="s">
        <v>1039</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7">INT($C$232)+3</f>
        <v>4</v>
      </c>
      <c r="D417" s="275"/>
      <c r="E417" s="330"/>
      <c r="F417" s="330"/>
      <c r="G417" s="275"/>
      <c r="H417" s="296" t="str">
        <f>H$251</f>
        <v>Aut</v>
      </c>
      <c r="I417" s="302">
        <v>0</v>
      </c>
      <c r="J417" s="302"/>
      <c r="K417" s="280"/>
      <c r="L417" s="280"/>
      <c r="M417" s="296"/>
      <c r="N417" s="280"/>
      <c r="O417" s="280"/>
      <c r="P417" s="280"/>
      <c r="Q417" s="280"/>
      <c r="R417" s="297">
        <v>14</v>
      </c>
      <c r="S417" s="297">
        <v>14</v>
      </c>
      <c r="T417" s="297">
        <v>14</v>
      </c>
      <c r="U417" s="297">
        <v>14</v>
      </c>
      <c r="V417" s="280" t="s">
        <v>794</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t="str">
        <f>H$251</f>
        <v>Aut</v>
      </c>
      <c r="I421" s="302">
        <v>1</v>
      </c>
      <c r="J421" s="302"/>
      <c r="K421" s="280"/>
      <c r="L421" s="280"/>
      <c r="M421" s="280"/>
      <c r="N421" s="280"/>
      <c r="O421" s="280"/>
      <c r="P421" s="280"/>
      <c r="Q421" s="280"/>
      <c r="R421" s="297">
        <f>134-28</f>
        <v>106</v>
      </c>
      <c r="S421" s="297">
        <f t="shared" ref="S421:U423" si="88">134-28</f>
        <v>106</v>
      </c>
      <c r="T421" s="297">
        <f t="shared" si="88"/>
        <v>106</v>
      </c>
      <c r="U421" s="297">
        <f t="shared" si="88"/>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H$252</f>
        <v>Win</v>
      </c>
      <c r="I422" s="302"/>
      <c r="J422" s="302"/>
      <c r="K422" s="280"/>
      <c r="L422" s="280"/>
      <c r="M422" s="280"/>
      <c r="N422" s="280"/>
      <c r="O422" s="280"/>
      <c r="P422" s="280"/>
      <c r="Q422" s="280"/>
      <c r="R422" s="297">
        <f t="shared" ref="R422:R423" si="89">134-28</f>
        <v>106</v>
      </c>
      <c r="S422" s="297">
        <f t="shared" si="88"/>
        <v>106</v>
      </c>
      <c r="T422" s="297">
        <f t="shared" si="88"/>
        <v>106</v>
      </c>
      <c r="U422" s="297">
        <f t="shared" si="88"/>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H$253</f>
        <v>Spr</v>
      </c>
      <c r="I423" s="302"/>
      <c r="J423" s="302"/>
      <c r="K423" s="280"/>
      <c r="L423" s="280"/>
      <c r="M423" s="280"/>
      <c r="N423" s="280"/>
      <c r="O423" s="280"/>
      <c r="P423" s="280"/>
      <c r="Q423" s="280"/>
      <c r="R423" s="297">
        <f t="shared" si="89"/>
        <v>106</v>
      </c>
      <c r="S423" s="297">
        <f t="shared" si="88"/>
        <v>106</v>
      </c>
      <c r="T423" s="297">
        <f t="shared" si="88"/>
        <v>106</v>
      </c>
      <c r="U423" s="297">
        <f t="shared" si="88"/>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7"/>
        <v>4</v>
      </c>
      <c r="D425" s="275"/>
      <c r="E425" s="330"/>
      <c r="F425" s="330"/>
      <c r="G425" s="275"/>
      <c r="H425" s="296" t="str">
        <f>H$251</f>
        <v>Aut</v>
      </c>
      <c r="I425" s="302">
        <v>2</v>
      </c>
      <c r="J425" s="302"/>
      <c r="K425" s="280"/>
      <c r="L425" s="280"/>
      <c r="M425" s="280"/>
      <c r="N425" s="280"/>
      <c r="O425" s="280"/>
      <c r="P425" s="280"/>
      <c r="Q425" s="280"/>
      <c r="R425" s="297">
        <f>254-28</f>
        <v>226</v>
      </c>
      <c r="S425" s="297">
        <f t="shared" ref="S425:U427" si="90">254-28</f>
        <v>226</v>
      </c>
      <c r="T425" s="297">
        <f t="shared" si="90"/>
        <v>226</v>
      </c>
      <c r="U425" s="297">
        <f t="shared" si="90"/>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7"/>
        <v>4</v>
      </c>
      <c r="D426" s="275"/>
      <c r="E426" s="330"/>
      <c r="F426" s="330"/>
      <c r="G426" s="275"/>
      <c r="H426" s="296" t="str">
        <f>H$252</f>
        <v>Win</v>
      </c>
      <c r="I426" s="302"/>
      <c r="J426" s="302"/>
      <c r="K426" s="280"/>
      <c r="L426" s="280"/>
      <c r="M426" s="280"/>
      <c r="N426" s="280"/>
      <c r="O426" s="280"/>
      <c r="P426" s="280"/>
      <c r="Q426" s="280"/>
      <c r="R426" s="297">
        <f t="shared" ref="R426:R427" si="91">254-28</f>
        <v>226</v>
      </c>
      <c r="S426" s="297">
        <f t="shared" si="90"/>
        <v>226</v>
      </c>
      <c r="T426" s="297">
        <f t="shared" si="90"/>
        <v>226</v>
      </c>
      <c r="U426" s="297">
        <f t="shared" si="90"/>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7"/>
        <v>4</v>
      </c>
      <c r="D427" s="275"/>
      <c r="E427" s="330"/>
      <c r="F427" s="330"/>
      <c r="G427" s="275"/>
      <c r="H427" s="296" t="str">
        <f>H$253</f>
        <v>Spr</v>
      </c>
      <c r="I427" s="302"/>
      <c r="J427" s="302"/>
      <c r="K427" s="280"/>
      <c r="L427" s="280"/>
      <c r="M427" s="280"/>
      <c r="N427" s="280"/>
      <c r="O427" s="280"/>
      <c r="P427" s="280"/>
      <c r="Q427" s="280"/>
      <c r="R427" s="297">
        <f t="shared" si="91"/>
        <v>226</v>
      </c>
      <c r="S427" s="297">
        <f t="shared" si="90"/>
        <v>226</v>
      </c>
      <c r="T427" s="297">
        <f t="shared" si="90"/>
        <v>226</v>
      </c>
      <c r="U427" s="297">
        <f t="shared" si="90"/>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395</v>
      </c>
      <c r="AR428" s="262"/>
      <c r="AS428" s="250"/>
      <c r="AT428" s="250"/>
      <c r="AU428" s="250"/>
    </row>
    <row r="429" spans="1:47" outlineLevel="1" x14ac:dyDescent="0.35">
      <c r="A429" s="250"/>
      <c r="B429" s="259"/>
      <c r="C429" s="252">
        <f>INT($C$232)+1</f>
        <v>2</v>
      </c>
      <c r="D429" s="275"/>
      <c r="E429" s="330"/>
      <c r="F429" s="330"/>
      <c r="G429" s="275"/>
      <c r="H429" s="333" t="s">
        <v>568</v>
      </c>
      <c r="I429" s="293"/>
      <c r="J429" s="293"/>
      <c r="K429" s="265"/>
      <c r="L429" s="265"/>
      <c r="M429" s="265"/>
      <c r="N429" s="265"/>
      <c r="O429" s="265"/>
      <c r="P429" s="265"/>
      <c r="Q429" s="265"/>
      <c r="R429" s="265"/>
      <c r="S429" s="265"/>
      <c r="T429" s="265"/>
      <c r="U429" s="265"/>
      <c r="V429" s="265"/>
      <c r="W429" s="265"/>
      <c r="X429" s="265"/>
      <c r="Y429" s="265"/>
      <c r="Z429" s="322"/>
      <c r="AA429" s="322"/>
      <c r="AB429" s="322"/>
      <c r="AC429" s="322"/>
      <c r="AD429" s="322"/>
      <c r="AE429" s="322"/>
      <c r="AF429" s="322"/>
      <c r="AG429" s="322"/>
      <c r="AH429" s="322"/>
      <c r="AI429" s="322"/>
      <c r="AJ429" s="322"/>
      <c r="AK429" s="322"/>
      <c r="AL429" s="322"/>
      <c r="AM429" s="322"/>
      <c r="AN429" s="322"/>
      <c r="AO429" s="322"/>
      <c r="AP429" s="322"/>
      <c r="AQ429" s="275"/>
      <c r="AR429" s="262"/>
      <c r="AS429" s="250"/>
      <c r="AT429" s="250"/>
      <c r="AU429" s="250"/>
    </row>
    <row r="430" spans="1:47" ht="5.15" hidden="1" customHeight="1" outlineLevel="3" x14ac:dyDescent="0.35">
      <c r="A430" s="250"/>
      <c r="B430" s="259"/>
      <c r="C430" s="252">
        <f>INT($C$232)+3.005</f>
        <v>4.0049999999999999</v>
      </c>
      <c r="D430" s="275" t="s">
        <v>391</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0"/>
      <c r="F431" s="330"/>
      <c r="G431" s="275"/>
      <c r="H431" s="343" t="s">
        <v>569</v>
      </c>
      <c r="I431" s="303" t="s">
        <v>571</v>
      </c>
      <c r="J431" s="390"/>
      <c r="K431" s="391">
        <f>COUNTA($H432:$H$462)</f>
        <v>30</v>
      </c>
      <c r="L431" s="391">
        <f>COUNTA($I$432:$I$462)/K431</f>
        <v>1</v>
      </c>
      <c r="M431" s="283">
        <v>-9</v>
      </c>
      <c r="N431" s="303" t="s">
        <v>572</v>
      </c>
      <c r="O431" s="303"/>
      <c r="P431" s="303"/>
      <c r="Q431" s="303"/>
      <c r="R431" s="303"/>
      <c r="S431" s="392"/>
      <c r="T431" s="392"/>
      <c r="U431" s="392"/>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x14ac:dyDescent="0.35">
      <c r="A432" s="250"/>
      <c r="B432" s="259"/>
      <c r="C432" s="252">
        <f t="shared" ref="C432:C452" si="92">INT($C$232)+3</f>
        <v>4</v>
      </c>
      <c r="D432" s="275"/>
      <c r="E432" s="330"/>
      <c r="F432" s="330"/>
      <c r="G432" s="275"/>
      <c r="H432" s="296" t="str">
        <f t="shared" ref="H432:H441" si="93">H$251</f>
        <v>Aut</v>
      </c>
      <c r="I432" s="302" t="s">
        <v>800</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0"/>
      <c r="F433" s="330"/>
      <c r="G433" s="275"/>
      <c r="H433" s="296" t="str">
        <f t="shared" si="93"/>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4">INT($C$232)+4</f>
        <v>5</v>
      </c>
      <c r="D434" s="275"/>
      <c r="E434" s="330"/>
      <c r="F434" s="330"/>
      <c r="G434" s="275"/>
      <c r="H434" s="296" t="str">
        <f t="shared" si="93"/>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4"/>
        <v>5</v>
      </c>
      <c r="D439" s="275"/>
      <c r="E439" s="330"/>
      <c r="F439" s="330"/>
      <c r="G439" s="275"/>
      <c r="H439" s="296" t="str">
        <f t="shared" si="93"/>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4"/>
        <v>5</v>
      </c>
      <c r="D440" s="275"/>
      <c r="E440" s="330"/>
      <c r="F440" s="330"/>
      <c r="G440" s="275"/>
      <c r="H440" s="296" t="str">
        <f t="shared" si="93"/>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4"/>
        <v>5</v>
      </c>
      <c r="D441" s="275"/>
      <c r="E441" s="330"/>
      <c r="F441" s="330"/>
      <c r="G441" s="275"/>
      <c r="H441" s="296" t="str">
        <f t="shared" si="93"/>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2"/>
        <v>4</v>
      </c>
      <c r="D442" s="275"/>
      <c r="E442" s="330"/>
      <c r="F442" s="330"/>
      <c r="G442" s="275"/>
      <c r="H442" s="296" t="str">
        <f>H$252</f>
        <v>Win</v>
      </c>
      <c r="I442" s="302" t="s">
        <v>800</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0"/>
      <c r="F443" s="330"/>
      <c r="G443" s="275"/>
      <c r="H443" s="296" t="str">
        <f t="shared" ref="H443:H451" si="95">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6">INT($C$232)+4</f>
        <v>5</v>
      </c>
      <c r="D444" s="275"/>
      <c r="E444" s="330"/>
      <c r="F444" s="330"/>
      <c r="G444" s="275"/>
      <c r="H444" s="296" t="str">
        <f t="shared" si="95"/>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6"/>
        <v>5</v>
      </c>
      <c r="D449" s="275"/>
      <c r="E449" s="330"/>
      <c r="F449" s="330"/>
      <c r="G449" s="275"/>
      <c r="H449" s="296" t="str">
        <f t="shared" si="95"/>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6"/>
        <v>5</v>
      </c>
      <c r="D450" s="275"/>
      <c r="E450" s="330"/>
      <c r="F450" s="330"/>
      <c r="G450" s="275"/>
      <c r="H450" s="296" t="str">
        <f t="shared" si="95"/>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6"/>
        <v>5</v>
      </c>
      <c r="D451" s="275"/>
      <c r="E451" s="330"/>
      <c r="F451" s="330"/>
      <c r="G451" s="275"/>
      <c r="H451" s="296" t="str">
        <f t="shared" si="95"/>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2"/>
        <v>4</v>
      </c>
      <c r="D452" s="275"/>
      <c r="E452" s="330"/>
      <c r="F452" s="330"/>
      <c r="G452" s="275"/>
      <c r="H452" s="296" t="str">
        <f t="shared" ref="H452:H461" si="97">H$253</f>
        <v>Spr</v>
      </c>
      <c r="I452" s="302" t="s">
        <v>800</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0"/>
      <c r="F453" s="330"/>
      <c r="G453" s="275"/>
      <c r="H453" s="296" t="str">
        <f t="shared" si="97"/>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8">INT($C$232)+4</f>
        <v>5</v>
      </c>
      <c r="D454" s="275"/>
      <c r="E454" s="330"/>
      <c r="F454" s="330"/>
      <c r="G454" s="275"/>
      <c r="H454" s="296" t="str">
        <f t="shared" si="97"/>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8"/>
        <v>5</v>
      </c>
      <c r="D459" s="275"/>
      <c r="E459" s="330"/>
      <c r="F459" s="330"/>
      <c r="G459" s="275"/>
      <c r="H459" s="296" t="str">
        <f t="shared" si="97"/>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8"/>
        <v>5</v>
      </c>
      <c r="D460" s="275"/>
      <c r="E460" s="330"/>
      <c r="F460" s="330"/>
      <c r="G460" s="275"/>
      <c r="H460" s="296" t="str">
        <f t="shared" si="97"/>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8"/>
        <v>5</v>
      </c>
      <c r="D461" s="275"/>
      <c r="E461" s="330"/>
      <c r="F461" s="330"/>
      <c r="G461" s="275"/>
      <c r="H461" s="296" t="str">
        <f t="shared" si="97"/>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395</v>
      </c>
      <c r="AR462" s="262"/>
      <c r="AS462" s="250"/>
      <c r="AT462" s="250"/>
      <c r="AU462" s="250"/>
    </row>
    <row r="463" spans="1:47" outlineLevel="2" collapsed="1" x14ac:dyDescent="0.35">
      <c r="A463" s="250"/>
      <c r="B463" s="259"/>
      <c r="C463" s="252">
        <f>INT($C$232)+2</f>
        <v>3</v>
      </c>
      <c r="D463" s="275"/>
      <c r="E463" s="330"/>
      <c r="F463" s="330"/>
      <c r="G463" s="275"/>
      <c r="H463" s="343" t="s">
        <v>569</v>
      </c>
      <c r="I463" s="303" t="s">
        <v>573</v>
      </c>
      <c r="J463" s="303"/>
      <c r="K463" s="393">
        <f>COUNTA($H464:$H$476)</f>
        <v>3</v>
      </c>
      <c r="L463" s="391">
        <f>COUNTA($I$464:$I$476)/K463</f>
        <v>4</v>
      </c>
      <c r="M463" s="365"/>
      <c r="N463" s="280"/>
      <c r="O463" s="303" t="s">
        <v>574</v>
      </c>
      <c r="P463" s="303"/>
      <c r="Q463" s="303"/>
      <c r="R463" s="303" t="s">
        <v>575</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9">INT($C$232)+3</f>
        <v>4</v>
      </c>
      <c r="D464" s="275"/>
      <c r="E464" s="330"/>
      <c r="F464" s="330"/>
      <c r="G464" s="275"/>
      <c r="H464" s="296" t="str">
        <f>H$251</f>
        <v>Aut</v>
      </c>
      <c r="I464" s="302" t="s">
        <v>576</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c r="I465" s="302" t="str">
        <f>H354</f>
        <v>aStd</v>
      </c>
      <c r="J465" s="302"/>
      <c r="K465" s="280"/>
      <c r="L465" s="280"/>
      <c r="M465" s="280"/>
      <c r="N465" s="297">
        <v>0</v>
      </c>
      <c r="O465" s="552">
        <f>IF(N465=0,0,N465+72)</f>
        <v>0</v>
      </c>
      <c r="P465" s="553">
        <f>O465</f>
        <v>0</v>
      </c>
      <c r="Q465" s="552">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H355</f>
        <v>a1</v>
      </c>
      <c r="J466" s="302"/>
      <c r="K466" s="280"/>
      <c r="L466" s="280"/>
      <c r="M466" s="280"/>
      <c r="N466" s="297">
        <v>19</v>
      </c>
      <c r="O466" s="552">
        <f>IF(N466=0,0,N466+72)</f>
        <v>91</v>
      </c>
      <c r="P466" s="553">
        <f t="shared" ref="P466:P467" si="100">O466</f>
        <v>91</v>
      </c>
      <c r="Q466" s="552">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H356</f>
        <v>a2</v>
      </c>
      <c r="J467" s="302"/>
      <c r="K467" s="280"/>
      <c r="L467" s="280"/>
      <c r="M467" s="280"/>
      <c r="N467" s="297">
        <v>19</v>
      </c>
      <c r="O467" s="552">
        <f>IF(N467=0,0,N467+72)</f>
        <v>91</v>
      </c>
      <c r="P467" s="553">
        <f t="shared" si="100"/>
        <v>91</v>
      </c>
      <c r="Q467" s="552">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c r="I469" s="302" t="str">
        <f t="shared" ref="I469:I471" si="101">I465</f>
        <v>aStd</v>
      </c>
      <c r="J469" s="302"/>
      <c r="K469" s="280"/>
      <c r="L469" s="280"/>
      <c r="M469" s="280"/>
      <c r="N469" s="554">
        <f>IF(N465=0,0,N465+24)</f>
        <v>0</v>
      </c>
      <c r="O469" s="552">
        <f>IF(N469=0,0,N469+72)</f>
        <v>0</v>
      </c>
      <c r="P469" s="553">
        <f>O469</f>
        <v>0</v>
      </c>
      <c r="Q469" s="552">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 t="shared" si="101"/>
        <v>a1</v>
      </c>
      <c r="J470" s="302"/>
      <c r="K470" s="280"/>
      <c r="L470" s="280"/>
      <c r="M470" s="280"/>
      <c r="N470" s="554">
        <f>IF(N466=0,0,N466+24)</f>
        <v>43</v>
      </c>
      <c r="O470" s="552">
        <f>IF(N470=0,0,N470+72)</f>
        <v>115</v>
      </c>
      <c r="P470" s="553">
        <f t="shared" ref="P470:P471" si="102">O470</f>
        <v>115</v>
      </c>
      <c r="Q470" s="552">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 t="shared" si="101"/>
        <v>a2</v>
      </c>
      <c r="J471" s="302"/>
      <c r="K471" s="280"/>
      <c r="L471" s="280"/>
      <c r="M471" s="280"/>
      <c r="N471" s="554">
        <f>IF(N467=0,0,N467+24)</f>
        <v>43</v>
      </c>
      <c r="O471" s="552">
        <f>IF(N471=0,0,N471+72)</f>
        <v>115</v>
      </c>
      <c r="P471" s="553">
        <f t="shared" si="102"/>
        <v>115</v>
      </c>
      <c r="Q471" s="552">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9"/>
        <v>4</v>
      </c>
      <c r="D473" s="275"/>
      <c r="E473" s="330"/>
      <c r="F473" s="330"/>
      <c r="G473" s="275"/>
      <c r="H473" s="296"/>
      <c r="I473" s="302" t="str">
        <f>I465</f>
        <v>aStd</v>
      </c>
      <c r="J473" s="302"/>
      <c r="K473" s="280"/>
      <c r="L473" s="280"/>
      <c r="M473" s="280"/>
      <c r="N473" s="554">
        <f>IF(N469=0,0,N469+24)</f>
        <v>0</v>
      </c>
      <c r="O473" s="552">
        <f>IF(N473=0,0,N473+72)</f>
        <v>0</v>
      </c>
      <c r="P473" s="553">
        <f>O473</f>
        <v>0</v>
      </c>
      <c r="Q473" s="552">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9"/>
        <v>4</v>
      </c>
      <c r="D474" s="275"/>
      <c r="E474" s="330"/>
      <c r="F474" s="330"/>
      <c r="G474" s="275"/>
      <c r="H474" s="296"/>
      <c r="I474" s="302" t="str">
        <f>I466</f>
        <v>a1</v>
      </c>
      <c r="J474" s="302"/>
      <c r="K474" s="280"/>
      <c r="L474" s="280"/>
      <c r="M474" s="280"/>
      <c r="N474" s="554">
        <f>IF(N470=0,0,N470+24)</f>
        <v>67</v>
      </c>
      <c r="O474" s="552">
        <f>IF(N474=0,0,N474+72)</f>
        <v>139</v>
      </c>
      <c r="P474" s="553">
        <f t="shared" ref="P474:P475" si="103">O474</f>
        <v>139</v>
      </c>
      <c r="Q474" s="552">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9"/>
        <v>4</v>
      </c>
      <c r="D475" s="275"/>
      <c r="E475" s="330"/>
      <c r="F475" s="330"/>
      <c r="G475" s="275"/>
      <c r="H475" s="296"/>
      <c r="I475" s="302" t="str">
        <f>I467</f>
        <v>a2</v>
      </c>
      <c r="J475" s="302"/>
      <c r="K475" s="280"/>
      <c r="L475" s="280"/>
      <c r="M475" s="280"/>
      <c r="N475" s="554">
        <f>IF(N471=0,0,N471+24)</f>
        <v>67</v>
      </c>
      <c r="O475" s="552">
        <f>IF(N475=0,0,N475+72)</f>
        <v>139</v>
      </c>
      <c r="P475" s="553">
        <f t="shared" si="103"/>
        <v>139</v>
      </c>
      <c r="Q475" s="552">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395</v>
      </c>
      <c r="AR476" s="262"/>
      <c r="AS476" s="250"/>
      <c r="AT476" s="250"/>
      <c r="AU476" s="250"/>
    </row>
    <row r="477" spans="1:47" outlineLevel="2" collapsed="1" x14ac:dyDescent="0.35">
      <c r="A477" s="250"/>
      <c r="B477" s="259"/>
      <c r="C477" s="252">
        <f>INT($C$232)+2</f>
        <v>3</v>
      </c>
      <c r="D477" s="275"/>
      <c r="E477" s="330"/>
      <c r="F477" s="330"/>
      <c r="G477" s="275"/>
      <c r="H477" s="343" t="s">
        <v>569</v>
      </c>
      <c r="I477" s="303" t="s">
        <v>577</v>
      </c>
      <c r="J477" s="303"/>
      <c r="K477" s="393"/>
      <c r="L477" s="391">
        <f>COUNTA($I478:$I$490)/COUNTA($H478:$H$490)</f>
        <v>4</v>
      </c>
      <c r="M477" s="280"/>
      <c r="N477" s="303" t="s">
        <v>578</v>
      </c>
      <c r="O477" s="303"/>
      <c r="P477" s="303"/>
      <c r="Q477" s="303"/>
      <c r="R477" s="394"/>
      <c r="S477" s="392"/>
      <c r="T477" s="392"/>
      <c r="U477" s="392"/>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4">INT($C$232)+3</f>
        <v>4</v>
      </c>
      <c r="D478" s="275"/>
      <c r="E478" s="330"/>
      <c r="F478" s="330"/>
      <c r="G478" s="275"/>
      <c r="H478" s="296" t="str">
        <f>H$251</f>
        <v>Aut</v>
      </c>
      <c r="I478" s="302" t="s">
        <v>576</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c r="I479" s="302" t="s">
        <v>579</v>
      </c>
      <c r="J479" s="302"/>
      <c r="K479" s="280"/>
      <c r="L479" s="280"/>
      <c r="M479" s="280"/>
      <c r="N479" s="297">
        <v>15</v>
      </c>
      <c r="O479" s="552">
        <f>IF(N479=0,0,N479+72)</f>
        <v>87</v>
      </c>
      <c r="P479" s="553">
        <f t="shared" ref="P479:P481" si="105">O479</f>
        <v>87</v>
      </c>
      <c r="Q479" s="552">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580</v>
      </c>
      <c r="J480" s="302"/>
      <c r="K480" s="280"/>
      <c r="L480" s="280"/>
      <c r="M480" s="280"/>
      <c r="N480" s="297">
        <v>16</v>
      </c>
      <c r="O480" s="552">
        <f>IF(N480=0,0,N480+72)</f>
        <v>88</v>
      </c>
      <c r="P480" s="553">
        <f t="shared" si="105"/>
        <v>88</v>
      </c>
      <c r="Q480" s="552">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581</v>
      </c>
      <c r="J481" s="302"/>
      <c r="K481" s="280"/>
      <c r="L481" s="280"/>
      <c r="M481" s="280"/>
      <c r="N481" s="297">
        <v>17</v>
      </c>
      <c r="O481" s="552">
        <f>IF(N481=0,0,N481+72)</f>
        <v>89</v>
      </c>
      <c r="P481" s="553">
        <f t="shared" si="105"/>
        <v>89</v>
      </c>
      <c r="Q481" s="552">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t="str">
        <f>H$252</f>
        <v>Win</v>
      </c>
      <c r="I482" s="302" t="s">
        <v>576</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c r="I483" s="302" t="s">
        <v>579</v>
      </c>
      <c r="J483" s="302"/>
      <c r="K483" s="280"/>
      <c r="L483" s="280"/>
      <c r="M483" s="280"/>
      <c r="N483" s="554">
        <f>IF(N479=0,0,N479+24)</f>
        <v>39</v>
      </c>
      <c r="O483" s="552">
        <f>IF(N483=0,0,N483+72)</f>
        <v>111</v>
      </c>
      <c r="P483" s="553">
        <f>O483</f>
        <v>111</v>
      </c>
      <c r="Q483" s="552">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580</v>
      </c>
      <c r="J484" s="302"/>
      <c r="K484" s="280"/>
      <c r="L484" s="280"/>
      <c r="M484" s="280"/>
      <c r="N484" s="554">
        <f>IF(N480=0,0,N480+24)</f>
        <v>40</v>
      </c>
      <c r="O484" s="552">
        <f>IF(N484=0,0,N484+72)</f>
        <v>112</v>
      </c>
      <c r="P484" s="553">
        <f t="shared" ref="P484:P485" si="106">O484</f>
        <v>112</v>
      </c>
      <c r="Q484" s="552">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581</v>
      </c>
      <c r="J485" s="302"/>
      <c r="K485" s="280"/>
      <c r="L485" s="280"/>
      <c r="M485" s="280"/>
      <c r="N485" s="554">
        <f>IF(N481=0,0,N481+24)</f>
        <v>41</v>
      </c>
      <c r="O485" s="552">
        <f>IF(N485=0,0,N485+72)</f>
        <v>113</v>
      </c>
      <c r="P485" s="553">
        <f t="shared" si="106"/>
        <v>113</v>
      </c>
      <c r="Q485" s="552">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t="str">
        <f>H$253</f>
        <v>Spr</v>
      </c>
      <c r="I486" s="302" t="s">
        <v>576</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4"/>
        <v>4</v>
      </c>
      <c r="D487" s="275"/>
      <c r="E487" s="330"/>
      <c r="F487" s="330"/>
      <c r="G487" s="275"/>
      <c r="H487" s="296"/>
      <c r="I487" s="302" t="s">
        <v>579</v>
      </c>
      <c r="J487" s="302"/>
      <c r="K487" s="280"/>
      <c r="L487" s="280"/>
      <c r="M487" s="280"/>
      <c r="N487" s="554">
        <f>IF(N483=0,0,N483+24)</f>
        <v>63</v>
      </c>
      <c r="O487" s="552">
        <f>IF(N487=0,0,N487+72)</f>
        <v>135</v>
      </c>
      <c r="P487" s="553">
        <f>O487</f>
        <v>135</v>
      </c>
      <c r="Q487" s="552">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4"/>
        <v>4</v>
      </c>
      <c r="D488" s="275"/>
      <c r="E488" s="330"/>
      <c r="F488" s="330"/>
      <c r="G488" s="275"/>
      <c r="H488" s="296"/>
      <c r="I488" s="302" t="s">
        <v>580</v>
      </c>
      <c r="J488" s="302"/>
      <c r="K488" s="280"/>
      <c r="L488" s="280"/>
      <c r="M488" s="280"/>
      <c r="N488" s="554">
        <f>IF(N484=0,0,N484+24)</f>
        <v>64</v>
      </c>
      <c r="O488" s="552">
        <f>IF(N488=0,0,N488+72)</f>
        <v>136</v>
      </c>
      <c r="P488" s="553">
        <f t="shared" ref="P488:P489" si="107">O488</f>
        <v>136</v>
      </c>
      <c r="Q488" s="552">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4"/>
        <v>4</v>
      </c>
      <c r="D489" s="275"/>
      <c r="E489" s="330"/>
      <c r="F489" s="330"/>
      <c r="G489" s="275"/>
      <c r="H489" s="296"/>
      <c r="I489" s="302" t="s">
        <v>581</v>
      </c>
      <c r="J489" s="302"/>
      <c r="K489" s="280"/>
      <c r="L489" s="280"/>
      <c r="M489" s="280"/>
      <c r="N489" s="554">
        <f>IF(N485=0,0,N485+24)</f>
        <v>65</v>
      </c>
      <c r="O489" s="552">
        <f>IF(N489=0,0,N489+72)</f>
        <v>137</v>
      </c>
      <c r="P489" s="553">
        <f t="shared" si="107"/>
        <v>137</v>
      </c>
      <c r="Q489" s="552">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395</v>
      </c>
      <c r="AR490" s="262"/>
      <c r="AS490" s="250"/>
      <c r="AT490" s="250"/>
      <c r="AU490" s="250"/>
    </row>
    <row r="491" spans="1:47" outlineLevel="2" collapsed="1" x14ac:dyDescent="0.35">
      <c r="A491" s="250"/>
      <c r="B491" s="259"/>
      <c r="C491" s="252">
        <f>INT($C$232)+2</f>
        <v>3</v>
      </c>
      <c r="D491" s="275"/>
      <c r="E491" s="330"/>
      <c r="F491" s="330"/>
      <c r="G491" s="275"/>
      <c r="H491" s="343" t="s">
        <v>569</v>
      </c>
      <c r="I491" s="343" t="s">
        <v>873</v>
      </c>
      <c r="J491" s="303" t="s">
        <v>888</v>
      </c>
      <c r="K491" s="303"/>
      <c r="L491" s="391">
        <f>COUNTA($J492:$J$612)/COUNTA($I492:$I$612)</f>
        <v>8</v>
      </c>
      <c r="M491" s="280"/>
      <c r="N491" s="303" t="s">
        <v>578</v>
      </c>
      <c r="O491" s="303"/>
      <c r="P491" s="303"/>
      <c r="Q491" s="303"/>
      <c r="R491" s="557" t="s">
        <v>886</v>
      </c>
      <c r="S491" s="392"/>
      <c r="T491" s="392"/>
      <c r="U491" s="392"/>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8">INT($C$232)+3</f>
        <v>4</v>
      </c>
      <c r="D492" s="275"/>
      <c r="E492" s="330"/>
      <c r="F492" s="330"/>
      <c r="G492" s="275"/>
      <c r="H492" s="296" t="str">
        <f>H$251</f>
        <v>Aut</v>
      </c>
      <c r="I492" s="296">
        <v>0</v>
      </c>
      <c r="J492" s="302" t="s">
        <v>874</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875</v>
      </c>
      <c r="K493" s="302"/>
      <c r="L493" s="280"/>
      <c r="M493" s="280"/>
      <c r="N493" s="297">
        <v>1</v>
      </c>
      <c r="O493" s="552">
        <f t="shared" ref="O493" si="109">IF(N493=0,0,N493+72)</f>
        <v>73</v>
      </c>
      <c r="P493" s="553">
        <f t="shared" ref="P493" si="110">O493</f>
        <v>73</v>
      </c>
      <c r="Q493" s="552">
        <f t="shared" ref="Q493" si="111">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139</v>
      </c>
      <c r="K494" s="302"/>
      <c r="L494" s="280"/>
      <c r="M494" s="280"/>
      <c r="N494" s="297">
        <v>0</v>
      </c>
      <c r="O494" s="552">
        <f t="shared" ref="O494:O499" si="112">IF(N494=0,0,N494+72)</f>
        <v>0</v>
      </c>
      <c r="P494" s="553">
        <f t="shared" ref="P494:P499" si="113">O494</f>
        <v>0</v>
      </c>
      <c r="Q494" s="552">
        <f t="shared" ref="Q494:Q499" si="114">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583</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80"/>
      <c r="I497" s="296"/>
      <c r="J497" s="302" t="s">
        <v>584</v>
      </c>
      <c r="K497" s="302"/>
      <c r="L497" s="280"/>
      <c r="M497" s="280"/>
      <c r="N497" s="297">
        <v>0</v>
      </c>
      <c r="O497" s="552">
        <f t="shared" si="112"/>
        <v>0</v>
      </c>
      <c r="P497" s="553">
        <f t="shared" si="113"/>
        <v>0</v>
      </c>
      <c r="Q497" s="552">
        <f t="shared" si="114"/>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585</v>
      </c>
      <c r="K498" s="302"/>
      <c r="L498" s="280"/>
      <c r="M498" s="280"/>
      <c r="N498" s="297">
        <v>0</v>
      </c>
      <c r="O498" s="552">
        <f t="shared" si="112"/>
        <v>0</v>
      </c>
      <c r="P498" s="553">
        <f t="shared" si="113"/>
        <v>0</v>
      </c>
      <c r="Q498" s="552">
        <f t="shared" si="114"/>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558</v>
      </c>
      <c r="K499" s="302"/>
      <c r="L499" s="280"/>
      <c r="M499" s="280"/>
      <c r="N499" s="297">
        <v>0</v>
      </c>
      <c r="O499" s="552">
        <f t="shared" si="112"/>
        <v>0</v>
      </c>
      <c r="P499" s="553">
        <f t="shared" si="113"/>
        <v>0</v>
      </c>
      <c r="Q499" s="552">
        <f t="shared" si="114"/>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96"/>
      <c r="I500" s="296">
        <v>1</v>
      </c>
      <c r="J500" s="302" t="s">
        <v>874</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875</v>
      </c>
      <c r="K501" s="302"/>
      <c r="L501" s="280"/>
      <c r="M501" s="280"/>
      <c r="N501" s="297">
        <v>1</v>
      </c>
      <c r="O501" s="552">
        <f t="shared" ref="O501" si="115">IF(N501=0,0,N501+72)</f>
        <v>73</v>
      </c>
      <c r="P501" s="553">
        <f t="shared" ref="P501" si="116">O501</f>
        <v>73</v>
      </c>
      <c r="Q501" s="552">
        <f t="shared" ref="Q501" si="117">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139</v>
      </c>
      <c r="K502" s="302"/>
      <c r="L502" s="280"/>
      <c r="M502" s="280"/>
      <c r="N502" s="297">
        <v>2</v>
      </c>
      <c r="O502" s="552">
        <f t="shared" ref="O502:O507" si="118">IF(N502=0,0,N502+72)</f>
        <v>74</v>
      </c>
      <c r="P502" s="553">
        <f t="shared" ref="P502:P507" si="119">O502</f>
        <v>74</v>
      </c>
      <c r="Q502" s="552">
        <f t="shared" ref="Q502:Q507" si="120">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583</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80"/>
      <c r="I505" s="296"/>
      <c r="J505" s="302" t="s">
        <v>584</v>
      </c>
      <c r="K505" s="302"/>
      <c r="L505" s="280"/>
      <c r="M505" s="280"/>
      <c r="N505" s="297">
        <v>3</v>
      </c>
      <c r="O505" s="552">
        <f t="shared" si="118"/>
        <v>75</v>
      </c>
      <c r="P505" s="553">
        <f t="shared" si="119"/>
        <v>75</v>
      </c>
      <c r="Q505" s="552">
        <f t="shared" si="120"/>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585</v>
      </c>
      <c r="K506" s="302"/>
      <c r="L506" s="280"/>
      <c r="M506" s="280"/>
      <c r="N506" s="297">
        <v>3</v>
      </c>
      <c r="O506" s="552">
        <f t="shared" si="118"/>
        <v>75</v>
      </c>
      <c r="P506" s="553">
        <f t="shared" si="119"/>
        <v>75</v>
      </c>
      <c r="Q506" s="552">
        <f t="shared" si="120"/>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558</v>
      </c>
      <c r="K507" s="302"/>
      <c r="L507" s="280"/>
      <c r="M507" s="280"/>
      <c r="N507" s="297">
        <v>3</v>
      </c>
      <c r="O507" s="552">
        <f t="shared" si="118"/>
        <v>75</v>
      </c>
      <c r="P507" s="553">
        <f t="shared" si="119"/>
        <v>75</v>
      </c>
      <c r="Q507" s="552">
        <f t="shared" si="120"/>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96"/>
      <c r="I508" s="296">
        <v>2</v>
      </c>
      <c r="J508" s="302" t="s">
        <v>874</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875</v>
      </c>
      <c r="K509" s="302"/>
      <c r="L509" s="280"/>
      <c r="M509" s="280"/>
      <c r="N509" s="297">
        <v>1</v>
      </c>
      <c r="O509" s="552">
        <f t="shared" ref="O509" si="121">IF(N509=0,0,N509+72)</f>
        <v>73</v>
      </c>
      <c r="P509" s="553">
        <f t="shared" ref="P509" si="122">O509</f>
        <v>73</v>
      </c>
      <c r="Q509" s="552">
        <f t="shared" ref="Q509" si="123">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139</v>
      </c>
      <c r="K510" s="302"/>
      <c r="L510" s="280"/>
      <c r="M510" s="280"/>
      <c r="N510" s="297">
        <v>4</v>
      </c>
      <c r="O510" s="552">
        <f t="shared" ref="O510:O515" si="124">IF(N510=0,0,N510+72)</f>
        <v>76</v>
      </c>
      <c r="P510" s="553">
        <f t="shared" ref="P510:P515" si="125">O510</f>
        <v>76</v>
      </c>
      <c r="Q510" s="552">
        <f t="shared" ref="Q510:Q515" si="126">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5</v>
      </c>
      <c r="O511" s="552">
        <f t="shared" si="124"/>
        <v>77</v>
      </c>
      <c r="P511" s="553">
        <f t="shared" si="125"/>
        <v>77</v>
      </c>
      <c r="Q511" s="552">
        <f t="shared" si="126"/>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583</v>
      </c>
      <c r="K512" s="302"/>
      <c r="L512" s="280"/>
      <c r="M512" s="280"/>
      <c r="N512" s="297">
        <v>5</v>
      </c>
      <c r="O512" s="552">
        <f t="shared" si="124"/>
        <v>77</v>
      </c>
      <c r="P512" s="553">
        <f t="shared" si="125"/>
        <v>77</v>
      </c>
      <c r="Q512" s="552">
        <f t="shared" si="126"/>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80"/>
      <c r="I513" s="296"/>
      <c r="J513" s="302" t="s">
        <v>584</v>
      </c>
      <c r="K513" s="302"/>
      <c r="L513" s="280"/>
      <c r="M513" s="280"/>
      <c r="N513" s="297">
        <v>6</v>
      </c>
      <c r="O513" s="552">
        <f t="shared" si="124"/>
        <v>78</v>
      </c>
      <c r="P513" s="553">
        <f t="shared" si="125"/>
        <v>78</v>
      </c>
      <c r="Q513" s="552">
        <f t="shared" si="126"/>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585</v>
      </c>
      <c r="K514" s="302"/>
      <c r="L514" s="280"/>
      <c r="M514" s="280"/>
      <c r="N514" s="297">
        <v>6</v>
      </c>
      <c r="O514" s="552">
        <f t="shared" si="124"/>
        <v>78</v>
      </c>
      <c r="P514" s="553">
        <f t="shared" si="125"/>
        <v>78</v>
      </c>
      <c r="Q514" s="552">
        <f t="shared" si="126"/>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558</v>
      </c>
      <c r="K515" s="302"/>
      <c r="L515" s="280"/>
      <c r="M515" s="280"/>
      <c r="N515" s="297">
        <v>6</v>
      </c>
      <c r="O515" s="552">
        <f t="shared" si="124"/>
        <v>78</v>
      </c>
      <c r="P515" s="553">
        <f t="shared" si="125"/>
        <v>78</v>
      </c>
      <c r="Q515" s="552">
        <f t="shared" si="126"/>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96"/>
      <c r="I516" s="296">
        <v>3</v>
      </c>
      <c r="J516" s="302" t="s">
        <v>874</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875</v>
      </c>
      <c r="K517" s="302"/>
      <c r="L517" s="280"/>
      <c r="M517" s="280"/>
      <c r="N517" s="297">
        <v>1</v>
      </c>
      <c r="O517" s="552">
        <f t="shared" ref="O517" si="127">IF(N517=0,0,N517+72)</f>
        <v>73</v>
      </c>
      <c r="P517" s="553">
        <f t="shared" ref="P517" si="128">O517</f>
        <v>73</v>
      </c>
      <c r="Q517" s="552">
        <f t="shared" ref="Q517" si="129">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139</v>
      </c>
      <c r="K518" s="302"/>
      <c r="L518" s="280"/>
      <c r="M518" s="280"/>
      <c r="N518" s="297">
        <v>7</v>
      </c>
      <c r="O518" s="552">
        <f t="shared" ref="O518:O523" si="130">IF(N518=0,0,N518+72)</f>
        <v>79</v>
      </c>
      <c r="P518" s="553">
        <f t="shared" ref="P518:P523" si="131">O518</f>
        <v>79</v>
      </c>
      <c r="Q518" s="552">
        <f t="shared" ref="Q518:Q523" si="132">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8</v>
      </c>
      <c r="O519" s="552">
        <f t="shared" si="130"/>
        <v>80</v>
      </c>
      <c r="P519" s="553">
        <f t="shared" si="131"/>
        <v>80</v>
      </c>
      <c r="Q519" s="552">
        <f t="shared" si="132"/>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583</v>
      </c>
      <c r="K520" s="302"/>
      <c r="L520" s="280"/>
      <c r="M520" s="280"/>
      <c r="N520" s="297">
        <v>8</v>
      </c>
      <c r="O520" s="552">
        <f t="shared" si="130"/>
        <v>80</v>
      </c>
      <c r="P520" s="553">
        <f t="shared" si="131"/>
        <v>80</v>
      </c>
      <c r="Q520" s="552">
        <f t="shared" si="132"/>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80"/>
      <c r="I521" s="296"/>
      <c r="J521" s="302" t="s">
        <v>584</v>
      </c>
      <c r="K521" s="302"/>
      <c r="L521" s="280"/>
      <c r="M521" s="280"/>
      <c r="N521" s="297">
        <v>9</v>
      </c>
      <c r="O521" s="552">
        <f t="shared" si="130"/>
        <v>81</v>
      </c>
      <c r="P521" s="553">
        <f t="shared" si="131"/>
        <v>81</v>
      </c>
      <c r="Q521" s="552">
        <f t="shared" si="132"/>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585</v>
      </c>
      <c r="K522" s="302"/>
      <c r="L522" s="280"/>
      <c r="M522" s="280"/>
      <c r="N522" s="297">
        <v>9</v>
      </c>
      <c r="O522" s="552">
        <f t="shared" si="130"/>
        <v>81</v>
      </c>
      <c r="P522" s="553">
        <f t="shared" si="131"/>
        <v>81</v>
      </c>
      <c r="Q522" s="552">
        <f t="shared" si="132"/>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558</v>
      </c>
      <c r="K523" s="302"/>
      <c r="L523" s="280"/>
      <c r="M523" s="280"/>
      <c r="N523" s="297">
        <v>10</v>
      </c>
      <c r="O523" s="552">
        <f t="shared" si="130"/>
        <v>82</v>
      </c>
      <c r="P523" s="553">
        <f t="shared" si="131"/>
        <v>82</v>
      </c>
      <c r="Q523" s="552">
        <f t="shared" si="132"/>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96"/>
      <c r="I524" s="296">
        <v>4</v>
      </c>
      <c r="J524" s="302" t="s">
        <v>874</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875</v>
      </c>
      <c r="K525" s="302"/>
      <c r="L525" s="280"/>
      <c r="M525" s="280"/>
      <c r="N525" s="297">
        <v>1</v>
      </c>
      <c r="O525" s="552">
        <f t="shared" ref="O525" si="133">IF(N525=0,0,N525+72)</f>
        <v>73</v>
      </c>
      <c r="P525" s="553">
        <f t="shared" ref="P525" si="134">O525</f>
        <v>73</v>
      </c>
      <c r="Q525" s="552">
        <f t="shared" ref="Q525" si="135">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139</v>
      </c>
      <c r="K526" s="302"/>
      <c r="L526" s="280"/>
      <c r="M526" s="280"/>
      <c r="N526" s="297">
        <v>11</v>
      </c>
      <c r="O526" s="552">
        <f t="shared" ref="O526:O531" si="136">IF(N526=0,0,N526+72)</f>
        <v>83</v>
      </c>
      <c r="P526" s="553">
        <f t="shared" ref="P526:P531" si="137">O526</f>
        <v>83</v>
      </c>
      <c r="Q526" s="552">
        <f t="shared" ref="Q526:Q531" si="138">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12</v>
      </c>
      <c r="O527" s="552">
        <f t="shared" si="136"/>
        <v>84</v>
      </c>
      <c r="P527" s="553">
        <f t="shared" si="137"/>
        <v>84</v>
      </c>
      <c r="Q527" s="552">
        <f t="shared" si="138"/>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8"/>
        <v>4</v>
      </c>
      <c r="D528" s="275"/>
      <c r="E528" s="330"/>
      <c r="F528" s="330"/>
      <c r="G528" s="275"/>
      <c r="H528" s="280"/>
      <c r="I528" s="296"/>
      <c r="J528" s="302" t="s">
        <v>583</v>
      </c>
      <c r="K528" s="302"/>
      <c r="L528" s="280"/>
      <c r="M528" s="280"/>
      <c r="N528" s="297">
        <v>12</v>
      </c>
      <c r="O528" s="552">
        <f t="shared" si="136"/>
        <v>84</v>
      </c>
      <c r="P528" s="553">
        <f t="shared" si="137"/>
        <v>84</v>
      </c>
      <c r="Q528" s="552">
        <f t="shared" si="138"/>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8"/>
        <v>4</v>
      </c>
      <c r="D529" s="275"/>
      <c r="E529" s="330"/>
      <c r="F529" s="330"/>
      <c r="G529" s="275"/>
      <c r="H529" s="280"/>
      <c r="I529" s="296"/>
      <c r="J529" s="302" t="s">
        <v>584</v>
      </c>
      <c r="K529" s="302"/>
      <c r="L529" s="280"/>
      <c r="M529" s="280"/>
      <c r="N529" s="297">
        <v>13</v>
      </c>
      <c r="O529" s="552">
        <f t="shared" si="136"/>
        <v>85</v>
      </c>
      <c r="P529" s="553">
        <f t="shared" si="137"/>
        <v>85</v>
      </c>
      <c r="Q529" s="552">
        <f t="shared" si="138"/>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8"/>
        <v>4</v>
      </c>
      <c r="D530" s="275"/>
      <c r="E530" s="330"/>
      <c r="F530" s="330"/>
      <c r="G530" s="275"/>
      <c r="H530" s="280"/>
      <c r="I530" s="296"/>
      <c r="J530" s="302" t="s">
        <v>585</v>
      </c>
      <c r="K530" s="302"/>
      <c r="L530" s="280"/>
      <c r="M530" s="280"/>
      <c r="N530" s="297">
        <v>13</v>
      </c>
      <c r="O530" s="552">
        <f t="shared" si="136"/>
        <v>85</v>
      </c>
      <c r="P530" s="553">
        <f t="shared" si="137"/>
        <v>85</v>
      </c>
      <c r="Q530" s="552">
        <f t="shared" si="138"/>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8"/>
        <v>4</v>
      </c>
      <c r="D531" s="275"/>
      <c r="E531" s="330"/>
      <c r="F531" s="330"/>
      <c r="G531" s="275"/>
      <c r="H531" s="280"/>
      <c r="I531" s="296"/>
      <c r="J531" s="302" t="s">
        <v>558</v>
      </c>
      <c r="K531" s="302"/>
      <c r="L531" s="280"/>
      <c r="M531" s="280"/>
      <c r="N531" s="297">
        <v>14</v>
      </c>
      <c r="O531" s="552">
        <f t="shared" si="136"/>
        <v>86</v>
      </c>
      <c r="P531" s="553">
        <f t="shared" si="137"/>
        <v>86</v>
      </c>
      <c r="Q531" s="552">
        <f t="shared" si="138"/>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0"/>
      <c r="F532" s="330"/>
      <c r="G532" s="275"/>
      <c r="H532" s="296" t="str">
        <f>H$252</f>
        <v>Win</v>
      </c>
      <c r="I532" s="296">
        <v>0</v>
      </c>
      <c r="J532" s="302" t="s">
        <v>576</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8"/>
        <v>4</v>
      </c>
      <c r="D533" s="275"/>
      <c r="E533" s="330"/>
      <c r="F533" s="330"/>
      <c r="G533" s="275"/>
      <c r="H533" s="280"/>
      <c r="I533" s="296"/>
      <c r="J533" s="302" t="s">
        <v>875</v>
      </c>
      <c r="K533" s="302"/>
      <c r="L533" s="280"/>
      <c r="M533" s="280"/>
      <c r="N533" s="555">
        <f t="shared" ref="N533:N539" si="139">IF(N493=0,0,N493+24)</f>
        <v>25</v>
      </c>
      <c r="O533" s="552">
        <f t="shared" ref="O533" si="140">IF(N533=0,0,N533+72)</f>
        <v>97</v>
      </c>
      <c r="P533" s="553">
        <f t="shared" ref="P533" si="141">O533</f>
        <v>97</v>
      </c>
      <c r="Q533" s="552">
        <f t="shared" ref="Q533" si="142">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3">INT($C$232)+4</f>
        <v>5</v>
      </c>
      <c r="D534" s="275"/>
      <c r="E534" s="330"/>
      <c r="F534" s="330"/>
      <c r="G534" s="275"/>
      <c r="H534" s="280"/>
      <c r="I534" s="296"/>
      <c r="J534" s="302" t="s">
        <v>139</v>
      </c>
      <c r="K534" s="302"/>
      <c r="L534" s="280"/>
      <c r="M534" s="280"/>
      <c r="N534" s="555">
        <f t="shared" si="139"/>
        <v>0</v>
      </c>
      <c r="O534" s="552">
        <f t="shared" ref="O534:O539" si="144">IF(N534=0,0,N534+72)</f>
        <v>0</v>
      </c>
      <c r="P534" s="553">
        <f t="shared" ref="P534:P539" si="145">O534</f>
        <v>0</v>
      </c>
      <c r="Q534" s="552">
        <f t="shared" ref="Q534:Q539" si="146">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583</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80"/>
      <c r="I537" s="296"/>
      <c r="J537" s="302" t="s">
        <v>584</v>
      </c>
      <c r="K537" s="302"/>
      <c r="L537" s="280"/>
      <c r="M537" s="280"/>
      <c r="N537" s="555">
        <f t="shared" si="139"/>
        <v>0</v>
      </c>
      <c r="O537" s="552">
        <f t="shared" si="144"/>
        <v>0</v>
      </c>
      <c r="P537" s="553">
        <f t="shared" si="145"/>
        <v>0</v>
      </c>
      <c r="Q537" s="552">
        <f t="shared" si="146"/>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3"/>
        <v>5</v>
      </c>
      <c r="D538" s="275"/>
      <c r="E538" s="330"/>
      <c r="F538" s="330"/>
      <c r="G538" s="275"/>
      <c r="H538" s="280"/>
      <c r="I538" s="296"/>
      <c r="J538" s="302" t="s">
        <v>585</v>
      </c>
      <c r="K538" s="302"/>
      <c r="L538" s="280"/>
      <c r="M538" s="280"/>
      <c r="N538" s="555">
        <f t="shared" si="139"/>
        <v>0</v>
      </c>
      <c r="O538" s="552">
        <f t="shared" si="144"/>
        <v>0</v>
      </c>
      <c r="P538" s="553">
        <f t="shared" si="145"/>
        <v>0</v>
      </c>
      <c r="Q538" s="552">
        <f t="shared" si="146"/>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558</v>
      </c>
      <c r="K539" s="302"/>
      <c r="L539" s="280"/>
      <c r="M539" s="280"/>
      <c r="N539" s="555">
        <f t="shared" si="139"/>
        <v>0</v>
      </c>
      <c r="O539" s="552">
        <f t="shared" si="144"/>
        <v>0</v>
      </c>
      <c r="P539" s="553">
        <f t="shared" si="145"/>
        <v>0</v>
      </c>
      <c r="Q539" s="552">
        <f t="shared" si="146"/>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96"/>
      <c r="I540" s="296">
        <v>1</v>
      </c>
      <c r="J540" s="302" t="s">
        <v>576</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7">INT($C$232)+3</f>
        <v>4</v>
      </c>
      <c r="D541" s="275"/>
      <c r="E541" s="330"/>
      <c r="F541" s="330"/>
      <c r="G541" s="275"/>
      <c r="H541" s="280"/>
      <c r="I541" s="296"/>
      <c r="J541" s="302" t="s">
        <v>875</v>
      </c>
      <c r="K541" s="302"/>
      <c r="L541" s="280"/>
      <c r="M541" s="280"/>
      <c r="N541" s="555">
        <f t="shared" ref="N541:N547" si="148">IF(N501=0,0,N501+24)</f>
        <v>25</v>
      </c>
      <c r="O541" s="552">
        <f t="shared" ref="O541" si="149">IF(N541=0,0,N541+72)</f>
        <v>97</v>
      </c>
      <c r="P541" s="553">
        <f t="shared" ref="P541" si="150">O541</f>
        <v>97</v>
      </c>
      <c r="Q541" s="552">
        <f t="shared" ref="Q541" si="151">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139</v>
      </c>
      <c r="K542" s="302"/>
      <c r="L542" s="280"/>
      <c r="M542" s="280"/>
      <c r="N542" s="555">
        <f t="shared" si="148"/>
        <v>26</v>
      </c>
      <c r="O542" s="552">
        <f t="shared" ref="O542:O547" si="152">IF(N542=0,0,N542+72)</f>
        <v>98</v>
      </c>
      <c r="P542" s="553">
        <f t="shared" ref="P542:P547" si="153">O542</f>
        <v>98</v>
      </c>
      <c r="Q542" s="552">
        <f t="shared" ref="Q542:Q547" si="154">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583</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80"/>
      <c r="I545" s="296"/>
      <c r="J545" s="302" t="s">
        <v>584</v>
      </c>
      <c r="K545" s="302"/>
      <c r="L545" s="280"/>
      <c r="M545" s="280"/>
      <c r="N545" s="555">
        <f t="shared" si="148"/>
        <v>27</v>
      </c>
      <c r="O545" s="552">
        <f t="shared" si="152"/>
        <v>99</v>
      </c>
      <c r="P545" s="553">
        <f t="shared" si="153"/>
        <v>99</v>
      </c>
      <c r="Q545" s="552">
        <f t="shared" si="154"/>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3"/>
        <v>5</v>
      </c>
      <c r="D546" s="275"/>
      <c r="E546" s="330"/>
      <c r="F546" s="330"/>
      <c r="G546" s="275"/>
      <c r="H546" s="280"/>
      <c r="I546" s="296"/>
      <c r="J546" s="302" t="s">
        <v>585</v>
      </c>
      <c r="K546" s="302"/>
      <c r="L546" s="280"/>
      <c r="M546" s="280"/>
      <c r="N546" s="555">
        <f t="shared" si="148"/>
        <v>27</v>
      </c>
      <c r="O546" s="552">
        <f t="shared" si="152"/>
        <v>99</v>
      </c>
      <c r="P546" s="553">
        <f t="shared" si="153"/>
        <v>99</v>
      </c>
      <c r="Q546" s="552">
        <f t="shared" si="154"/>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558</v>
      </c>
      <c r="K547" s="302"/>
      <c r="L547" s="280"/>
      <c r="M547" s="280"/>
      <c r="N547" s="555">
        <f t="shared" si="148"/>
        <v>27</v>
      </c>
      <c r="O547" s="552">
        <f t="shared" si="152"/>
        <v>99</v>
      </c>
      <c r="P547" s="553">
        <f t="shared" si="153"/>
        <v>99</v>
      </c>
      <c r="Q547" s="552">
        <f t="shared" si="154"/>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96"/>
      <c r="I548" s="296">
        <v>2</v>
      </c>
      <c r="J548" s="302" t="s">
        <v>576</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5">INT($C$232)+3</f>
        <v>4</v>
      </c>
      <c r="D549" s="275"/>
      <c r="E549" s="330"/>
      <c r="F549" s="330"/>
      <c r="G549" s="275"/>
      <c r="H549" s="280"/>
      <c r="I549" s="296"/>
      <c r="J549" s="302" t="s">
        <v>875</v>
      </c>
      <c r="K549" s="302"/>
      <c r="L549" s="280"/>
      <c r="M549" s="280"/>
      <c r="N549" s="555">
        <f t="shared" ref="N549:N555" si="156">IF(N509=0,0,N509+24)</f>
        <v>25</v>
      </c>
      <c r="O549" s="552">
        <f t="shared" ref="O549" si="157">IF(N549=0,0,N549+72)</f>
        <v>97</v>
      </c>
      <c r="P549" s="553">
        <f t="shared" ref="P549" si="158">O549</f>
        <v>97</v>
      </c>
      <c r="Q549" s="552">
        <f t="shared" ref="Q549" si="159">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139</v>
      </c>
      <c r="K550" s="302"/>
      <c r="L550" s="280"/>
      <c r="M550" s="280"/>
      <c r="N550" s="555">
        <f t="shared" si="156"/>
        <v>28</v>
      </c>
      <c r="O550" s="552">
        <f t="shared" ref="O550:O555" si="160">IF(N550=0,0,N550+72)</f>
        <v>100</v>
      </c>
      <c r="P550" s="553">
        <f t="shared" ref="P550:P555" si="161">O550</f>
        <v>100</v>
      </c>
      <c r="Q550" s="552">
        <f t="shared" ref="Q550:Q555" si="162">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29</v>
      </c>
      <c r="O551" s="552">
        <f t="shared" si="160"/>
        <v>101</v>
      </c>
      <c r="P551" s="553">
        <f t="shared" si="161"/>
        <v>101</v>
      </c>
      <c r="Q551" s="552">
        <f t="shared" si="162"/>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583</v>
      </c>
      <c r="K552" s="302"/>
      <c r="L552" s="280"/>
      <c r="M552" s="280"/>
      <c r="N552" s="555">
        <f t="shared" si="156"/>
        <v>29</v>
      </c>
      <c r="O552" s="552">
        <f t="shared" si="160"/>
        <v>101</v>
      </c>
      <c r="P552" s="553">
        <f t="shared" si="161"/>
        <v>101</v>
      </c>
      <c r="Q552" s="552">
        <f t="shared" si="162"/>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80"/>
      <c r="I553" s="296"/>
      <c r="J553" s="302" t="s">
        <v>584</v>
      </c>
      <c r="K553" s="302"/>
      <c r="L553" s="280"/>
      <c r="M553" s="280"/>
      <c r="N553" s="555">
        <f t="shared" si="156"/>
        <v>30</v>
      </c>
      <c r="O553" s="552">
        <f t="shared" si="160"/>
        <v>102</v>
      </c>
      <c r="P553" s="553">
        <f t="shared" si="161"/>
        <v>102</v>
      </c>
      <c r="Q553" s="552">
        <f t="shared" si="162"/>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3"/>
        <v>5</v>
      </c>
      <c r="D554" s="275"/>
      <c r="E554" s="330"/>
      <c r="F554" s="330"/>
      <c r="G554" s="275"/>
      <c r="H554" s="280"/>
      <c r="I554" s="296"/>
      <c r="J554" s="302" t="s">
        <v>585</v>
      </c>
      <c r="K554" s="302"/>
      <c r="L554" s="280"/>
      <c r="M554" s="280"/>
      <c r="N554" s="555">
        <f t="shared" si="156"/>
        <v>30</v>
      </c>
      <c r="O554" s="552">
        <f t="shared" si="160"/>
        <v>102</v>
      </c>
      <c r="P554" s="553">
        <f t="shared" si="161"/>
        <v>102</v>
      </c>
      <c r="Q554" s="552">
        <f t="shared" si="162"/>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558</v>
      </c>
      <c r="K555" s="302"/>
      <c r="L555" s="280"/>
      <c r="M555" s="280"/>
      <c r="N555" s="555">
        <f t="shared" si="156"/>
        <v>30</v>
      </c>
      <c r="O555" s="552">
        <f t="shared" si="160"/>
        <v>102</v>
      </c>
      <c r="P555" s="553">
        <f t="shared" si="161"/>
        <v>102</v>
      </c>
      <c r="Q555" s="552">
        <f t="shared" si="162"/>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96"/>
      <c r="I556" s="296">
        <v>3</v>
      </c>
      <c r="J556" s="302" t="s">
        <v>576</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3">INT($C$232)+3</f>
        <v>4</v>
      </c>
      <c r="D557" s="275"/>
      <c r="E557" s="330"/>
      <c r="F557" s="330"/>
      <c r="G557" s="275"/>
      <c r="H557" s="280"/>
      <c r="I557" s="296"/>
      <c r="J557" s="302" t="s">
        <v>875</v>
      </c>
      <c r="K557" s="302"/>
      <c r="L557" s="280"/>
      <c r="M557" s="280"/>
      <c r="N557" s="555">
        <f t="shared" ref="N557:N563" si="164">IF(N517=0,0,N517+24)</f>
        <v>25</v>
      </c>
      <c r="O557" s="552">
        <f t="shared" ref="O557" si="165">IF(N557=0,0,N557+72)</f>
        <v>97</v>
      </c>
      <c r="P557" s="553">
        <f t="shared" ref="P557" si="166">O557</f>
        <v>97</v>
      </c>
      <c r="Q557" s="552">
        <f t="shared" ref="Q557" si="167">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139</v>
      </c>
      <c r="K558" s="302"/>
      <c r="L558" s="280"/>
      <c r="M558" s="280"/>
      <c r="N558" s="555">
        <f t="shared" si="164"/>
        <v>31</v>
      </c>
      <c r="O558" s="552">
        <f t="shared" ref="O558:O563" si="168">IF(N558=0,0,N558+72)</f>
        <v>103</v>
      </c>
      <c r="P558" s="553">
        <f t="shared" ref="P558:P571" si="169">O558</f>
        <v>103</v>
      </c>
      <c r="Q558" s="552">
        <f t="shared" ref="Q558:Q563" si="170">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32</v>
      </c>
      <c r="O559" s="552">
        <f t="shared" si="168"/>
        <v>104</v>
      </c>
      <c r="P559" s="553">
        <f t="shared" si="169"/>
        <v>104</v>
      </c>
      <c r="Q559" s="552">
        <f t="shared" si="170"/>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583</v>
      </c>
      <c r="K560" s="302"/>
      <c r="L560" s="280"/>
      <c r="M560" s="280"/>
      <c r="N560" s="555">
        <f t="shared" si="164"/>
        <v>32</v>
      </c>
      <c r="O560" s="552">
        <f t="shared" si="168"/>
        <v>104</v>
      </c>
      <c r="P560" s="553">
        <f t="shared" si="169"/>
        <v>104</v>
      </c>
      <c r="Q560" s="552">
        <f t="shared" si="170"/>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80"/>
      <c r="I561" s="296"/>
      <c r="J561" s="302" t="s">
        <v>584</v>
      </c>
      <c r="K561" s="302"/>
      <c r="L561" s="280"/>
      <c r="M561" s="280"/>
      <c r="N561" s="555">
        <f t="shared" si="164"/>
        <v>33</v>
      </c>
      <c r="O561" s="552">
        <f t="shared" si="168"/>
        <v>105</v>
      </c>
      <c r="P561" s="553">
        <f t="shared" si="169"/>
        <v>105</v>
      </c>
      <c r="Q561" s="552">
        <f t="shared" si="170"/>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3"/>
        <v>5</v>
      </c>
      <c r="D562" s="275"/>
      <c r="E562" s="330"/>
      <c r="F562" s="330"/>
      <c r="G562" s="275"/>
      <c r="H562" s="280"/>
      <c r="I562" s="296"/>
      <c r="J562" s="302" t="s">
        <v>585</v>
      </c>
      <c r="K562" s="302"/>
      <c r="L562" s="280"/>
      <c r="M562" s="280"/>
      <c r="N562" s="555">
        <f t="shared" si="164"/>
        <v>33</v>
      </c>
      <c r="O562" s="552">
        <f t="shared" si="168"/>
        <v>105</v>
      </c>
      <c r="P562" s="553">
        <f t="shared" si="169"/>
        <v>105</v>
      </c>
      <c r="Q562" s="552">
        <f t="shared" si="170"/>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558</v>
      </c>
      <c r="K563" s="302"/>
      <c r="L563" s="280"/>
      <c r="M563" s="280"/>
      <c r="N563" s="555">
        <f t="shared" si="164"/>
        <v>34</v>
      </c>
      <c r="O563" s="552">
        <f t="shared" si="168"/>
        <v>106</v>
      </c>
      <c r="P563" s="553">
        <f t="shared" si="169"/>
        <v>106</v>
      </c>
      <c r="Q563" s="552">
        <f t="shared" si="170"/>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96"/>
      <c r="I564" s="296">
        <v>4</v>
      </c>
      <c r="J564" s="302" t="s">
        <v>576</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1">INT($C$232)+3</f>
        <v>4</v>
      </c>
      <c r="D565" s="275"/>
      <c r="E565" s="330"/>
      <c r="F565" s="330"/>
      <c r="G565" s="275"/>
      <c r="H565" s="280"/>
      <c r="I565" s="296"/>
      <c r="J565" s="302" t="s">
        <v>875</v>
      </c>
      <c r="K565" s="302"/>
      <c r="L565" s="280"/>
      <c r="M565" s="280"/>
      <c r="N565" s="555">
        <f t="shared" ref="N565:N571" si="172">IF(N525=0,0,N525+24)</f>
        <v>25</v>
      </c>
      <c r="O565" s="552">
        <f t="shared" ref="O565" si="173">IF(N565=0,0,N565+72)</f>
        <v>97</v>
      </c>
      <c r="P565" s="553">
        <f t="shared" ref="P565" si="174">O565</f>
        <v>97</v>
      </c>
      <c r="Q565" s="552">
        <f t="shared" ref="Q565" si="175">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139</v>
      </c>
      <c r="K566" s="302"/>
      <c r="L566" s="280"/>
      <c r="M566" s="280"/>
      <c r="N566" s="555">
        <f t="shared" si="172"/>
        <v>35</v>
      </c>
      <c r="O566" s="552">
        <f t="shared" ref="O566:O571" si="176">IF(N566=0,0,N566+72)</f>
        <v>107</v>
      </c>
      <c r="P566" s="553">
        <f t="shared" si="169"/>
        <v>107</v>
      </c>
      <c r="Q566" s="552">
        <f t="shared" ref="Q566:Q571" si="177">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36</v>
      </c>
      <c r="O567" s="552">
        <f t="shared" si="176"/>
        <v>108</v>
      </c>
      <c r="P567" s="553">
        <f t="shared" si="169"/>
        <v>108</v>
      </c>
      <c r="Q567" s="552">
        <f t="shared" si="177"/>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583</v>
      </c>
      <c r="K568" s="302"/>
      <c r="L568" s="280"/>
      <c r="M568" s="280"/>
      <c r="N568" s="555">
        <f t="shared" si="172"/>
        <v>36</v>
      </c>
      <c r="O568" s="552">
        <f t="shared" si="176"/>
        <v>108</v>
      </c>
      <c r="P568" s="553">
        <f t="shared" si="169"/>
        <v>108</v>
      </c>
      <c r="Q568" s="552">
        <f t="shared" si="177"/>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80"/>
      <c r="I569" s="296"/>
      <c r="J569" s="302" t="s">
        <v>584</v>
      </c>
      <c r="K569" s="302"/>
      <c r="L569" s="280"/>
      <c r="M569" s="280"/>
      <c r="N569" s="555">
        <f t="shared" si="172"/>
        <v>37</v>
      </c>
      <c r="O569" s="552">
        <f t="shared" si="176"/>
        <v>109</v>
      </c>
      <c r="P569" s="553">
        <f t="shared" si="169"/>
        <v>109</v>
      </c>
      <c r="Q569" s="552">
        <f t="shared" si="177"/>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3"/>
        <v>5</v>
      </c>
      <c r="D570" s="275"/>
      <c r="E570" s="330"/>
      <c r="F570" s="330"/>
      <c r="G570" s="275"/>
      <c r="H570" s="280"/>
      <c r="I570" s="296"/>
      <c r="J570" s="302" t="s">
        <v>585</v>
      </c>
      <c r="K570" s="302"/>
      <c r="L570" s="280"/>
      <c r="M570" s="280"/>
      <c r="N570" s="555">
        <f t="shared" si="172"/>
        <v>37</v>
      </c>
      <c r="O570" s="552">
        <f t="shared" si="176"/>
        <v>109</v>
      </c>
      <c r="P570" s="553">
        <f t="shared" si="169"/>
        <v>109</v>
      </c>
      <c r="Q570" s="552">
        <f t="shared" si="177"/>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558</v>
      </c>
      <c r="K571" s="302"/>
      <c r="L571" s="280"/>
      <c r="M571" s="280"/>
      <c r="N571" s="555">
        <f t="shared" si="172"/>
        <v>38</v>
      </c>
      <c r="O571" s="552">
        <f t="shared" si="176"/>
        <v>110</v>
      </c>
      <c r="P571" s="553">
        <f t="shared" si="169"/>
        <v>110</v>
      </c>
      <c r="Q571" s="552">
        <f t="shared" si="177"/>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96" t="str">
        <f>H$253</f>
        <v>Spr</v>
      </c>
      <c r="I572" s="296">
        <v>0</v>
      </c>
      <c r="J572" s="302" t="s">
        <v>576</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8">INT($C$232)+3</f>
        <v>4</v>
      </c>
      <c r="D573" s="275"/>
      <c r="E573" s="330"/>
      <c r="F573" s="330"/>
      <c r="G573" s="275"/>
      <c r="H573" s="280"/>
      <c r="I573" s="296"/>
      <c r="J573" s="302" t="s">
        <v>875</v>
      </c>
      <c r="K573" s="302"/>
      <c r="L573" s="280"/>
      <c r="M573" s="280"/>
      <c r="N573" s="555">
        <f t="shared" ref="N573:N579" si="179">IF(N533=0,0,N533+24)</f>
        <v>49</v>
      </c>
      <c r="O573" s="552">
        <f t="shared" ref="O573" si="180">IF(N573=0,0,N573+72)</f>
        <v>121</v>
      </c>
      <c r="P573" s="553">
        <f t="shared" ref="P573" si="181">O573</f>
        <v>121</v>
      </c>
      <c r="Q573" s="552">
        <f t="shared" ref="Q573" si="182">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139</v>
      </c>
      <c r="K574" s="302"/>
      <c r="L574" s="280"/>
      <c r="M574" s="280"/>
      <c r="N574" s="555">
        <f t="shared" si="179"/>
        <v>0</v>
      </c>
      <c r="O574" s="552">
        <f t="shared" ref="O574:O579" si="183">IF(N574=0,0,N574+72)</f>
        <v>0</v>
      </c>
      <c r="P574" s="553">
        <f t="shared" ref="P574:P579" si="184">O574</f>
        <v>0</v>
      </c>
      <c r="Q574" s="552">
        <f t="shared" ref="Q574:Q579" si="185">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583</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80"/>
      <c r="I577" s="296"/>
      <c r="J577" s="302" t="s">
        <v>584</v>
      </c>
      <c r="K577" s="302"/>
      <c r="L577" s="280"/>
      <c r="M577" s="280"/>
      <c r="N577" s="555">
        <f t="shared" si="179"/>
        <v>0</v>
      </c>
      <c r="O577" s="552">
        <f t="shared" si="183"/>
        <v>0</v>
      </c>
      <c r="P577" s="553">
        <f t="shared" si="184"/>
        <v>0</v>
      </c>
      <c r="Q577" s="552">
        <f t="shared" si="185"/>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3"/>
        <v>5</v>
      </c>
      <c r="D578" s="275"/>
      <c r="E578" s="330"/>
      <c r="F578" s="330"/>
      <c r="G578" s="275"/>
      <c r="H578" s="280"/>
      <c r="I578" s="296"/>
      <c r="J578" s="302" t="s">
        <v>585</v>
      </c>
      <c r="K578" s="302"/>
      <c r="L578" s="280"/>
      <c r="M578" s="280"/>
      <c r="N578" s="555">
        <f t="shared" si="179"/>
        <v>0</v>
      </c>
      <c r="O578" s="552">
        <f t="shared" si="183"/>
        <v>0</v>
      </c>
      <c r="P578" s="553">
        <f t="shared" si="184"/>
        <v>0</v>
      </c>
      <c r="Q578" s="552">
        <f t="shared" si="185"/>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558</v>
      </c>
      <c r="K579" s="302"/>
      <c r="L579" s="280"/>
      <c r="M579" s="280"/>
      <c r="N579" s="555">
        <f t="shared" si="179"/>
        <v>0</v>
      </c>
      <c r="O579" s="552">
        <f t="shared" si="183"/>
        <v>0</v>
      </c>
      <c r="P579" s="553">
        <f t="shared" si="184"/>
        <v>0</v>
      </c>
      <c r="Q579" s="552">
        <f t="shared" si="185"/>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96"/>
      <c r="I580" s="296">
        <v>1</v>
      </c>
      <c r="J580" s="302" t="s">
        <v>576</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6">INT($C$232)+3</f>
        <v>4</v>
      </c>
      <c r="D581" s="275"/>
      <c r="E581" s="330"/>
      <c r="F581" s="330"/>
      <c r="G581" s="275"/>
      <c r="H581" s="280"/>
      <c r="I581" s="296"/>
      <c r="J581" s="302" t="s">
        <v>875</v>
      </c>
      <c r="K581" s="302"/>
      <c r="L581" s="280"/>
      <c r="M581" s="280"/>
      <c r="N581" s="555">
        <f t="shared" ref="N581:N587" si="187">IF(N541=0,0,N541+24)</f>
        <v>49</v>
      </c>
      <c r="O581" s="552">
        <f t="shared" ref="O581" si="188">IF(N581=0,0,N581+72)</f>
        <v>121</v>
      </c>
      <c r="P581" s="553">
        <f t="shared" ref="P581" si="189">O581</f>
        <v>121</v>
      </c>
      <c r="Q581" s="552">
        <f t="shared" ref="Q581" si="190">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139</v>
      </c>
      <c r="K582" s="302"/>
      <c r="L582" s="280"/>
      <c r="M582" s="280"/>
      <c r="N582" s="555">
        <f t="shared" si="187"/>
        <v>50</v>
      </c>
      <c r="O582" s="552">
        <f t="shared" ref="O582:O587" si="191">IF(N582=0,0,N582+72)</f>
        <v>122</v>
      </c>
      <c r="P582" s="553">
        <f t="shared" ref="P582:P587" si="192">O582</f>
        <v>122</v>
      </c>
      <c r="Q582" s="552">
        <f t="shared" ref="Q582:Q587" si="193">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583</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80"/>
      <c r="I585" s="296"/>
      <c r="J585" s="302" t="s">
        <v>584</v>
      </c>
      <c r="K585" s="302"/>
      <c r="L585" s="280"/>
      <c r="M585" s="280"/>
      <c r="N585" s="555">
        <f t="shared" si="187"/>
        <v>51</v>
      </c>
      <c r="O585" s="552">
        <f t="shared" si="191"/>
        <v>123</v>
      </c>
      <c r="P585" s="553">
        <f t="shared" si="192"/>
        <v>123</v>
      </c>
      <c r="Q585" s="552">
        <f t="shared" si="193"/>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3"/>
        <v>5</v>
      </c>
      <c r="D586" s="275"/>
      <c r="E586" s="330"/>
      <c r="F586" s="330"/>
      <c r="G586" s="275"/>
      <c r="H586" s="280"/>
      <c r="I586" s="296"/>
      <c r="J586" s="302" t="s">
        <v>585</v>
      </c>
      <c r="K586" s="302"/>
      <c r="L586" s="280"/>
      <c r="M586" s="280"/>
      <c r="N586" s="555">
        <f t="shared" si="187"/>
        <v>51</v>
      </c>
      <c r="O586" s="552">
        <f t="shared" si="191"/>
        <v>123</v>
      </c>
      <c r="P586" s="553">
        <f t="shared" si="192"/>
        <v>123</v>
      </c>
      <c r="Q586" s="552">
        <f t="shared" si="193"/>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558</v>
      </c>
      <c r="K587" s="302"/>
      <c r="L587" s="280"/>
      <c r="M587" s="280"/>
      <c r="N587" s="555">
        <f t="shared" si="187"/>
        <v>51</v>
      </c>
      <c r="O587" s="552">
        <f t="shared" si="191"/>
        <v>123</v>
      </c>
      <c r="P587" s="553">
        <f t="shared" si="192"/>
        <v>123</v>
      </c>
      <c r="Q587" s="552">
        <f t="shared" si="193"/>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96"/>
      <c r="I588" s="296">
        <v>2</v>
      </c>
      <c r="J588" s="302" t="s">
        <v>576</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4">INT($C$232)+3</f>
        <v>4</v>
      </c>
      <c r="D589" s="275"/>
      <c r="E589" s="330"/>
      <c r="F589" s="330"/>
      <c r="G589" s="275"/>
      <c r="H589" s="280"/>
      <c r="I589" s="296"/>
      <c r="J589" s="302" t="s">
        <v>875</v>
      </c>
      <c r="K589" s="302"/>
      <c r="L589" s="280"/>
      <c r="M589" s="280"/>
      <c r="N589" s="555">
        <f t="shared" ref="N589:N595" si="195">IF(N549=0,0,N549+24)</f>
        <v>49</v>
      </c>
      <c r="O589" s="552">
        <f t="shared" ref="O589" si="196">IF(N589=0,0,N589+72)</f>
        <v>121</v>
      </c>
      <c r="P589" s="553">
        <f t="shared" ref="P589" si="197">O589</f>
        <v>121</v>
      </c>
      <c r="Q589" s="552">
        <f t="shared" ref="Q589" si="198">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139</v>
      </c>
      <c r="K590" s="302"/>
      <c r="L590" s="280"/>
      <c r="M590" s="280"/>
      <c r="N590" s="555">
        <f t="shared" si="195"/>
        <v>52</v>
      </c>
      <c r="O590" s="552">
        <f t="shared" ref="O590:O595" si="199">IF(N590=0,0,N590+72)</f>
        <v>124</v>
      </c>
      <c r="P590" s="553">
        <f t="shared" ref="P590:P595" si="200">O590</f>
        <v>124</v>
      </c>
      <c r="Q590" s="552">
        <f t="shared" ref="Q590:Q595" si="201">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53</v>
      </c>
      <c r="O591" s="552">
        <f t="shared" si="199"/>
        <v>125</v>
      </c>
      <c r="P591" s="553">
        <f t="shared" si="200"/>
        <v>125</v>
      </c>
      <c r="Q591" s="552">
        <f t="shared" si="201"/>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583</v>
      </c>
      <c r="K592" s="302"/>
      <c r="L592" s="280"/>
      <c r="M592" s="280"/>
      <c r="N592" s="555">
        <f t="shared" si="195"/>
        <v>53</v>
      </c>
      <c r="O592" s="552">
        <f t="shared" si="199"/>
        <v>125</v>
      </c>
      <c r="P592" s="553">
        <f t="shared" si="200"/>
        <v>125</v>
      </c>
      <c r="Q592" s="552">
        <f t="shared" si="201"/>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80"/>
      <c r="I593" s="296"/>
      <c r="J593" s="302" t="s">
        <v>584</v>
      </c>
      <c r="K593" s="302"/>
      <c r="L593" s="280"/>
      <c r="M593" s="280"/>
      <c r="N593" s="555">
        <f t="shared" si="195"/>
        <v>54</v>
      </c>
      <c r="O593" s="552">
        <f t="shared" si="199"/>
        <v>126</v>
      </c>
      <c r="P593" s="553">
        <f t="shared" si="200"/>
        <v>126</v>
      </c>
      <c r="Q593" s="552">
        <f t="shared" si="201"/>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3"/>
        <v>5</v>
      </c>
      <c r="D594" s="275"/>
      <c r="E594" s="330"/>
      <c r="F594" s="330"/>
      <c r="G594" s="275"/>
      <c r="H594" s="280"/>
      <c r="I594" s="296"/>
      <c r="J594" s="302" t="s">
        <v>585</v>
      </c>
      <c r="K594" s="302"/>
      <c r="L594" s="280"/>
      <c r="M594" s="280"/>
      <c r="N594" s="555">
        <f t="shared" si="195"/>
        <v>54</v>
      </c>
      <c r="O594" s="552">
        <f t="shared" si="199"/>
        <v>126</v>
      </c>
      <c r="P594" s="553">
        <f t="shared" si="200"/>
        <v>126</v>
      </c>
      <c r="Q594" s="552">
        <f t="shared" si="201"/>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558</v>
      </c>
      <c r="K595" s="302"/>
      <c r="L595" s="280"/>
      <c r="M595" s="280"/>
      <c r="N595" s="555">
        <f t="shared" si="195"/>
        <v>54</v>
      </c>
      <c r="O595" s="552">
        <f t="shared" si="199"/>
        <v>126</v>
      </c>
      <c r="P595" s="553">
        <f t="shared" si="200"/>
        <v>126</v>
      </c>
      <c r="Q595" s="552">
        <f t="shared" si="201"/>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96"/>
      <c r="I596" s="296">
        <v>3</v>
      </c>
      <c r="J596" s="302" t="s">
        <v>576</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2">INT($C$232)+3</f>
        <v>4</v>
      </c>
      <c r="D597" s="275"/>
      <c r="E597" s="330"/>
      <c r="F597" s="330"/>
      <c r="G597" s="275"/>
      <c r="H597" s="280"/>
      <c r="I597" s="296"/>
      <c r="J597" s="302" t="s">
        <v>875</v>
      </c>
      <c r="K597" s="302"/>
      <c r="L597" s="280"/>
      <c r="M597" s="280"/>
      <c r="N597" s="555">
        <f t="shared" ref="N597:N603" si="203">IF(N557=0,0,N557+24)</f>
        <v>49</v>
      </c>
      <c r="O597" s="552">
        <f t="shared" ref="O597" si="204">IF(N597=0,0,N597+72)</f>
        <v>121</v>
      </c>
      <c r="P597" s="553">
        <f t="shared" ref="P597" si="205">O597</f>
        <v>121</v>
      </c>
      <c r="Q597" s="552">
        <f t="shared" ref="Q597" si="206">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139</v>
      </c>
      <c r="K598" s="302"/>
      <c r="L598" s="280"/>
      <c r="M598" s="280"/>
      <c r="N598" s="555">
        <f t="shared" si="203"/>
        <v>55</v>
      </c>
      <c r="O598" s="552">
        <f t="shared" ref="O598:O603" si="207">IF(N598=0,0,N598+72)</f>
        <v>127</v>
      </c>
      <c r="P598" s="553">
        <f t="shared" ref="P598:P603" si="208">O598</f>
        <v>127</v>
      </c>
      <c r="Q598" s="552">
        <f t="shared" ref="Q598:Q603" si="209">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56</v>
      </c>
      <c r="O599" s="552">
        <f t="shared" si="207"/>
        <v>128</v>
      </c>
      <c r="P599" s="553">
        <f t="shared" si="208"/>
        <v>128</v>
      </c>
      <c r="Q599" s="552">
        <f t="shared" si="209"/>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583</v>
      </c>
      <c r="K600" s="302"/>
      <c r="L600" s="280"/>
      <c r="M600" s="280"/>
      <c r="N600" s="555">
        <f t="shared" si="203"/>
        <v>56</v>
      </c>
      <c r="O600" s="552">
        <f t="shared" si="207"/>
        <v>128</v>
      </c>
      <c r="P600" s="553">
        <f t="shared" si="208"/>
        <v>128</v>
      </c>
      <c r="Q600" s="552">
        <f t="shared" si="209"/>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80"/>
      <c r="I601" s="296"/>
      <c r="J601" s="302" t="s">
        <v>584</v>
      </c>
      <c r="K601" s="302"/>
      <c r="L601" s="280"/>
      <c r="M601" s="280"/>
      <c r="N601" s="555">
        <f t="shared" si="203"/>
        <v>57</v>
      </c>
      <c r="O601" s="552">
        <f t="shared" si="207"/>
        <v>129</v>
      </c>
      <c r="P601" s="553">
        <f t="shared" si="208"/>
        <v>129</v>
      </c>
      <c r="Q601" s="552">
        <f t="shared" si="209"/>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3"/>
        <v>5</v>
      </c>
      <c r="D602" s="275"/>
      <c r="E602" s="330"/>
      <c r="F602" s="330"/>
      <c r="G602" s="275"/>
      <c r="H602" s="280"/>
      <c r="I602" s="296"/>
      <c r="J602" s="302" t="s">
        <v>585</v>
      </c>
      <c r="K602" s="302"/>
      <c r="L602" s="280"/>
      <c r="M602" s="280"/>
      <c r="N602" s="555">
        <f t="shared" si="203"/>
        <v>57</v>
      </c>
      <c r="O602" s="552">
        <f t="shared" si="207"/>
        <v>129</v>
      </c>
      <c r="P602" s="553">
        <f t="shared" si="208"/>
        <v>129</v>
      </c>
      <c r="Q602" s="552">
        <f t="shared" si="209"/>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558</v>
      </c>
      <c r="K603" s="302"/>
      <c r="L603" s="280"/>
      <c r="M603" s="280"/>
      <c r="N603" s="555">
        <f t="shared" si="203"/>
        <v>58</v>
      </c>
      <c r="O603" s="552">
        <f t="shared" si="207"/>
        <v>130</v>
      </c>
      <c r="P603" s="553">
        <f t="shared" si="208"/>
        <v>130</v>
      </c>
      <c r="Q603" s="552">
        <f t="shared" si="209"/>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3"/>
        <v>5</v>
      </c>
      <c r="D604" s="275"/>
      <c r="E604" s="330"/>
      <c r="F604" s="330"/>
      <c r="G604" s="275"/>
      <c r="H604" s="296"/>
      <c r="I604" s="296">
        <v>4</v>
      </c>
      <c r="J604" s="302" t="s">
        <v>576</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10">INT($C$232)+3</f>
        <v>4</v>
      </c>
      <c r="D605" s="275"/>
      <c r="E605" s="330"/>
      <c r="F605" s="330"/>
      <c r="G605" s="275"/>
      <c r="H605" s="280"/>
      <c r="I605" s="296"/>
      <c r="J605" s="302" t="s">
        <v>875</v>
      </c>
      <c r="K605" s="302"/>
      <c r="L605" s="280"/>
      <c r="M605" s="280"/>
      <c r="N605" s="555">
        <f t="shared" ref="N605:N611" si="211">IF(N565=0,0,N565+24)</f>
        <v>49</v>
      </c>
      <c r="O605" s="552">
        <f t="shared" ref="O605" si="212">IF(N605=0,0,N605+72)</f>
        <v>121</v>
      </c>
      <c r="P605" s="553">
        <f t="shared" ref="P605" si="213">O605</f>
        <v>121</v>
      </c>
      <c r="Q605" s="552">
        <f t="shared" ref="Q605" si="214">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3"/>
        <v>5</v>
      </c>
      <c r="D606" s="275"/>
      <c r="E606" s="330"/>
      <c r="F606" s="330"/>
      <c r="G606" s="275"/>
      <c r="H606" s="280"/>
      <c r="I606" s="296"/>
      <c r="J606" s="302" t="s">
        <v>139</v>
      </c>
      <c r="K606" s="302"/>
      <c r="L606" s="280"/>
      <c r="M606" s="280"/>
      <c r="N606" s="555">
        <f t="shared" si="211"/>
        <v>59</v>
      </c>
      <c r="O606" s="552">
        <f t="shared" ref="O606:O611" si="215">IF(N606=0,0,N606+72)</f>
        <v>131</v>
      </c>
      <c r="P606" s="553">
        <f t="shared" ref="P606:P611" si="216">O606</f>
        <v>131</v>
      </c>
      <c r="Q606" s="552">
        <f t="shared" ref="Q606:Q611" si="217">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8">INT($C$232)+4</f>
        <v>5</v>
      </c>
      <c r="D607" s="275"/>
      <c r="E607" s="330"/>
      <c r="F607" s="330"/>
      <c r="G607" s="275"/>
      <c r="H607" s="280"/>
      <c r="I607" s="296"/>
      <c r="J607" s="302" t="s">
        <v>582</v>
      </c>
      <c r="K607" s="302"/>
      <c r="L607" s="280"/>
      <c r="M607" s="280"/>
      <c r="N607" s="555">
        <f t="shared" si="211"/>
        <v>60</v>
      </c>
      <c r="O607" s="552">
        <f t="shared" si="215"/>
        <v>132</v>
      </c>
      <c r="P607" s="553">
        <f t="shared" si="216"/>
        <v>132</v>
      </c>
      <c r="Q607" s="552">
        <f t="shared" si="217"/>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583</v>
      </c>
      <c r="K608" s="302"/>
      <c r="L608" s="280"/>
      <c r="M608" s="280"/>
      <c r="N608" s="555">
        <f t="shared" si="211"/>
        <v>60</v>
      </c>
      <c r="O608" s="552">
        <f t="shared" si="215"/>
        <v>132</v>
      </c>
      <c r="P608" s="553">
        <f t="shared" si="216"/>
        <v>132</v>
      </c>
      <c r="Q608" s="552">
        <f t="shared" si="217"/>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8"/>
        <v>5</v>
      </c>
      <c r="D609" s="275"/>
      <c r="E609" s="330"/>
      <c r="F609" s="330"/>
      <c r="G609" s="275"/>
      <c r="H609" s="280"/>
      <c r="I609" s="296"/>
      <c r="J609" s="302" t="s">
        <v>584</v>
      </c>
      <c r="K609" s="302"/>
      <c r="L609" s="280"/>
      <c r="M609" s="280"/>
      <c r="N609" s="555">
        <f t="shared" si="211"/>
        <v>61</v>
      </c>
      <c r="O609" s="552">
        <f t="shared" si="215"/>
        <v>133</v>
      </c>
      <c r="P609" s="553">
        <f t="shared" si="216"/>
        <v>133</v>
      </c>
      <c r="Q609" s="552">
        <f t="shared" si="217"/>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8"/>
        <v>5</v>
      </c>
      <c r="D610" s="275"/>
      <c r="E610" s="330"/>
      <c r="F610" s="330"/>
      <c r="G610" s="275"/>
      <c r="H610" s="280"/>
      <c r="I610" s="296"/>
      <c r="J610" s="302" t="s">
        <v>585</v>
      </c>
      <c r="K610" s="302"/>
      <c r="L610" s="280"/>
      <c r="M610" s="280"/>
      <c r="N610" s="555">
        <f t="shared" si="211"/>
        <v>61</v>
      </c>
      <c r="O610" s="552">
        <f t="shared" si="215"/>
        <v>133</v>
      </c>
      <c r="P610" s="553">
        <f t="shared" si="216"/>
        <v>133</v>
      </c>
      <c r="Q610" s="552">
        <f t="shared" si="217"/>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8"/>
        <v>5</v>
      </c>
      <c r="D611" s="275"/>
      <c r="E611" s="330"/>
      <c r="F611" s="330"/>
      <c r="G611" s="275"/>
      <c r="H611" s="280"/>
      <c r="I611" s="296"/>
      <c r="J611" s="302" t="s">
        <v>558</v>
      </c>
      <c r="K611" s="302"/>
      <c r="L611" s="280"/>
      <c r="M611" s="280"/>
      <c r="N611" s="555">
        <f t="shared" si="211"/>
        <v>62</v>
      </c>
      <c r="O611" s="552">
        <f t="shared" si="215"/>
        <v>134</v>
      </c>
      <c r="P611" s="553">
        <f t="shared" si="216"/>
        <v>134</v>
      </c>
      <c r="Q611" s="552">
        <f t="shared" si="217"/>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395</v>
      </c>
      <c r="AR612" s="262"/>
      <c r="AS612" s="250"/>
      <c r="AT612" s="250"/>
      <c r="AU612" s="250"/>
    </row>
    <row r="613" spans="1:47" outlineLevel="2" collapsed="1" x14ac:dyDescent="0.35">
      <c r="A613" s="250"/>
      <c r="B613" s="259"/>
      <c r="C613" s="252">
        <f>INT($C$232)+2</f>
        <v>3</v>
      </c>
      <c r="D613" s="275"/>
      <c r="E613" s="330"/>
      <c r="F613" s="330"/>
      <c r="G613" s="275"/>
      <c r="H613" s="343" t="s">
        <v>569</v>
      </c>
      <c r="I613" s="303" t="s">
        <v>586</v>
      </c>
      <c r="J613" s="303"/>
      <c r="K613" s="393"/>
      <c r="L613" s="391">
        <f>COUNTA($I614:$I$638)/COUNTA($H614:$H$638)</f>
        <v>8</v>
      </c>
      <c r="M613" s="280"/>
      <c r="N613" s="303"/>
      <c r="O613" s="303"/>
      <c r="P613" s="303"/>
      <c r="Q613" s="303"/>
      <c r="R613" s="303" t="s">
        <v>587</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9">INT($C$232)+3</f>
        <v>4</v>
      </c>
      <c r="D614" s="275"/>
      <c r="E614" s="330"/>
      <c r="F614" s="330"/>
      <c r="G614" s="275"/>
      <c r="H614" s="296" t="str">
        <f>H$251</f>
        <v>Aut</v>
      </c>
      <c r="I614" s="302" t="s">
        <v>534</v>
      </c>
      <c r="J614" s="302"/>
      <c r="K614" s="280"/>
      <c r="L614" s="279"/>
      <c r="M614" s="280"/>
      <c r="N614" s="280"/>
      <c r="O614" s="280"/>
      <c r="P614" s="280"/>
      <c r="Q614" s="280"/>
      <c r="R614" s="297">
        <v>20</v>
      </c>
      <c r="S614" s="552">
        <f t="shared" ref="S614:S637" si="220">IF(R614=0,0,R614+72)</f>
        <v>92</v>
      </c>
      <c r="T614" s="553">
        <f t="shared" ref="T614:T637" si="221">S614</f>
        <v>92</v>
      </c>
      <c r="U614" s="552">
        <f t="shared" ref="U614:U637" si="222">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535</v>
      </c>
      <c r="J615" s="302"/>
      <c r="K615" s="280"/>
      <c r="L615" s="280"/>
      <c r="M615" s="280"/>
      <c r="N615" s="280"/>
      <c r="O615" s="280"/>
      <c r="P615" s="280"/>
      <c r="Q615" s="280"/>
      <c r="R615" s="297">
        <v>21</v>
      </c>
      <c r="S615" s="552">
        <f t="shared" si="220"/>
        <v>93</v>
      </c>
      <c r="T615" s="553">
        <f t="shared" si="221"/>
        <v>93</v>
      </c>
      <c r="U615" s="552">
        <f t="shared" si="222"/>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536</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c r="I619" s="302" t="s">
        <v>523</v>
      </c>
      <c r="J619" s="302"/>
      <c r="K619" s="280"/>
      <c r="L619" s="280"/>
      <c r="M619" s="280"/>
      <c r="N619" s="280"/>
      <c r="O619" s="280"/>
      <c r="P619" s="280"/>
      <c r="Q619" s="280"/>
      <c r="R619" s="280">
        <v>0</v>
      </c>
      <c r="S619" s="552">
        <f t="shared" si="220"/>
        <v>0</v>
      </c>
      <c r="T619" s="553">
        <f t="shared" si="221"/>
        <v>0</v>
      </c>
      <c r="U619" s="552">
        <f t="shared" si="222"/>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524</v>
      </c>
      <c r="J620" s="302"/>
      <c r="K620" s="280"/>
      <c r="L620" s="280"/>
      <c r="M620" s="280"/>
      <c r="N620" s="280"/>
      <c r="O620" s="280"/>
      <c r="P620" s="280"/>
      <c r="Q620" s="280"/>
      <c r="R620" s="280">
        <v>0</v>
      </c>
      <c r="S620" s="552">
        <f t="shared" si="220"/>
        <v>0</v>
      </c>
      <c r="T620" s="553">
        <f t="shared" si="221"/>
        <v>0</v>
      </c>
      <c r="U620" s="552">
        <f t="shared" si="222"/>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525</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t="str">
        <f>H$252</f>
        <v>Win</v>
      </c>
      <c r="I622" s="302" t="s">
        <v>534</v>
      </c>
      <c r="J622" s="302"/>
      <c r="K622" s="280"/>
      <c r="L622" s="280"/>
      <c r="M622" s="280"/>
      <c r="N622" s="280"/>
      <c r="O622" s="280"/>
      <c r="P622" s="280"/>
      <c r="Q622" s="280"/>
      <c r="R622" s="556">
        <f>IF(R614=0,0,R614+24)</f>
        <v>44</v>
      </c>
      <c r="S622" s="552">
        <f t="shared" si="220"/>
        <v>116</v>
      </c>
      <c r="T622" s="553">
        <f t="shared" si="221"/>
        <v>116</v>
      </c>
      <c r="U622" s="552">
        <f t="shared" si="222"/>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535</v>
      </c>
      <c r="J623" s="302"/>
      <c r="K623" s="280"/>
      <c r="L623" s="280"/>
      <c r="M623" s="280"/>
      <c r="N623" s="280"/>
      <c r="O623" s="280"/>
      <c r="P623" s="280"/>
      <c r="Q623" s="280"/>
      <c r="R623" s="556">
        <f>IF(R615=0,0,R615+24)</f>
        <v>45</v>
      </c>
      <c r="S623" s="552">
        <f t="shared" si="220"/>
        <v>117</v>
      </c>
      <c r="T623" s="553">
        <f t="shared" si="221"/>
        <v>117</v>
      </c>
      <c r="U623" s="552">
        <f t="shared" si="222"/>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536</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c r="I627" s="302" t="s">
        <v>523</v>
      </c>
      <c r="J627" s="302"/>
      <c r="K627" s="280"/>
      <c r="L627" s="280"/>
      <c r="M627" s="280"/>
      <c r="N627" s="280"/>
      <c r="O627" s="280"/>
      <c r="P627" s="280"/>
      <c r="Q627" s="280"/>
      <c r="R627" s="280">
        <v>0</v>
      </c>
      <c r="S627" s="552">
        <f t="shared" si="220"/>
        <v>0</v>
      </c>
      <c r="T627" s="553">
        <f t="shared" si="221"/>
        <v>0</v>
      </c>
      <c r="U627" s="552">
        <f t="shared" si="222"/>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524</v>
      </c>
      <c r="J628" s="302"/>
      <c r="K628" s="280"/>
      <c r="L628" s="280"/>
      <c r="M628" s="280"/>
      <c r="N628" s="280"/>
      <c r="O628" s="280"/>
      <c r="P628" s="280"/>
      <c r="Q628" s="280"/>
      <c r="R628" s="280">
        <v>0</v>
      </c>
      <c r="S628" s="552">
        <f t="shared" si="220"/>
        <v>0</v>
      </c>
      <c r="T628" s="553">
        <f t="shared" si="221"/>
        <v>0</v>
      </c>
      <c r="U628" s="552">
        <f t="shared" si="222"/>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525</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t="str">
        <f>H$253</f>
        <v>Spr</v>
      </c>
      <c r="I630" s="302" t="s">
        <v>534</v>
      </c>
      <c r="J630" s="302"/>
      <c r="K630" s="280"/>
      <c r="L630" s="280"/>
      <c r="M630" s="280"/>
      <c r="N630" s="280"/>
      <c r="O630" s="280"/>
      <c r="P630" s="280"/>
      <c r="Q630" s="280"/>
      <c r="R630" s="556">
        <f>IF(R622=0,0,R622+24)</f>
        <v>68</v>
      </c>
      <c r="S630" s="552">
        <f t="shared" si="220"/>
        <v>140</v>
      </c>
      <c r="T630" s="553">
        <f t="shared" si="221"/>
        <v>140</v>
      </c>
      <c r="U630" s="552">
        <f t="shared" si="222"/>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535</v>
      </c>
      <c r="J631" s="302"/>
      <c r="K631" s="280"/>
      <c r="L631" s="280"/>
      <c r="M631" s="280"/>
      <c r="N631" s="280"/>
      <c r="O631" s="280"/>
      <c r="P631" s="280"/>
      <c r="Q631" s="280"/>
      <c r="R631" s="556">
        <f>IF(R623=0,0,R623+24)</f>
        <v>69</v>
      </c>
      <c r="S631" s="552">
        <f t="shared" si="220"/>
        <v>141</v>
      </c>
      <c r="T631" s="553">
        <f t="shared" si="221"/>
        <v>141</v>
      </c>
      <c r="U631" s="552">
        <f t="shared" si="222"/>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536</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9"/>
        <v>4</v>
      </c>
      <c r="D635" s="275"/>
      <c r="E635" s="330"/>
      <c r="F635" s="330"/>
      <c r="G635" s="275"/>
      <c r="H635" s="296"/>
      <c r="I635" s="302" t="s">
        <v>523</v>
      </c>
      <c r="J635" s="302"/>
      <c r="K635" s="280"/>
      <c r="L635" s="280"/>
      <c r="M635" s="280"/>
      <c r="N635" s="280"/>
      <c r="O635" s="280"/>
      <c r="P635" s="280"/>
      <c r="Q635" s="280"/>
      <c r="R635" s="280">
        <v>0</v>
      </c>
      <c r="S635" s="552">
        <f t="shared" si="220"/>
        <v>0</v>
      </c>
      <c r="T635" s="553">
        <f t="shared" si="221"/>
        <v>0</v>
      </c>
      <c r="U635" s="552">
        <f t="shared" si="222"/>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9"/>
        <v>4</v>
      </c>
      <c r="D636" s="275"/>
      <c r="E636" s="330"/>
      <c r="F636" s="330"/>
      <c r="G636" s="275"/>
      <c r="H636" s="296"/>
      <c r="I636" s="302" t="s">
        <v>524</v>
      </c>
      <c r="J636" s="302"/>
      <c r="K636" s="280"/>
      <c r="L636" s="280"/>
      <c r="M636" s="280"/>
      <c r="N636" s="280"/>
      <c r="O636" s="280"/>
      <c r="P636" s="280"/>
      <c r="Q636" s="280"/>
      <c r="R636" s="280">
        <v>0</v>
      </c>
      <c r="S636" s="552">
        <f t="shared" si="220"/>
        <v>0</v>
      </c>
      <c r="T636" s="553">
        <f t="shared" si="221"/>
        <v>0</v>
      </c>
      <c r="U636" s="552">
        <f t="shared" si="222"/>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9"/>
        <v>4</v>
      </c>
      <c r="D637" s="275"/>
      <c r="E637" s="330"/>
      <c r="F637" s="330"/>
      <c r="G637" s="275"/>
      <c r="H637" s="296"/>
      <c r="I637" s="302" t="s">
        <v>525</v>
      </c>
      <c r="J637" s="302"/>
      <c r="K637" s="280"/>
      <c r="L637" s="280"/>
      <c r="M637" s="280"/>
      <c r="N637" s="280"/>
      <c r="O637" s="280"/>
      <c r="P637" s="280"/>
      <c r="Q637" s="280"/>
      <c r="R637" s="280">
        <v>0</v>
      </c>
      <c r="S637" s="552">
        <f t="shared" si="220"/>
        <v>0</v>
      </c>
      <c r="T637" s="553">
        <f t="shared" si="221"/>
        <v>0</v>
      </c>
      <c r="U637" s="552">
        <f t="shared" si="222"/>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395</v>
      </c>
      <c r="AR638" s="262"/>
      <c r="AS638" s="250"/>
      <c r="AT638" s="250"/>
      <c r="AU638" s="250"/>
    </row>
    <row r="639" spans="1:47" outlineLevel="2" collapsed="1" x14ac:dyDescent="0.35">
      <c r="A639" s="250"/>
      <c r="B639" s="259"/>
      <c r="C639" s="252">
        <f>INT($C$232)+2</f>
        <v>3</v>
      </c>
      <c r="D639" s="275"/>
      <c r="E639" s="330"/>
      <c r="F639" s="330"/>
      <c r="G639" s="275"/>
      <c r="H639" s="343" t="s">
        <v>569</v>
      </c>
      <c r="I639" s="303" t="s">
        <v>899</v>
      </c>
      <c r="J639" s="303"/>
      <c r="K639" s="393"/>
      <c r="L639" s="391">
        <f>COUNTA($I640:$I$652)/COUNTA($H640:$H$652)</f>
        <v>4</v>
      </c>
      <c r="M639" s="280"/>
      <c r="N639" s="303"/>
      <c r="O639" s="303"/>
      <c r="P639" s="303"/>
      <c r="Q639" s="303"/>
      <c r="R639" s="303" t="s">
        <v>587</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3">INT($C$232)+3</f>
        <v>4</v>
      </c>
      <c r="D640" s="275"/>
      <c r="E640" s="330"/>
      <c r="F640" s="330"/>
      <c r="G640" s="275"/>
      <c r="H640" s="296" t="str">
        <f>H$251</f>
        <v>Aut</v>
      </c>
      <c r="I640" s="302" t="s">
        <v>576</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c r="I641" s="302" t="s">
        <v>589</v>
      </c>
      <c r="J641" s="302"/>
      <c r="K641" s="280"/>
      <c r="L641" s="279"/>
      <c r="M641" s="280"/>
      <c r="N641" s="280"/>
      <c r="O641" s="280"/>
      <c r="P641" s="280"/>
      <c r="Q641" s="280"/>
      <c r="R641" s="280">
        <v>0</v>
      </c>
      <c r="S641" s="552">
        <f>IF(R641=0,0,R641+72)</f>
        <v>0</v>
      </c>
      <c r="T641" s="553">
        <f t="shared" ref="T641:T643" si="224">S641</f>
        <v>0</v>
      </c>
      <c r="U641" s="552">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590</v>
      </c>
      <c r="J642" s="302"/>
      <c r="K642" s="280"/>
      <c r="L642" s="280"/>
      <c r="M642" s="280"/>
      <c r="N642" s="280"/>
      <c r="O642" s="280"/>
      <c r="P642" s="280"/>
      <c r="Q642" s="280"/>
      <c r="R642" s="297">
        <v>24</v>
      </c>
      <c r="S642" s="552">
        <f>IF(R642=0,0,R642+72)</f>
        <v>96</v>
      </c>
      <c r="T642" s="553">
        <f t="shared" si="224"/>
        <v>96</v>
      </c>
      <c r="U642" s="552">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591</v>
      </c>
      <c r="J643" s="302"/>
      <c r="K643" s="280"/>
      <c r="L643" s="280"/>
      <c r="M643" s="280"/>
      <c r="N643" s="280"/>
      <c r="O643" s="280"/>
      <c r="P643" s="280"/>
      <c r="Q643" s="280"/>
      <c r="R643" s="297">
        <v>0</v>
      </c>
      <c r="S643" s="552">
        <f>IF(R643=0,0,R643+72)</f>
        <v>0</v>
      </c>
      <c r="T643" s="553">
        <f t="shared" si="224"/>
        <v>0</v>
      </c>
      <c r="U643" s="552">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t="str">
        <f>H$252</f>
        <v>Win</v>
      </c>
      <c r="I644" s="302" t="s">
        <v>576</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c r="I645" s="302" t="s">
        <v>589</v>
      </c>
      <c r="J645" s="302"/>
      <c r="K645" s="280"/>
      <c r="L645" s="280"/>
      <c r="M645" s="280"/>
      <c r="N645" s="280"/>
      <c r="O645" s="280"/>
      <c r="P645" s="280"/>
      <c r="Q645" s="280"/>
      <c r="R645" s="280">
        <v>0</v>
      </c>
      <c r="S645" s="552">
        <f>IF(R645=0,0,R645+72)</f>
        <v>0</v>
      </c>
      <c r="T645" s="553">
        <f t="shared" ref="T645:T647" si="225">S645</f>
        <v>0</v>
      </c>
      <c r="U645" s="552">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590</v>
      </c>
      <c r="J646" s="302"/>
      <c r="K646" s="280"/>
      <c r="L646" s="280"/>
      <c r="M646" s="280"/>
      <c r="N646" s="280"/>
      <c r="O646" s="280"/>
      <c r="P646" s="280"/>
      <c r="Q646" s="280"/>
      <c r="R646" s="554">
        <f>IF(R642=0,0,R642+24)</f>
        <v>48</v>
      </c>
      <c r="S646" s="552">
        <f>IF(R646=0,0,R646+72)</f>
        <v>120</v>
      </c>
      <c r="T646" s="553">
        <f t="shared" si="225"/>
        <v>120</v>
      </c>
      <c r="U646" s="552">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591</v>
      </c>
      <c r="J647" s="302"/>
      <c r="K647" s="280"/>
      <c r="L647" s="280"/>
      <c r="M647" s="280"/>
      <c r="N647" s="280"/>
      <c r="O647" s="280"/>
      <c r="P647" s="280"/>
      <c r="Q647" s="280"/>
      <c r="R647" s="554">
        <f>IF(R643=0,0,R643+24)</f>
        <v>0</v>
      </c>
      <c r="S647" s="552">
        <f>IF(R647=0,0,R647+72)</f>
        <v>0</v>
      </c>
      <c r="T647" s="553">
        <f t="shared" si="225"/>
        <v>0</v>
      </c>
      <c r="U647" s="552">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t="str">
        <f>H$253</f>
        <v>Spr</v>
      </c>
      <c r="I648" s="302" t="s">
        <v>576</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3"/>
        <v>4</v>
      </c>
      <c r="D649" s="275"/>
      <c r="E649" s="330"/>
      <c r="F649" s="330"/>
      <c r="G649" s="275"/>
      <c r="H649" s="296"/>
      <c r="I649" s="302" t="s">
        <v>589</v>
      </c>
      <c r="J649" s="302"/>
      <c r="K649" s="280"/>
      <c r="L649" s="280"/>
      <c r="M649" s="280"/>
      <c r="N649" s="280"/>
      <c r="O649" s="280"/>
      <c r="P649" s="280"/>
      <c r="Q649" s="280"/>
      <c r="R649" s="280">
        <v>0</v>
      </c>
      <c r="S649" s="552">
        <f>IF(R649=0,0,R649+72)</f>
        <v>0</v>
      </c>
      <c r="T649" s="553">
        <f t="shared" ref="T649:T651" si="226">S649</f>
        <v>0</v>
      </c>
      <c r="U649" s="552">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3"/>
        <v>4</v>
      </c>
      <c r="D650" s="275"/>
      <c r="E650" s="330"/>
      <c r="F650" s="330"/>
      <c r="G650" s="275"/>
      <c r="H650" s="296"/>
      <c r="I650" s="302" t="s">
        <v>590</v>
      </c>
      <c r="J650" s="302"/>
      <c r="K650" s="280"/>
      <c r="L650" s="280"/>
      <c r="M650" s="280"/>
      <c r="N650" s="280"/>
      <c r="O650" s="280"/>
      <c r="P650" s="280"/>
      <c r="Q650" s="280"/>
      <c r="R650" s="554">
        <f>IF(R646=0,0,R646+24)</f>
        <v>72</v>
      </c>
      <c r="S650" s="552">
        <f>IF(R650=0,0,R650+72)</f>
        <v>144</v>
      </c>
      <c r="T650" s="553">
        <f t="shared" si="226"/>
        <v>144</v>
      </c>
      <c r="U650" s="552">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3"/>
        <v>4</v>
      </c>
      <c r="D651" s="275"/>
      <c r="E651" s="330"/>
      <c r="F651" s="330"/>
      <c r="G651" s="275"/>
      <c r="H651" s="296"/>
      <c r="I651" s="302" t="s">
        <v>591</v>
      </c>
      <c r="J651" s="302"/>
      <c r="K651" s="280"/>
      <c r="L651" s="280"/>
      <c r="M651" s="280"/>
      <c r="N651" s="280"/>
      <c r="O651" s="280"/>
      <c r="P651" s="280"/>
      <c r="Q651" s="280"/>
      <c r="R651" s="554">
        <f>IF(R647=0,0,R647+24)</f>
        <v>0</v>
      </c>
      <c r="S651" s="552">
        <f>IF(R651=0,0,R651+72)</f>
        <v>0</v>
      </c>
      <c r="T651" s="553">
        <f t="shared" si="226"/>
        <v>0</v>
      </c>
      <c r="U651" s="552">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395</v>
      </c>
      <c r="AR652" s="262"/>
      <c r="AS652" s="250"/>
      <c r="AT652" s="250"/>
      <c r="AU652" s="250"/>
    </row>
    <row r="653" spans="1:47" outlineLevel="2" collapsed="1" x14ac:dyDescent="0.35">
      <c r="A653" s="250"/>
      <c r="B653" s="259"/>
      <c r="C653" s="252">
        <f>INT($C$232)+2</f>
        <v>3</v>
      </c>
      <c r="D653" s="275"/>
      <c r="E653" s="330"/>
      <c r="F653" s="330"/>
      <c r="G653" s="275"/>
      <c r="H653" s="343" t="s">
        <v>569</v>
      </c>
      <c r="I653" s="303" t="s">
        <v>900</v>
      </c>
      <c r="J653" s="303"/>
      <c r="K653" s="393"/>
      <c r="L653" s="391">
        <f>COUNTA($I654:$I$669)/COUNTA($H654:$H$669)</f>
        <v>5</v>
      </c>
      <c r="M653" s="280"/>
      <c r="N653" s="303"/>
      <c r="O653" s="303"/>
      <c r="P653" s="303"/>
      <c r="Q653" s="303"/>
      <c r="R653" s="303" t="s">
        <v>587</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7">INT($C$232)+3</f>
        <v>4</v>
      </c>
      <c r="D654" s="275"/>
      <c r="E654" s="330"/>
      <c r="F654" s="330"/>
      <c r="G654" s="275"/>
      <c r="H654" s="296" t="str">
        <f>H$251</f>
        <v>Aut</v>
      </c>
      <c r="I654" s="302" t="s">
        <v>576</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588</v>
      </c>
      <c r="J655" s="302"/>
      <c r="K655" s="280"/>
      <c r="L655" s="280"/>
      <c r="M655" s="280"/>
      <c r="N655" s="280"/>
      <c r="O655" s="280"/>
      <c r="P655" s="280"/>
      <c r="Q655" s="280"/>
      <c r="R655" s="297">
        <v>0</v>
      </c>
      <c r="S655" s="552">
        <f>IF(R655=0,0,R655+72)</f>
        <v>0</v>
      </c>
      <c r="T655" s="553">
        <f t="shared" ref="T655:T658" si="228">S655</f>
        <v>0</v>
      </c>
      <c r="U655" s="552">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c r="I656" s="302" t="s">
        <v>557</v>
      </c>
      <c r="J656" s="302"/>
      <c r="K656" s="280"/>
      <c r="L656" s="280"/>
      <c r="M656" s="280"/>
      <c r="N656" s="280"/>
      <c r="O656" s="280"/>
      <c r="P656" s="280"/>
      <c r="Q656" s="280"/>
      <c r="R656" s="297">
        <v>22</v>
      </c>
      <c r="S656" s="552">
        <f>IF(R656=0,0,R656+72)</f>
        <v>94</v>
      </c>
      <c r="T656" s="553">
        <f t="shared" si="228"/>
        <v>94</v>
      </c>
      <c r="U656" s="552">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297">
        <v>22</v>
      </c>
      <c r="S657" s="552">
        <f>IF(R657=0,0,R657+72)</f>
        <v>94</v>
      </c>
      <c r="T657" s="553">
        <f t="shared" si="228"/>
        <v>94</v>
      </c>
      <c r="U657" s="552">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558</v>
      </c>
      <c r="J658" s="302"/>
      <c r="K658" s="280"/>
      <c r="L658" s="280"/>
      <c r="M658" s="280"/>
      <c r="N658" s="280"/>
      <c r="O658" s="280"/>
      <c r="P658" s="280"/>
      <c r="Q658" s="280"/>
      <c r="R658" s="297">
        <v>23</v>
      </c>
      <c r="S658" s="552">
        <f>IF(R658=0,0,R658+72)</f>
        <v>95</v>
      </c>
      <c r="T658" s="553">
        <f t="shared" si="228"/>
        <v>95</v>
      </c>
      <c r="U658" s="552">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t="str">
        <f>H$252</f>
        <v>Win</v>
      </c>
      <c r="I659" s="302" t="s">
        <v>576</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588</v>
      </c>
      <c r="J660" s="302"/>
      <c r="K660" s="280"/>
      <c r="L660" s="280"/>
      <c r="M660" s="280"/>
      <c r="N660" s="280"/>
      <c r="O660" s="280"/>
      <c r="P660" s="280"/>
      <c r="Q660" s="280"/>
      <c r="R660" s="558">
        <f>IF(R655=0,0,R655+24)</f>
        <v>0</v>
      </c>
      <c r="S660" s="552">
        <f>IF(R660=0,0,R660+72)</f>
        <v>0</v>
      </c>
      <c r="T660" s="553">
        <f t="shared" ref="T660:T663" si="229">S660</f>
        <v>0</v>
      </c>
      <c r="U660" s="552">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c r="I661" s="302" t="s">
        <v>557</v>
      </c>
      <c r="J661" s="302"/>
      <c r="K661" s="280"/>
      <c r="L661" s="280"/>
      <c r="M661" s="280"/>
      <c r="N661" s="280"/>
      <c r="O661" s="280"/>
      <c r="P661" s="280"/>
      <c r="Q661" s="280"/>
      <c r="R661" s="558">
        <f>IF(R656=0,0,R656+24)</f>
        <v>46</v>
      </c>
      <c r="S661" s="552">
        <f>IF(R661=0,0,R661+72)</f>
        <v>118</v>
      </c>
      <c r="T661" s="553">
        <f t="shared" si="229"/>
        <v>118</v>
      </c>
      <c r="U661" s="552">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46</v>
      </c>
      <c r="S662" s="552">
        <f>IF(R662=0,0,R662+72)</f>
        <v>118</v>
      </c>
      <c r="T662" s="553">
        <f t="shared" si="229"/>
        <v>118</v>
      </c>
      <c r="U662" s="552">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558</v>
      </c>
      <c r="J663" s="302"/>
      <c r="K663" s="280"/>
      <c r="L663" s="280"/>
      <c r="M663" s="280"/>
      <c r="N663" s="280"/>
      <c r="O663" s="280"/>
      <c r="P663" s="280"/>
      <c r="Q663" s="280"/>
      <c r="R663" s="558">
        <f>IF(R658=0,0,R658+24)</f>
        <v>47</v>
      </c>
      <c r="S663" s="552">
        <f>IF(R663=0,0,R663+72)</f>
        <v>119</v>
      </c>
      <c r="T663" s="553">
        <f t="shared" si="229"/>
        <v>119</v>
      </c>
      <c r="U663" s="552">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t="str">
        <f>H$253</f>
        <v>Spr</v>
      </c>
      <c r="I664" s="302" t="s">
        <v>576</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588</v>
      </c>
      <c r="J665" s="302"/>
      <c r="K665" s="280"/>
      <c r="L665" s="280"/>
      <c r="M665" s="280"/>
      <c r="N665" s="280"/>
      <c r="O665" s="280"/>
      <c r="P665" s="280"/>
      <c r="Q665" s="280"/>
      <c r="R665" s="558">
        <f>IF(R660=0,0,R660+24)</f>
        <v>0</v>
      </c>
      <c r="S665" s="552">
        <f>IF(R665=0,0,R665+72)</f>
        <v>0</v>
      </c>
      <c r="T665" s="553">
        <f t="shared" ref="T665:T668" si="230">S665</f>
        <v>0</v>
      </c>
      <c r="U665" s="552">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7"/>
        <v>4</v>
      </c>
      <c r="D666" s="275"/>
      <c r="E666" s="330"/>
      <c r="F666" s="330"/>
      <c r="G666" s="275"/>
      <c r="H666" s="296"/>
      <c r="I666" s="302" t="s">
        <v>557</v>
      </c>
      <c r="J666" s="302"/>
      <c r="K666" s="280"/>
      <c r="L666" s="280"/>
      <c r="M666" s="280"/>
      <c r="N666" s="280"/>
      <c r="O666" s="280"/>
      <c r="P666" s="280"/>
      <c r="Q666" s="280"/>
      <c r="R666" s="558">
        <f>IF(R661=0,0,R661+24)</f>
        <v>70</v>
      </c>
      <c r="S666" s="552">
        <f>IF(R666=0,0,R666+72)</f>
        <v>142</v>
      </c>
      <c r="T666" s="553">
        <f t="shared" si="230"/>
        <v>142</v>
      </c>
      <c r="U666" s="552">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7"/>
        <v>4</v>
      </c>
      <c r="D667" s="275"/>
      <c r="E667" s="330"/>
      <c r="F667" s="330"/>
      <c r="G667" s="275"/>
      <c r="H667" s="296"/>
      <c r="I667" s="302" t="s">
        <v>585</v>
      </c>
      <c r="J667" s="302"/>
      <c r="K667" s="280"/>
      <c r="L667" s="280"/>
      <c r="M667" s="280"/>
      <c r="N667" s="280"/>
      <c r="O667" s="280"/>
      <c r="P667" s="280"/>
      <c r="Q667" s="280"/>
      <c r="R667" s="558">
        <f>IF(R662=0,0,R662+24)</f>
        <v>70</v>
      </c>
      <c r="S667" s="552">
        <f>IF(R667=0,0,R667+72)</f>
        <v>142</v>
      </c>
      <c r="T667" s="553">
        <f t="shared" si="230"/>
        <v>142</v>
      </c>
      <c r="U667" s="552">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7"/>
        <v>4</v>
      </c>
      <c r="D668" s="275"/>
      <c r="E668" s="330"/>
      <c r="F668" s="330"/>
      <c r="G668" s="275"/>
      <c r="H668" s="296"/>
      <c r="I668" s="302" t="s">
        <v>558</v>
      </c>
      <c r="J668" s="302"/>
      <c r="K668" s="280"/>
      <c r="L668" s="280"/>
      <c r="M668" s="280"/>
      <c r="N668" s="280"/>
      <c r="O668" s="280"/>
      <c r="P668" s="280"/>
      <c r="Q668" s="280"/>
      <c r="R668" s="558">
        <f>IF(R663=0,0,R663+24)</f>
        <v>71</v>
      </c>
      <c r="S668" s="552">
        <f>IF(R668=0,0,R668+72)</f>
        <v>143</v>
      </c>
      <c r="T668" s="553">
        <f t="shared" si="230"/>
        <v>143</v>
      </c>
      <c r="U668" s="552">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395</v>
      </c>
      <c r="AR669" s="262"/>
      <c r="AS669" s="250"/>
      <c r="AT669" s="250"/>
      <c r="AU669" s="250"/>
    </row>
    <row r="670" spans="1:47" outlineLevel="1" x14ac:dyDescent="0.35">
      <c r="A670" s="250"/>
      <c r="B670" s="259"/>
      <c r="C670" s="252">
        <f>INT($C$232)+1</f>
        <v>2</v>
      </c>
      <c r="D670" s="275"/>
      <c r="E670" s="330"/>
      <c r="F670" s="330"/>
      <c r="G670" s="275"/>
      <c r="H670" s="333" t="s">
        <v>592</v>
      </c>
      <c r="I670" s="293" t="s">
        <v>593</v>
      </c>
      <c r="J670" s="293"/>
      <c r="K670" s="265"/>
      <c r="L670" s="265"/>
      <c r="M670" s="265"/>
      <c r="N670" s="265"/>
      <c r="O670" s="265"/>
      <c r="P670" s="265"/>
      <c r="Q670" s="265"/>
      <c r="R670" s="265"/>
      <c r="S670" s="265"/>
      <c r="T670" s="265"/>
      <c r="U670" s="265"/>
      <c r="V670" s="265"/>
      <c r="W670" s="265"/>
      <c r="X670" s="265"/>
      <c r="Y670" s="265"/>
      <c r="Z670" s="322"/>
      <c r="AA670" s="322"/>
      <c r="AB670" s="322"/>
      <c r="AC670" s="322"/>
      <c r="AD670" s="322"/>
      <c r="AE670" s="322"/>
      <c r="AF670" s="322"/>
      <c r="AG670" s="322"/>
      <c r="AH670" s="322"/>
      <c r="AI670" s="322"/>
      <c r="AJ670" s="322"/>
      <c r="AK670" s="322"/>
      <c r="AL670" s="322"/>
      <c r="AM670" s="322"/>
      <c r="AN670" s="322"/>
      <c r="AO670" s="322"/>
      <c r="AP670" s="322"/>
      <c r="AQ670" s="275"/>
      <c r="AR670" s="262"/>
      <c r="AS670" s="250"/>
      <c r="AT670" s="250"/>
      <c r="AU670" s="250"/>
    </row>
    <row r="671" spans="1:47" ht="5.15" hidden="1" customHeight="1" outlineLevel="3" x14ac:dyDescent="0.35">
      <c r="A671" s="250"/>
      <c r="B671" s="259"/>
      <c r="C671" s="252">
        <f>INT($C$232)+3.005</f>
        <v>4.0049999999999999</v>
      </c>
      <c r="D671" s="275" t="s">
        <v>391</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1">INT($C$232)+2</f>
        <v>3</v>
      </c>
      <c r="D672" s="275"/>
      <c r="E672" s="330"/>
      <c r="F672" s="330"/>
      <c r="G672" s="275"/>
      <c r="H672" s="296" t="str">
        <f>"Birth: "&amp;H$251</f>
        <v>Birth: Aut</v>
      </c>
      <c r="I672" s="302" t="s">
        <v>505</v>
      </c>
      <c r="J672" s="302"/>
      <c r="K672" s="339">
        <f t="shared" ref="K672:Q672" si="232">K251</f>
        <v>43600</v>
      </c>
      <c r="L672" s="339">
        <f t="shared" si="232"/>
        <v>43600</v>
      </c>
      <c r="M672" s="339">
        <f t="shared" si="232"/>
        <v>43600</v>
      </c>
      <c r="N672" s="339">
        <f t="shared" si="232"/>
        <v>43600</v>
      </c>
      <c r="O672" s="339">
        <f t="shared" si="232"/>
        <v>43600</v>
      </c>
      <c r="P672" s="339">
        <f t="shared" si="232"/>
        <v>43600</v>
      </c>
      <c r="Q672" s="339">
        <f t="shared" si="232"/>
        <v>43600</v>
      </c>
      <c r="R672" s="395">
        <f>R260</f>
        <v>43600</v>
      </c>
      <c r="S672" s="395">
        <f>S260</f>
        <v>43600</v>
      </c>
      <c r="T672" s="395">
        <f>T260</f>
        <v>43600</v>
      </c>
      <c r="U672" s="395">
        <f>U260</f>
        <v>43600</v>
      </c>
      <c r="V672" s="280" t="s">
        <v>826</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343"/>
      <c r="I673" s="302" t="s">
        <v>594</v>
      </c>
      <c r="J673" s="302"/>
      <c r="K673" s="396">
        <f t="shared" ref="K673:U673" si="233">K672+INDEX($R$354:$U$354,1,K$240+1)</f>
        <v>43691</v>
      </c>
      <c r="L673" s="396">
        <f t="shared" si="233"/>
        <v>43691</v>
      </c>
      <c r="M673" s="396">
        <f t="shared" si="233"/>
        <v>43691</v>
      </c>
      <c r="N673" s="396">
        <f t="shared" si="233"/>
        <v>43691</v>
      </c>
      <c r="O673" s="396">
        <f t="shared" si="233"/>
        <v>43691</v>
      </c>
      <c r="P673" s="396">
        <f t="shared" si="233"/>
        <v>43691</v>
      </c>
      <c r="Q673" s="396">
        <f t="shared" si="233"/>
        <v>43691</v>
      </c>
      <c r="R673" s="396">
        <f t="shared" si="233"/>
        <v>43691</v>
      </c>
      <c r="S673" s="396">
        <f t="shared" si="233"/>
        <v>43691</v>
      </c>
      <c r="T673" s="396">
        <f t="shared" si="233"/>
        <v>43691</v>
      </c>
      <c r="U673" s="396">
        <f t="shared" si="233"/>
        <v>43691</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296" t="str">
        <f>"Birth: "&amp;H$252</f>
        <v>Birth: Win</v>
      </c>
      <c r="I674" s="302" t="s">
        <v>505</v>
      </c>
      <c r="J674" s="302"/>
      <c r="K674" s="342">
        <f t="shared" ref="K674:Q674" si="234">K252</f>
        <v>43634</v>
      </c>
      <c r="L674" s="342">
        <f t="shared" si="234"/>
        <v>43634</v>
      </c>
      <c r="M674" s="342">
        <f t="shared" si="234"/>
        <v>43634</v>
      </c>
      <c r="N674" s="342">
        <f t="shared" si="234"/>
        <v>43634</v>
      </c>
      <c r="O674" s="342">
        <f t="shared" si="234"/>
        <v>43634</v>
      </c>
      <c r="P674" s="342">
        <f t="shared" si="234"/>
        <v>43634</v>
      </c>
      <c r="Q674" s="342">
        <f t="shared" si="234"/>
        <v>43634</v>
      </c>
      <c r="R674" s="352">
        <f>R268</f>
        <v>43634</v>
      </c>
      <c r="S674" s="352">
        <f>S268</f>
        <v>43634</v>
      </c>
      <c r="T674" s="352">
        <f>T268</f>
        <v>43634</v>
      </c>
      <c r="U674" s="352">
        <f>U268</f>
        <v>43634</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1"/>
        <v>3</v>
      </c>
      <c r="D675" s="275"/>
      <c r="E675" s="330"/>
      <c r="F675" s="330"/>
      <c r="G675" s="275"/>
      <c r="H675" s="343"/>
      <c r="I675" s="302" t="s">
        <v>594</v>
      </c>
      <c r="J675" s="302"/>
      <c r="K675" s="397">
        <f t="shared" ref="K675:U675" si="235">K674+INDEX($R$354:$U$354,1,K$240+1)</f>
        <v>43725</v>
      </c>
      <c r="L675" s="397">
        <f t="shared" si="235"/>
        <v>43725</v>
      </c>
      <c r="M675" s="396">
        <f t="shared" si="235"/>
        <v>43725</v>
      </c>
      <c r="N675" s="396">
        <f t="shared" si="235"/>
        <v>43725</v>
      </c>
      <c r="O675" s="396">
        <f t="shared" si="235"/>
        <v>43725</v>
      </c>
      <c r="P675" s="396">
        <f t="shared" si="235"/>
        <v>43725</v>
      </c>
      <c r="Q675" s="396">
        <f t="shared" si="235"/>
        <v>43725</v>
      </c>
      <c r="R675" s="396">
        <f t="shared" si="235"/>
        <v>43725</v>
      </c>
      <c r="S675" s="396">
        <f t="shared" si="235"/>
        <v>43725</v>
      </c>
      <c r="T675" s="396">
        <f t="shared" si="235"/>
        <v>43725</v>
      </c>
      <c r="U675" s="396">
        <f t="shared" si="235"/>
        <v>43725</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1"/>
        <v>3</v>
      </c>
      <c r="D676" s="275"/>
      <c r="E676" s="330"/>
      <c r="F676" s="330"/>
      <c r="G676" s="275"/>
      <c r="H676" s="296" t="str">
        <f>"Birth: "&amp;H$253</f>
        <v>Birth: Spr</v>
      </c>
      <c r="I676" s="302" t="s">
        <v>505</v>
      </c>
      <c r="J676" s="302"/>
      <c r="K676" s="342">
        <f t="shared" ref="K676:Q676" si="236">K253</f>
        <v>43669</v>
      </c>
      <c r="L676" s="342">
        <f t="shared" si="236"/>
        <v>43669</v>
      </c>
      <c r="M676" s="342">
        <f t="shared" si="236"/>
        <v>43669</v>
      </c>
      <c r="N676" s="342">
        <f t="shared" si="236"/>
        <v>43669</v>
      </c>
      <c r="O676" s="342">
        <f t="shared" si="236"/>
        <v>43669</v>
      </c>
      <c r="P676" s="342">
        <f t="shared" si="236"/>
        <v>43669</v>
      </c>
      <c r="Q676" s="342">
        <f t="shared" si="236"/>
        <v>43669</v>
      </c>
      <c r="R676" s="352">
        <f>R276</f>
        <v>43669</v>
      </c>
      <c r="S676" s="352">
        <f>S276</f>
        <v>43669</v>
      </c>
      <c r="T676" s="352">
        <f>T276</f>
        <v>43669</v>
      </c>
      <c r="U676" s="352">
        <f>U276</f>
        <v>43669</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1"/>
        <v>3</v>
      </c>
      <c r="D677" s="275"/>
      <c r="E677" s="330"/>
      <c r="F677" s="330"/>
      <c r="G677" s="275"/>
      <c r="H677" s="343"/>
      <c r="I677" s="302" t="s">
        <v>594</v>
      </c>
      <c r="J677" s="302"/>
      <c r="K677" s="397">
        <f t="shared" ref="K677:U677" si="237">K676+INDEX($R$354:$U$354,1,K$240+1)</f>
        <v>43760</v>
      </c>
      <c r="L677" s="397">
        <f t="shared" si="237"/>
        <v>43760</v>
      </c>
      <c r="M677" s="396">
        <f t="shared" si="237"/>
        <v>43760</v>
      </c>
      <c r="N677" s="396">
        <f t="shared" si="237"/>
        <v>43760</v>
      </c>
      <c r="O677" s="396">
        <f t="shared" si="237"/>
        <v>43760</v>
      </c>
      <c r="P677" s="396">
        <f t="shared" si="237"/>
        <v>43760</v>
      </c>
      <c r="Q677" s="396">
        <f t="shared" si="237"/>
        <v>43760</v>
      </c>
      <c r="R677" s="396">
        <f t="shared" si="237"/>
        <v>43760</v>
      </c>
      <c r="S677" s="396">
        <f t="shared" si="237"/>
        <v>43760</v>
      </c>
      <c r="T677" s="396">
        <f t="shared" si="237"/>
        <v>43760</v>
      </c>
      <c r="U677" s="396">
        <f t="shared" si="237"/>
        <v>43760</v>
      </c>
      <c r="V677" s="280"/>
      <c r="W677" s="280"/>
      <c r="X677" s="280"/>
      <c r="Y677" s="280"/>
      <c r="Z677" s="280"/>
      <c r="AA677" s="280"/>
      <c r="AB677" s="280"/>
      <c r="AC677" s="280"/>
      <c r="AD677" s="392" t="s">
        <v>1038</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1"/>
        <v>3</v>
      </c>
      <c r="D678" s="275"/>
      <c r="E678" s="330"/>
      <c r="F678" s="330"/>
      <c r="G678" s="275"/>
      <c r="H678" s="343" t="s">
        <v>511</v>
      </c>
      <c r="I678" s="303" t="s">
        <v>595</v>
      </c>
      <c r="J678" s="390" t="s">
        <v>596</v>
      </c>
      <c r="K678" s="391">
        <f>COUNTA($H$679:$H$750)</f>
        <v>3</v>
      </c>
      <c r="L678" s="391">
        <f>COUNTA($I$679:$I$750)/K678</f>
        <v>8</v>
      </c>
      <c r="M678" s="345">
        <f>COUNTA($J$679:$J$750)/(L678*K678)</f>
        <v>3</v>
      </c>
      <c r="N678" s="398" t="s">
        <v>597</v>
      </c>
      <c r="O678" s="399"/>
      <c r="P678" s="399"/>
      <c r="Q678" s="399"/>
      <c r="R678" s="399"/>
      <c r="S678" s="399"/>
      <c r="T678" s="399"/>
      <c r="U678" s="373"/>
      <c r="V678" s="296" t="s">
        <v>598</v>
      </c>
      <c r="W678" s="280"/>
      <c r="X678" s="302" t="s">
        <v>599</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1"/>
        <v>3</v>
      </c>
      <c r="D679" s="275"/>
      <c r="E679" s="330"/>
      <c r="F679" s="330"/>
      <c r="G679" s="275"/>
      <c r="H679" s="296" t="str">
        <f>H$251</f>
        <v>Aut</v>
      </c>
      <c r="I679" s="296">
        <v>0</v>
      </c>
      <c r="J679" s="320" t="s">
        <v>493</v>
      </c>
      <c r="K679" s="400">
        <v>43784</v>
      </c>
      <c r="L679" s="400">
        <v>43784</v>
      </c>
      <c r="M679" s="400">
        <v>43784</v>
      </c>
      <c r="N679" s="280"/>
      <c r="O679" s="280"/>
      <c r="P679" s="280"/>
      <c r="Q679" s="280"/>
      <c r="R679" s="401">
        <v>43784</v>
      </c>
      <c r="S679" s="401">
        <v>43784</v>
      </c>
      <c r="T679" s="401">
        <v>43784</v>
      </c>
      <c r="U679" s="401">
        <v>43784</v>
      </c>
      <c r="V679" s="321">
        <v>0</v>
      </c>
      <c r="W679" s="280"/>
      <c r="X679" s="280" t="b">
        <f t="shared" ref="X679:AA681" si="238">R679&lt;(MAX(R$257:R$264)+MAX($I$354*R$354,$I$355*R$355,$I$356*R$356))</f>
        <v>0</v>
      </c>
      <c r="Y679" s="280" t="b">
        <f t="shared" si="238"/>
        <v>0</v>
      </c>
      <c r="Z679" s="280" t="b">
        <f t="shared" si="238"/>
        <v>0</v>
      </c>
      <c r="AA679" s="280" t="b">
        <f t="shared" si="238"/>
        <v>0</v>
      </c>
      <c r="AB679" s="280"/>
      <c r="AC679" s="699">
        <f t="shared" ref="AC679:AC710" si="239">MIN(363,INT((K679 - DATE(YEAR(K679),1,1))))+364*(YEAR(K679)-i_startyear)</f>
        <v>318</v>
      </c>
      <c r="AD679" s="699">
        <f t="shared" ref="AD679:AD710" si="240">MIN(363,INT((L679 - DATE(YEAR(L679),1,1))))+364*(YEAR(L679)-i_startyear)</f>
        <v>318</v>
      </c>
      <c r="AE679" s="699">
        <f t="shared" ref="AE679:AE710" si="241">MIN(363,INT((M679 - DATE(YEAR(M679),1,1))))+364*(YEAR(M679)-i_startyear)</f>
        <v>318</v>
      </c>
      <c r="AF679" s="699">
        <f t="shared" ref="AF679:AF710" si="242">MIN(363,INT((N679 - DATE(YEAR(N679),1,1))))+364*(YEAR(N679)-i_startyear)</f>
        <v>-43317</v>
      </c>
      <c r="AG679" s="699">
        <f t="shared" ref="AG679:AG710" si="243">MIN(363,INT((O679 - DATE(YEAR(O679),1,1))))+364*(YEAR(O679)-i_startyear)</f>
        <v>-43317</v>
      </c>
      <c r="AH679" s="699">
        <f t="shared" ref="AH679:AH710" si="244">MIN(363,INT((P679 - DATE(YEAR(P679),1,1))))+364*(YEAR(P679)-i_startyear)</f>
        <v>-43317</v>
      </c>
      <c r="AI679" s="699">
        <f t="shared" ref="AI679:AI710" si="245">MIN(363,INT((Q679 - DATE(YEAR(Q679),1,1))))+364*(YEAR(Q679)-i_startyear)</f>
        <v>-43317</v>
      </c>
      <c r="AJ679" s="699">
        <f t="shared" ref="AJ679:AJ710" si="246">MIN(363,INT((R679 - DATE(YEAR(R679),1,1))))+364*(YEAR(R679)-i_startyear)</f>
        <v>318</v>
      </c>
      <c r="AK679" s="699">
        <f t="shared" ref="AK679:AK710" si="247">MIN(363,INT((S679 - DATE(YEAR(S679),1,1))))+364*(YEAR(S679)-i_startyear)</f>
        <v>318</v>
      </c>
      <c r="AL679" s="699">
        <f t="shared" ref="AL679:AL710" si="248">MIN(363,INT((T679 - DATE(YEAR(T679),1,1))))+364*(YEAR(T679)-i_startyear)</f>
        <v>318</v>
      </c>
      <c r="AM679" s="699">
        <f t="shared" ref="AM679:AM710" si="249">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1"/>
        <v>3</v>
      </c>
      <c r="D680" s="275"/>
      <c r="E680" s="330"/>
      <c r="F680" s="330"/>
      <c r="G680" s="275"/>
      <c r="H680" s="296"/>
      <c r="I680" s="296"/>
      <c r="J680" s="320" t="s">
        <v>10</v>
      </c>
      <c r="K680" s="280"/>
      <c r="L680" s="280"/>
      <c r="M680" s="280"/>
      <c r="N680" s="401">
        <v>43784</v>
      </c>
      <c r="O680" s="401">
        <v>43784</v>
      </c>
      <c r="P680" s="401">
        <v>43784</v>
      </c>
      <c r="Q680" s="401">
        <v>43784</v>
      </c>
      <c r="R680" s="401">
        <v>43784</v>
      </c>
      <c r="S680" s="401">
        <v>43784</v>
      </c>
      <c r="T680" s="401">
        <v>43784</v>
      </c>
      <c r="U680" s="401">
        <v>43784</v>
      </c>
      <c r="V680" s="402">
        <f>1-SUM(V679,V681)</f>
        <v>0.5</v>
      </c>
      <c r="W680" s="280"/>
      <c r="X680" s="280" t="b">
        <f t="shared" si="238"/>
        <v>0</v>
      </c>
      <c r="Y680" s="280" t="b">
        <f t="shared" si="238"/>
        <v>0</v>
      </c>
      <c r="Z680" s="280" t="b">
        <f t="shared" si="238"/>
        <v>0</v>
      </c>
      <c r="AA680" s="280" t="b">
        <f t="shared" si="238"/>
        <v>0</v>
      </c>
      <c r="AB680" s="280"/>
      <c r="AC680" s="699">
        <f t="shared" si="239"/>
        <v>-43317</v>
      </c>
      <c r="AD680" s="699">
        <f t="shared" si="240"/>
        <v>-43317</v>
      </c>
      <c r="AE680" s="699">
        <f t="shared" si="241"/>
        <v>-43317</v>
      </c>
      <c r="AF680" s="699">
        <f t="shared" si="242"/>
        <v>318</v>
      </c>
      <c r="AG680" s="699">
        <f t="shared" si="243"/>
        <v>318</v>
      </c>
      <c r="AH680" s="699">
        <f t="shared" si="244"/>
        <v>318</v>
      </c>
      <c r="AI680" s="699">
        <f t="shared" si="245"/>
        <v>318</v>
      </c>
      <c r="AJ680" s="699">
        <f t="shared" si="246"/>
        <v>318</v>
      </c>
      <c r="AK680" s="699">
        <f t="shared" si="247"/>
        <v>318</v>
      </c>
      <c r="AL680" s="699">
        <f t="shared" si="248"/>
        <v>318</v>
      </c>
      <c r="AM680" s="699">
        <f t="shared" si="249"/>
        <v>318</v>
      </c>
      <c r="AN680" s="280"/>
      <c r="AO680" s="280"/>
      <c r="AP680" s="280"/>
      <c r="AQ680" s="275"/>
      <c r="AR680" s="262"/>
      <c r="AS680" s="250"/>
      <c r="AT680" s="250"/>
      <c r="AU680" s="250"/>
    </row>
    <row r="681" spans="1:47" outlineLevel="3" x14ac:dyDescent="0.35">
      <c r="A681" s="250"/>
      <c r="B681" s="259"/>
      <c r="C681" s="252">
        <f t="shared" si="231"/>
        <v>3</v>
      </c>
      <c r="D681" s="275"/>
      <c r="E681" s="330"/>
      <c r="F681" s="330"/>
      <c r="G681" s="275"/>
      <c r="H681" s="296"/>
      <c r="I681" s="296"/>
      <c r="J681" s="320" t="s">
        <v>795</v>
      </c>
      <c r="K681" s="280"/>
      <c r="L681" s="280"/>
      <c r="M681" s="280"/>
      <c r="N681" s="280"/>
      <c r="O681" s="280"/>
      <c r="P681" s="280"/>
      <c r="Q681" s="280"/>
      <c r="R681" s="401">
        <v>43784</v>
      </c>
      <c r="S681" s="401">
        <v>43784</v>
      </c>
      <c r="T681" s="401">
        <v>43784</v>
      </c>
      <c r="U681" s="401">
        <v>43784</v>
      </c>
      <c r="V681" s="321">
        <v>0.5</v>
      </c>
      <c r="W681" s="280"/>
      <c r="X681" s="280" t="b">
        <f t="shared" si="238"/>
        <v>0</v>
      </c>
      <c r="Y681" s="280" t="b">
        <f t="shared" si="238"/>
        <v>0</v>
      </c>
      <c r="Z681" s="280" t="b">
        <f t="shared" si="238"/>
        <v>0</v>
      </c>
      <c r="AA681" s="280" t="b">
        <f t="shared" si="238"/>
        <v>0</v>
      </c>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318</v>
      </c>
      <c r="AK681" s="699">
        <f t="shared" si="247"/>
        <v>318</v>
      </c>
      <c r="AL681" s="699">
        <f t="shared" si="248"/>
        <v>318</v>
      </c>
      <c r="AM681" s="699">
        <f t="shared" si="249"/>
        <v>318</v>
      </c>
      <c r="AN681" s="280"/>
      <c r="AO681" s="280"/>
      <c r="AP681" s="280"/>
      <c r="AQ681" s="275"/>
      <c r="AR681" s="262"/>
      <c r="AS681" s="250"/>
      <c r="AT681" s="250"/>
      <c r="AU681" s="250"/>
    </row>
    <row r="682" spans="1:47" outlineLevel="3" x14ac:dyDescent="0.35">
      <c r="A682" s="250"/>
      <c r="B682" s="259"/>
      <c r="C682" s="252">
        <f>INT($C$232)+3</f>
        <v>4</v>
      </c>
      <c r="D682" s="275"/>
      <c r="E682" s="330"/>
      <c r="F682" s="330"/>
      <c r="G682" s="275"/>
      <c r="H682" s="280"/>
      <c r="I682" s="296">
        <v>1</v>
      </c>
      <c r="J682" s="296" t="s">
        <v>600</v>
      </c>
      <c r="K682" s="366">
        <f>DATE(YEAR(K679)+1,MONTH(K679),DAY(K679))</f>
        <v>44150</v>
      </c>
      <c r="L682" s="366">
        <f>DATE(YEAR(L679)+1,MONTH(L679),DAY(L679))</f>
        <v>44150</v>
      </c>
      <c r="M682" s="366">
        <f>DATE(YEAR(M679)+1,MONTH(M679),DAY(M679))</f>
        <v>44150</v>
      </c>
      <c r="N682" s="280"/>
      <c r="O682" s="280"/>
      <c r="P682" s="280"/>
      <c r="Q682" s="280"/>
      <c r="R682" s="366">
        <f t="shared" ref="R682:U702" si="250">DATE(YEAR(R679)+1,MONTH(R679),DAY(R679))</f>
        <v>44150</v>
      </c>
      <c r="S682" s="366">
        <f t="shared" si="250"/>
        <v>44150</v>
      </c>
      <c r="T682" s="366">
        <f t="shared" si="250"/>
        <v>44150</v>
      </c>
      <c r="U682" s="366">
        <f t="shared" si="250"/>
        <v>44150</v>
      </c>
      <c r="V682" s="280"/>
      <c r="W682" s="280"/>
      <c r="X682" s="280"/>
      <c r="Y682" s="280"/>
      <c r="Z682" s="280"/>
      <c r="AA682" s="280"/>
      <c r="AB682" s="280"/>
      <c r="AC682" s="699">
        <f t="shared" si="239"/>
        <v>683</v>
      </c>
      <c r="AD682" s="699">
        <f t="shared" si="240"/>
        <v>683</v>
      </c>
      <c r="AE682" s="699">
        <f t="shared" si="241"/>
        <v>683</v>
      </c>
      <c r="AF682" s="699">
        <f t="shared" si="242"/>
        <v>-43317</v>
      </c>
      <c r="AG682" s="699">
        <f t="shared" si="243"/>
        <v>-43317</v>
      </c>
      <c r="AH682" s="699">
        <f t="shared" si="244"/>
        <v>-43317</v>
      </c>
      <c r="AI682" s="699">
        <f t="shared" si="245"/>
        <v>-43317</v>
      </c>
      <c r="AJ682" s="699">
        <f t="shared" si="246"/>
        <v>683</v>
      </c>
      <c r="AK682" s="699">
        <f t="shared" si="247"/>
        <v>683</v>
      </c>
      <c r="AL682" s="699">
        <f t="shared" si="248"/>
        <v>683</v>
      </c>
      <c r="AM682" s="699">
        <f t="shared" si="249"/>
        <v>683</v>
      </c>
      <c r="AN682" s="280"/>
      <c r="AO682" s="280"/>
      <c r="AP682" s="280"/>
      <c r="AQ682" s="275"/>
      <c r="AR682" s="262"/>
      <c r="AS682" s="250"/>
      <c r="AT682" s="250"/>
      <c r="AU682" s="250"/>
    </row>
    <row r="683" spans="1:47" outlineLevel="3" x14ac:dyDescent="0.35">
      <c r="A683" s="250"/>
      <c r="B683" s="259"/>
      <c r="C683" s="252">
        <f>INT($C$232)+3</f>
        <v>4</v>
      </c>
      <c r="D683" s="275"/>
      <c r="E683" s="330"/>
      <c r="F683" s="330"/>
      <c r="G683" s="275"/>
      <c r="H683" s="280"/>
      <c r="I683" s="296"/>
      <c r="J683" s="296" t="s">
        <v>590</v>
      </c>
      <c r="K683" s="280"/>
      <c r="L683" s="280"/>
      <c r="M683" s="280"/>
      <c r="N683" s="366">
        <f>DATE(YEAR(N680)+1,MONTH(N680),DAY(N680))</f>
        <v>44150</v>
      </c>
      <c r="O683" s="366">
        <f>DATE(YEAR(O680)+1,MONTH(O680),DAY(O680))</f>
        <v>44150</v>
      </c>
      <c r="P683" s="366">
        <f>DATE(YEAR(P680)+1,MONTH(P680),DAY(P680))</f>
        <v>44150</v>
      </c>
      <c r="Q683" s="366">
        <f>DATE(YEAR(Q680)+1,MONTH(Q680),DAY(Q680))</f>
        <v>44150</v>
      </c>
      <c r="R683" s="366">
        <f t="shared" si="250"/>
        <v>44150</v>
      </c>
      <c r="S683" s="366">
        <f t="shared" si="250"/>
        <v>44150</v>
      </c>
      <c r="T683" s="366">
        <f t="shared" si="250"/>
        <v>44150</v>
      </c>
      <c r="U683" s="366">
        <f t="shared" si="250"/>
        <v>44150</v>
      </c>
      <c r="V683" s="280"/>
      <c r="W683" s="280"/>
      <c r="X683" s="280"/>
      <c r="Y683" s="280"/>
      <c r="Z683" s="280"/>
      <c r="AA683" s="280"/>
      <c r="AB683" s="280"/>
      <c r="AC683" s="699">
        <f t="shared" si="239"/>
        <v>-43317</v>
      </c>
      <c r="AD683" s="699">
        <f t="shared" si="240"/>
        <v>-43317</v>
      </c>
      <c r="AE683" s="699">
        <f t="shared" si="241"/>
        <v>-43317</v>
      </c>
      <c r="AF683" s="699">
        <f t="shared" si="242"/>
        <v>683</v>
      </c>
      <c r="AG683" s="699">
        <f t="shared" si="243"/>
        <v>683</v>
      </c>
      <c r="AH683" s="699">
        <f t="shared" si="244"/>
        <v>683</v>
      </c>
      <c r="AI683" s="699">
        <f t="shared" si="245"/>
        <v>683</v>
      </c>
      <c r="AJ683" s="699">
        <f t="shared" si="246"/>
        <v>683</v>
      </c>
      <c r="AK683" s="699">
        <f t="shared" si="247"/>
        <v>683</v>
      </c>
      <c r="AL683" s="699">
        <f t="shared" si="248"/>
        <v>683</v>
      </c>
      <c r="AM683" s="699">
        <f t="shared" si="249"/>
        <v>683</v>
      </c>
      <c r="AN683" s="280"/>
      <c r="AO683" s="280"/>
      <c r="AP683" s="280"/>
      <c r="AQ683" s="275"/>
      <c r="AR683" s="262"/>
      <c r="AS683" s="250"/>
      <c r="AT683" s="250"/>
      <c r="AU683" s="250"/>
    </row>
    <row r="684" spans="1:47" outlineLevel="3" x14ac:dyDescent="0.35">
      <c r="A684" s="250"/>
      <c r="B684" s="259"/>
      <c r="C684" s="252">
        <f>INT($C$232)+3</f>
        <v>4</v>
      </c>
      <c r="D684" s="275"/>
      <c r="E684" s="330"/>
      <c r="F684" s="330"/>
      <c r="G684" s="275"/>
      <c r="H684" s="280"/>
      <c r="I684" s="296"/>
      <c r="J684" s="296" t="s">
        <v>591</v>
      </c>
      <c r="K684" s="280"/>
      <c r="L684" s="280"/>
      <c r="M684" s="280"/>
      <c r="N684" s="280"/>
      <c r="O684" s="280"/>
      <c r="P684" s="280"/>
      <c r="Q684" s="280"/>
      <c r="R684" s="366">
        <f t="shared" si="250"/>
        <v>44150</v>
      </c>
      <c r="S684" s="366">
        <f t="shared" si="250"/>
        <v>44150</v>
      </c>
      <c r="T684" s="366">
        <f t="shared" si="250"/>
        <v>44150</v>
      </c>
      <c r="U684" s="366">
        <f t="shared" si="250"/>
        <v>44150</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683</v>
      </c>
      <c r="AK684" s="699">
        <f t="shared" si="247"/>
        <v>683</v>
      </c>
      <c r="AL684" s="699">
        <f t="shared" si="248"/>
        <v>683</v>
      </c>
      <c r="AM684" s="699">
        <f t="shared" si="249"/>
        <v>683</v>
      </c>
      <c r="AN684" s="280"/>
      <c r="AO684" s="280"/>
      <c r="AP684" s="280"/>
      <c r="AQ684" s="275"/>
      <c r="AR684" s="262"/>
      <c r="AS684" s="250"/>
      <c r="AT684" s="250"/>
      <c r="AU684" s="250"/>
    </row>
    <row r="685" spans="1:47" outlineLevel="3" x14ac:dyDescent="0.35">
      <c r="A685" s="250"/>
      <c r="B685" s="259"/>
      <c r="C685" s="252">
        <f t="shared" ref="C685:C741" si="251">INT($C$232+3)</f>
        <v>4</v>
      </c>
      <c r="D685" s="275"/>
      <c r="E685" s="330"/>
      <c r="F685" s="330"/>
      <c r="G685" s="275"/>
      <c r="H685" s="280"/>
      <c r="I685" s="296">
        <v>2</v>
      </c>
      <c r="J685" s="296" t="s">
        <v>600</v>
      </c>
      <c r="K685" s="366">
        <f>DATE(YEAR(K682)+1,MONTH(K682),DAY(K682))</f>
        <v>44515</v>
      </c>
      <c r="L685" s="366">
        <f>DATE(YEAR(L682)+1,MONTH(L682),DAY(L682))</f>
        <v>44515</v>
      </c>
      <c r="M685" s="366">
        <f>DATE(YEAR(M682)+1,MONTH(M682),DAY(M682))</f>
        <v>44515</v>
      </c>
      <c r="N685" s="280"/>
      <c r="O685" s="280"/>
      <c r="P685" s="280"/>
      <c r="Q685" s="280"/>
      <c r="R685" s="366">
        <f t="shared" si="250"/>
        <v>44515</v>
      </c>
      <c r="S685" s="366">
        <f t="shared" si="250"/>
        <v>44515</v>
      </c>
      <c r="T685" s="366">
        <f t="shared" si="250"/>
        <v>44515</v>
      </c>
      <c r="U685" s="366">
        <f t="shared" si="250"/>
        <v>44515</v>
      </c>
      <c r="V685" s="280"/>
      <c r="W685" s="280"/>
      <c r="X685" s="280"/>
      <c r="Y685" s="280"/>
      <c r="Z685" s="280"/>
      <c r="AA685" s="280"/>
      <c r="AB685" s="280"/>
      <c r="AC685" s="699">
        <f t="shared" si="239"/>
        <v>1046</v>
      </c>
      <c r="AD685" s="699">
        <f t="shared" si="240"/>
        <v>1046</v>
      </c>
      <c r="AE685" s="699">
        <f t="shared" si="241"/>
        <v>1046</v>
      </c>
      <c r="AF685" s="699">
        <f t="shared" si="242"/>
        <v>-43317</v>
      </c>
      <c r="AG685" s="699">
        <f t="shared" si="243"/>
        <v>-43317</v>
      </c>
      <c r="AH685" s="699">
        <f t="shared" si="244"/>
        <v>-43317</v>
      </c>
      <c r="AI685" s="699">
        <f t="shared" si="245"/>
        <v>-43317</v>
      </c>
      <c r="AJ685" s="699">
        <f t="shared" si="246"/>
        <v>1046</v>
      </c>
      <c r="AK685" s="699">
        <f t="shared" si="247"/>
        <v>1046</v>
      </c>
      <c r="AL685" s="699">
        <f t="shared" si="248"/>
        <v>1046</v>
      </c>
      <c r="AM685" s="699">
        <f t="shared" si="249"/>
        <v>1046</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590</v>
      </c>
      <c r="K686" s="280"/>
      <c r="L686" s="280"/>
      <c r="M686" s="280"/>
      <c r="N686" s="366">
        <f>DATE(YEAR(N683)+1,MONTH(N683),DAY(N683))</f>
        <v>44515</v>
      </c>
      <c r="O686" s="366">
        <f>DATE(YEAR(O683)+1,MONTH(O683),DAY(O683))</f>
        <v>44515</v>
      </c>
      <c r="P686" s="366">
        <f>DATE(YEAR(P683)+1,MONTH(P683),DAY(P683))</f>
        <v>44515</v>
      </c>
      <c r="Q686" s="366">
        <f>DATE(YEAR(Q683)+1,MONTH(Q683),DAY(Q683))</f>
        <v>44515</v>
      </c>
      <c r="R686" s="366">
        <f t="shared" si="250"/>
        <v>44515</v>
      </c>
      <c r="S686" s="366">
        <f t="shared" si="250"/>
        <v>44515</v>
      </c>
      <c r="T686" s="366">
        <f t="shared" si="250"/>
        <v>44515</v>
      </c>
      <c r="U686" s="366">
        <f t="shared" si="250"/>
        <v>44515</v>
      </c>
      <c r="V686" s="280"/>
      <c r="W686" s="280"/>
      <c r="X686" s="280"/>
      <c r="Y686" s="280"/>
      <c r="Z686" s="280"/>
      <c r="AA686" s="280"/>
      <c r="AB686" s="280"/>
      <c r="AC686" s="699">
        <f t="shared" si="239"/>
        <v>-43317</v>
      </c>
      <c r="AD686" s="699">
        <f t="shared" si="240"/>
        <v>-43317</v>
      </c>
      <c r="AE686" s="699">
        <f t="shared" si="241"/>
        <v>-43317</v>
      </c>
      <c r="AF686" s="699">
        <f t="shared" si="242"/>
        <v>1046</v>
      </c>
      <c r="AG686" s="699">
        <f t="shared" si="243"/>
        <v>1046</v>
      </c>
      <c r="AH686" s="699">
        <f t="shared" si="244"/>
        <v>1046</v>
      </c>
      <c r="AI686" s="699">
        <f t="shared" si="245"/>
        <v>1046</v>
      </c>
      <c r="AJ686" s="699">
        <f t="shared" si="246"/>
        <v>1046</v>
      </c>
      <c r="AK686" s="699">
        <f t="shared" si="247"/>
        <v>1046</v>
      </c>
      <c r="AL686" s="699">
        <f t="shared" si="248"/>
        <v>1046</v>
      </c>
      <c r="AM686" s="699">
        <f t="shared" si="249"/>
        <v>1046</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591</v>
      </c>
      <c r="K687" s="280"/>
      <c r="L687" s="280"/>
      <c r="M687" s="280"/>
      <c r="N687" s="280"/>
      <c r="O687" s="280"/>
      <c r="P687" s="280"/>
      <c r="Q687" s="280"/>
      <c r="R687" s="366">
        <f t="shared" si="250"/>
        <v>44515</v>
      </c>
      <c r="S687" s="366">
        <f t="shared" si="250"/>
        <v>44515</v>
      </c>
      <c r="T687" s="366">
        <f t="shared" si="250"/>
        <v>44515</v>
      </c>
      <c r="U687" s="366">
        <f t="shared" si="250"/>
        <v>44515</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1046</v>
      </c>
      <c r="AK687" s="699">
        <f t="shared" si="247"/>
        <v>1046</v>
      </c>
      <c r="AL687" s="699">
        <f t="shared" si="248"/>
        <v>1046</v>
      </c>
      <c r="AM687" s="699">
        <f t="shared" si="249"/>
        <v>1046</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3</v>
      </c>
      <c r="J688" s="296" t="s">
        <v>600</v>
      </c>
      <c r="K688" s="366">
        <f>DATE(YEAR(K685)+1,MONTH(K685),DAY(K685))</f>
        <v>44880</v>
      </c>
      <c r="L688" s="366">
        <f>DATE(YEAR(L685)+1,MONTH(L685),DAY(L685))</f>
        <v>44880</v>
      </c>
      <c r="M688" s="366">
        <f>DATE(YEAR(M685)+1,MONTH(M685),DAY(M685))</f>
        <v>44880</v>
      </c>
      <c r="N688" s="280"/>
      <c r="O688" s="280"/>
      <c r="P688" s="280"/>
      <c r="Q688" s="280"/>
      <c r="R688" s="366">
        <f t="shared" si="250"/>
        <v>44880</v>
      </c>
      <c r="S688" s="366">
        <f t="shared" si="250"/>
        <v>44880</v>
      </c>
      <c r="T688" s="366">
        <f t="shared" si="250"/>
        <v>44880</v>
      </c>
      <c r="U688" s="366">
        <f t="shared" si="250"/>
        <v>44880</v>
      </c>
      <c r="V688" s="280"/>
      <c r="W688" s="280"/>
      <c r="X688" s="280"/>
      <c r="Y688" s="280"/>
      <c r="Z688" s="280"/>
      <c r="AA688" s="280"/>
      <c r="AB688" s="280"/>
      <c r="AC688" s="699">
        <f t="shared" si="239"/>
        <v>1410</v>
      </c>
      <c r="AD688" s="699">
        <f t="shared" si="240"/>
        <v>1410</v>
      </c>
      <c r="AE688" s="699">
        <f t="shared" si="241"/>
        <v>1410</v>
      </c>
      <c r="AF688" s="699">
        <f t="shared" si="242"/>
        <v>-43317</v>
      </c>
      <c r="AG688" s="699">
        <f t="shared" si="243"/>
        <v>-43317</v>
      </c>
      <c r="AH688" s="699">
        <f t="shared" si="244"/>
        <v>-43317</v>
      </c>
      <c r="AI688" s="699">
        <f t="shared" si="245"/>
        <v>-43317</v>
      </c>
      <c r="AJ688" s="699">
        <f t="shared" si="246"/>
        <v>1410</v>
      </c>
      <c r="AK688" s="699">
        <f t="shared" si="247"/>
        <v>1410</v>
      </c>
      <c r="AL688" s="699">
        <f t="shared" si="248"/>
        <v>1410</v>
      </c>
      <c r="AM688" s="699">
        <f t="shared" si="249"/>
        <v>1410</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590</v>
      </c>
      <c r="K689" s="280"/>
      <c r="L689" s="280"/>
      <c r="M689" s="280"/>
      <c r="N689" s="366">
        <f>DATE(YEAR(N686)+1,MONTH(N686),DAY(N686))</f>
        <v>44880</v>
      </c>
      <c r="O689" s="366">
        <f>DATE(YEAR(O686)+1,MONTH(O686),DAY(O686))</f>
        <v>44880</v>
      </c>
      <c r="P689" s="366">
        <f>DATE(YEAR(P686)+1,MONTH(P686),DAY(P686))</f>
        <v>44880</v>
      </c>
      <c r="Q689" s="366">
        <f>DATE(YEAR(Q686)+1,MONTH(Q686),DAY(Q686))</f>
        <v>44880</v>
      </c>
      <c r="R689" s="366">
        <f t="shared" si="250"/>
        <v>44880</v>
      </c>
      <c r="S689" s="366">
        <f t="shared" si="250"/>
        <v>44880</v>
      </c>
      <c r="T689" s="366">
        <f t="shared" si="250"/>
        <v>44880</v>
      </c>
      <c r="U689" s="366">
        <f t="shared" si="250"/>
        <v>44880</v>
      </c>
      <c r="V689" s="280"/>
      <c r="W689" s="280"/>
      <c r="X689" s="280"/>
      <c r="Y689" s="280"/>
      <c r="Z689" s="280"/>
      <c r="AA689" s="280"/>
      <c r="AB689" s="280"/>
      <c r="AC689" s="699">
        <f t="shared" si="239"/>
        <v>-43317</v>
      </c>
      <c r="AD689" s="699">
        <f t="shared" si="240"/>
        <v>-43317</v>
      </c>
      <c r="AE689" s="699">
        <f t="shared" si="241"/>
        <v>-43317</v>
      </c>
      <c r="AF689" s="699">
        <f t="shared" si="242"/>
        <v>1410</v>
      </c>
      <c r="AG689" s="699">
        <f t="shared" si="243"/>
        <v>1410</v>
      </c>
      <c r="AH689" s="699">
        <f t="shared" si="244"/>
        <v>1410</v>
      </c>
      <c r="AI689" s="699">
        <f t="shared" si="245"/>
        <v>1410</v>
      </c>
      <c r="AJ689" s="699">
        <f t="shared" si="246"/>
        <v>1410</v>
      </c>
      <c r="AK689" s="699">
        <f t="shared" si="247"/>
        <v>1410</v>
      </c>
      <c r="AL689" s="699">
        <f t="shared" si="248"/>
        <v>1410</v>
      </c>
      <c r="AM689" s="699">
        <f t="shared" si="249"/>
        <v>1410</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591</v>
      </c>
      <c r="K690" s="280"/>
      <c r="L690" s="280"/>
      <c r="M690" s="280"/>
      <c r="N690" s="280"/>
      <c r="O690" s="280"/>
      <c r="P690" s="280"/>
      <c r="Q690" s="280"/>
      <c r="R690" s="366">
        <f t="shared" si="250"/>
        <v>44880</v>
      </c>
      <c r="S690" s="366">
        <f t="shared" si="250"/>
        <v>44880</v>
      </c>
      <c r="T690" s="366">
        <f t="shared" si="250"/>
        <v>44880</v>
      </c>
      <c r="U690" s="366">
        <f t="shared" si="250"/>
        <v>44880</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1410</v>
      </c>
      <c r="AK690" s="699">
        <f t="shared" si="247"/>
        <v>1410</v>
      </c>
      <c r="AL690" s="699">
        <f t="shared" si="248"/>
        <v>1410</v>
      </c>
      <c r="AM690" s="699">
        <f t="shared" si="249"/>
        <v>1410</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4</v>
      </c>
      <c r="J691" s="296" t="s">
        <v>600</v>
      </c>
      <c r="K691" s="366">
        <f>DATE(YEAR(K688)+1,MONTH(K688),DAY(K688))</f>
        <v>45245</v>
      </c>
      <c r="L691" s="366">
        <f>DATE(YEAR(L688)+1,MONTH(L688),DAY(L688))</f>
        <v>45245</v>
      </c>
      <c r="M691" s="366">
        <f>DATE(YEAR(M688)+1,MONTH(M688),DAY(M688))</f>
        <v>45245</v>
      </c>
      <c r="N691" s="280"/>
      <c r="O691" s="280"/>
      <c r="P691" s="280"/>
      <c r="Q691" s="280"/>
      <c r="R691" s="366">
        <f t="shared" si="250"/>
        <v>45245</v>
      </c>
      <c r="S691" s="366">
        <f t="shared" si="250"/>
        <v>45245</v>
      </c>
      <c r="T691" s="366">
        <f t="shared" si="250"/>
        <v>45245</v>
      </c>
      <c r="U691" s="366">
        <f t="shared" si="250"/>
        <v>45245</v>
      </c>
      <c r="V691" s="280"/>
      <c r="W691" s="280"/>
      <c r="X691" s="280"/>
      <c r="Y691" s="280"/>
      <c r="Z691" s="280"/>
      <c r="AA691" s="280"/>
      <c r="AB691" s="280"/>
      <c r="AC691" s="699">
        <f t="shared" si="239"/>
        <v>1774</v>
      </c>
      <c r="AD691" s="699">
        <f t="shared" si="240"/>
        <v>1774</v>
      </c>
      <c r="AE691" s="699">
        <f t="shared" si="241"/>
        <v>1774</v>
      </c>
      <c r="AF691" s="699">
        <f t="shared" si="242"/>
        <v>-43317</v>
      </c>
      <c r="AG691" s="699">
        <f t="shared" si="243"/>
        <v>-43317</v>
      </c>
      <c r="AH691" s="699">
        <f t="shared" si="244"/>
        <v>-43317</v>
      </c>
      <c r="AI691" s="699">
        <f t="shared" si="245"/>
        <v>-43317</v>
      </c>
      <c r="AJ691" s="699">
        <f t="shared" si="246"/>
        <v>1774</v>
      </c>
      <c r="AK691" s="699">
        <f t="shared" si="247"/>
        <v>1774</v>
      </c>
      <c r="AL691" s="699">
        <f t="shared" si="248"/>
        <v>1774</v>
      </c>
      <c r="AM691" s="699">
        <f t="shared" si="249"/>
        <v>1774</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590</v>
      </c>
      <c r="K692" s="280"/>
      <c r="L692" s="280"/>
      <c r="M692" s="280"/>
      <c r="N692" s="366">
        <f>DATE(YEAR(N689)+1,MONTH(N689),DAY(N689))</f>
        <v>45245</v>
      </c>
      <c r="O692" s="366">
        <f>DATE(YEAR(O689)+1,MONTH(O689),DAY(O689))</f>
        <v>45245</v>
      </c>
      <c r="P692" s="366">
        <f>DATE(YEAR(P689)+1,MONTH(P689),DAY(P689))</f>
        <v>45245</v>
      </c>
      <c r="Q692" s="366">
        <f>DATE(YEAR(Q689)+1,MONTH(Q689),DAY(Q689))</f>
        <v>45245</v>
      </c>
      <c r="R692" s="366">
        <f t="shared" si="250"/>
        <v>45245</v>
      </c>
      <c r="S692" s="366">
        <f t="shared" si="250"/>
        <v>45245</v>
      </c>
      <c r="T692" s="366">
        <f t="shared" si="250"/>
        <v>45245</v>
      </c>
      <c r="U692" s="366">
        <f t="shared" si="250"/>
        <v>45245</v>
      </c>
      <c r="V692" s="280"/>
      <c r="W692" s="280"/>
      <c r="X692" s="280"/>
      <c r="Y692" s="280"/>
      <c r="Z692" s="280"/>
      <c r="AA692" s="280"/>
      <c r="AB692" s="280"/>
      <c r="AC692" s="699">
        <f t="shared" si="239"/>
        <v>-43317</v>
      </c>
      <c r="AD692" s="699">
        <f t="shared" si="240"/>
        <v>-43317</v>
      </c>
      <c r="AE692" s="699">
        <f t="shared" si="241"/>
        <v>-43317</v>
      </c>
      <c r="AF692" s="699">
        <f t="shared" si="242"/>
        <v>1774</v>
      </c>
      <c r="AG692" s="699">
        <f t="shared" si="243"/>
        <v>1774</v>
      </c>
      <c r="AH692" s="699">
        <f t="shared" si="244"/>
        <v>1774</v>
      </c>
      <c r="AI692" s="699">
        <f t="shared" si="245"/>
        <v>1774</v>
      </c>
      <c r="AJ692" s="699">
        <f t="shared" si="246"/>
        <v>1774</v>
      </c>
      <c r="AK692" s="699">
        <f t="shared" si="247"/>
        <v>1774</v>
      </c>
      <c r="AL692" s="699">
        <f t="shared" si="248"/>
        <v>1774</v>
      </c>
      <c r="AM692" s="699">
        <f t="shared" si="249"/>
        <v>1774</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591</v>
      </c>
      <c r="K693" s="280"/>
      <c r="L693" s="280"/>
      <c r="M693" s="280"/>
      <c r="N693" s="280"/>
      <c r="O693" s="280"/>
      <c r="P693" s="280"/>
      <c r="Q693" s="280"/>
      <c r="R693" s="366">
        <f t="shared" si="250"/>
        <v>45245</v>
      </c>
      <c r="S693" s="366">
        <f t="shared" si="250"/>
        <v>45245</v>
      </c>
      <c r="T693" s="366">
        <f t="shared" si="250"/>
        <v>45245</v>
      </c>
      <c r="U693" s="366">
        <f t="shared" si="250"/>
        <v>45245</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1774</v>
      </c>
      <c r="AK693" s="699">
        <f t="shared" si="247"/>
        <v>1774</v>
      </c>
      <c r="AL693" s="699">
        <f t="shared" si="248"/>
        <v>1774</v>
      </c>
      <c r="AM693" s="699">
        <f t="shared" si="249"/>
        <v>1774</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5</v>
      </c>
      <c r="J694" s="296" t="s">
        <v>600</v>
      </c>
      <c r="K694" s="366">
        <f>DATE(YEAR(K691)+1,MONTH(K691),DAY(K691))</f>
        <v>45611</v>
      </c>
      <c r="L694" s="366">
        <f>DATE(YEAR(L691)+1,MONTH(L691),DAY(L691))</f>
        <v>45611</v>
      </c>
      <c r="M694" s="366">
        <f>DATE(YEAR(M691)+1,MONTH(M691),DAY(M691))</f>
        <v>45611</v>
      </c>
      <c r="N694" s="280"/>
      <c r="O694" s="280"/>
      <c r="P694" s="280"/>
      <c r="Q694" s="280"/>
      <c r="R694" s="366">
        <f t="shared" si="250"/>
        <v>45611</v>
      </c>
      <c r="S694" s="366">
        <f t="shared" si="250"/>
        <v>45611</v>
      </c>
      <c r="T694" s="366">
        <f t="shared" si="250"/>
        <v>45611</v>
      </c>
      <c r="U694" s="366">
        <f t="shared" si="250"/>
        <v>45611</v>
      </c>
      <c r="V694" s="280"/>
      <c r="W694" s="280"/>
      <c r="X694" s="280"/>
      <c r="Y694" s="280"/>
      <c r="Z694" s="280"/>
      <c r="AA694" s="280"/>
      <c r="AB694" s="280"/>
      <c r="AC694" s="699">
        <f t="shared" si="239"/>
        <v>2139</v>
      </c>
      <c r="AD694" s="699">
        <f t="shared" si="240"/>
        <v>2139</v>
      </c>
      <c r="AE694" s="699">
        <f t="shared" si="241"/>
        <v>2139</v>
      </c>
      <c r="AF694" s="699">
        <f t="shared" si="242"/>
        <v>-43317</v>
      </c>
      <c r="AG694" s="699">
        <f t="shared" si="243"/>
        <v>-43317</v>
      </c>
      <c r="AH694" s="699">
        <f t="shared" si="244"/>
        <v>-43317</v>
      </c>
      <c r="AI694" s="699">
        <f t="shared" si="245"/>
        <v>-43317</v>
      </c>
      <c r="AJ694" s="699">
        <f t="shared" si="246"/>
        <v>2139</v>
      </c>
      <c r="AK694" s="699">
        <f t="shared" si="247"/>
        <v>2139</v>
      </c>
      <c r="AL694" s="699">
        <f t="shared" si="248"/>
        <v>2139</v>
      </c>
      <c r="AM694" s="699">
        <f t="shared" si="249"/>
        <v>2139</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590</v>
      </c>
      <c r="K695" s="280"/>
      <c r="L695" s="280"/>
      <c r="M695" s="280"/>
      <c r="N695" s="366">
        <f>DATE(YEAR(N692)+1,MONTH(N692),DAY(N692))</f>
        <v>45611</v>
      </c>
      <c r="O695" s="366">
        <f>DATE(YEAR(O692)+1,MONTH(O692),DAY(O692))</f>
        <v>45611</v>
      </c>
      <c r="P695" s="366">
        <f>DATE(YEAR(P692)+1,MONTH(P692),DAY(P692))</f>
        <v>45611</v>
      </c>
      <c r="Q695" s="366">
        <f>DATE(YEAR(Q692)+1,MONTH(Q692),DAY(Q692))</f>
        <v>45611</v>
      </c>
      <c r="R695" s="366">
        <f t="shared" si="250"/>
        <v>45611</v>
      </c>
      <c r="S695" s="366">
        <f t="shared" si="250"/>
        <v>45611</v>
      </c>
      <c r="T695" s="366">
        <f t="shared" si="250"/>
        <v>45611</v>
      </c>
      <c r="U695" s="366">
        <f t="shared" si="250"/>
        <v>45611</v>
      </c>
      <c r="V695" s="280"/>
      <c r="W695" s="280"/>
      <c r="X695" s="280"/>
      <c r="Y695" s="280"/>
      <c r="Z695" s="280"/>
      <c r="AA695" s="280"/>
      <c r="AB695" s="280"/>
      <c r="AC695" s="699">
        <f t="shared" si="239"/>
        <v>-43317</v>
      </c>
      <c r="AD695" s="699">
        <f t="shared" si="240"/>
        <v>-43317</v>
      </c>
      <c r="AE695" s="699">
        <f t="shared" si="241"/>
        <v>-43317</v>
      </c>
      <c r="AF695" s="699">
        <f t="shared" si="242"/>
        <v>2139</v>
      </c>
      <c r="AG695" s="699">
        <f t="shared" si="243"/>
        <v>2139</v>
      </c>
      <c r="AH695" s="699">
        <f t="shared" si="244"/>
        <v>2139</v>
      </c>
      <c r="AI695" s="699">
        <f t="shared" si="245"/>
        <v>2139</v>
      </c>
      <c r="AJ695" s="699">
        <f t="shared" si="246"/>
        <v>2139</v>
      </c>
      <c r="AK695" s="699">
        <f t="shared" si="247"/>
        <v>2139</v>
      </c>
      <c r="AL695" s="699">
        <f t="shared" si="248"/>
        <v>2139</v>
      </c>
      <c r="AM695" s="699">
        <f t="shared" si="249"/>
        <v>2139</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591</v>
      </c>
      <c r="K696" s="280"/>
      <c r="L696" s="280"/>
      <c r="M696" s="280"/>
      <c r="N696" s="280"/>
      <c r="O696" s="280"/>
      <c r="P696" s="280"/>
      <c r="Q696" s="280"/>
      <c r="R696" s="366">
        <f t="shared" si="250"/>
        <v>45611</v>
      </c>
      <c r="S696" s="366">
        <f t="shared" si="250"/>
        <v>45611</v>
      </c>
      <c r="T696" s="366">
        <f t="shared" si="250"/>
        <v>45611</v>
      </c>
      <c r="U696" s="366">
        <f t="shared" si="250"/>
        <v>45611</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2139</v>
      </c>
      <c r="AK696" s="699">
        <f t="shared" si="247"/>
        <v>2139</v>
      </c>
      <c r="AL696" s="699">
        <f t="shared" si="248"/>
        <v>2139</v>
      </c>
      <c r="AM696" s="699">
        <f t="shared" si="249"/>
        <v>2139</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6</v>
      </c>
      <c r="J697" s="296" t="s">
        <v>600</v>
      </c>
      <c r="K697" s="366">
        <f>DATE(YEAR(K694)+1,MONTH(K694),DAY(K694))</f>
        <v>45976</v>
      </c>
      <c r="L697" s="366">
        <f>DATE(YEAR(L694)+1,MONTH(L694),DAY(L694))</f>
        <v>45976</v>
      </c>
      <c r="M697" s="366">
        <f>DATE(YEAR(M694)+1,MONTH(M694),DAY(M694))</f>
        <v>45976</v>
      </c>
      <c r="N697" s="280"/>
      <c r="O697" s="280"/>
      <c r="P697" s="280"/>
      <c r="Q697" s="280"/>
      <c r="R697" s="366">
        <f t="shared" si="250"/>
        <v>45976</v>
      </c>
      <c r="S697" s="366">
        <f t="shared" si="250"/>
        <v>45976</v>
      </c>
      <c r="T697" s="366">
        <f t="shared" si="250"/>
        <v>45976</v>
      </c>
      <c r="U697" s="366">
        <f t="shared" si="250"/>
        <v>45976</v>
      </c>
      <c r="V697" s="280"/>
      <c r="W697" s="280"/>
      <c r="X697" s="280"/>
      <c r="Y697" s="280"/>
      <c r="Z697" s="280"/>
      <c r="AA697" s="280"/>
      <c r="AB697" s="280"/>
      <c r="AC697" s="699">
        <f t="shared" si="239"/>
        <v>2502</v>
      </c>
      <c r="AD697" s="699">
        <f t="shared" si="240"/>
        <v>2502</v>
      </c>
      <c r="AE697" s="699">
        <f t="shared" si="241"/>
        <v>2502</v>
      </c>
      <c r="AF697" s="699">
        <f t="shared" si="242"/>
        <v>-43317</v>
      </c>
      <c r="AG697" s="699">
        <f t="shared" si="243"/>
        <v>-43317</v>
      </c>
      <c r="AH697" s="699">
        <f t="shared" si="244"/>
        <v>-43317</v>
      </c>
      <c r="AI697" s="699">
        <f t="shared" si="245"/>
        <v>-43317</v>
      </c>
      <c r="AJ697" s="699">
        <f t="shared" si="246"/>
        <v>2502</v>
      </c>
      <c r="AK697" s="699">
        <f t="shared" si="247"/>
        <v>2502</v>
      </c>
      <c r="AL697" s="699">
        <f t="shared" si="248"/>
        <v>2502</v>
      </c>
      <c r="AM697" s="699">
        <f t="shared" si="249"/>
        <v>2502</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590</v>
      </c>
      <c r="K698" s="280"/>
      <c r="L698" s="280"/>
      <c r="M698" s="280"/>
      <c r="N698" s="366">
        <f>DATE(YEAR(N695)+1,MONTH(N695),DAY(N695))</f>
        <v>45976</v>
      </c>
      <c r="O698" s="366">
        <f>DATE(YEAR(O695)+1,MONTH(O695),DAY(O695))</f>
        <v>45976</v>
      </c>
      <c r="P698" s="366">
        <f>DATE(YEAR(P695)+1,MONTH(P695),DAY(P695))</f>
        <v>45976</v>
      </c>
      <c r="Q698" s="366">
        <f>DATE(YEAR(Q695)+1,MONTH(Q695),DAY(Q695))</f>
        <v>45976</v>
      </c>
      <c r="R698" s="366">
        <f t="shared" si="250"/>
        <v>45976</v>
      </c>
      <c r="S698" s="366">
        <f t="shared" si="250"/>
        <v>45976</v>
      </c>
      <c r="T698" s="366">
        <f t="shared" si="250"/>
        <v>45976</v>
      </c>
      <c r="U698" s="366">
        <f t="shared" si="250"/>
        <v>45976</v>
      </c>
      <c r="V698" s="280"/>
      <c r="W698" s="280"/>
      <c r="X698" s="280"/>
      <c r="Y698" s="280"/>
      <c r="Z698" s="280"/>
      <c r="AA698" s="280"/>
      <c r="AB698" s="280"/>
      <c r="AC698" s="699">
        <f t="shared" si="239"/>
        <v>-43317</v>
      </c>
      <c r="AD698" s="699">
        <f t="shared" si="240"/>
        <v>-43317</v>
      </c>
      <c r="AE698" s="699">
        <f t="shared" si="241"/>
        <v>-43317</v>
      </c>
      <c r="AF698" s="699">
        <f t="shared" si="242"/>
        <v>2502</v>
      </c>
      <c r="AG698" s="699">
        <f t="shared" si="243"/>
        <v>2502</v>
      </c>
      <c r="AH698" s="699">
        <f t="shared" si="244"/>
        <v>2502</v>
      </c>
      <c r="AI698" s="699">
        <f t="shared" si="245"/>
        <v>2502</v>
      </c>
      <c r="AJ698" s="699">
        <f t="shared" si="246"/>
        <v>2502</v>
      </c>
      <c r="AK698" s="699">
        <f t="shared" si="247"/>
        <v>2502</v>
      </c>
      <c r="AL698" s="699">
        <f t="shared" si="248"/>
        <v>2502</v>
      </c>
      <c r="AM698" s="699">
        <f t="shared" si="249"/>
        <v>2502</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591</v>
      </c>
      <c r="K699" s="280"/>
      <c r="L699" s="280"/>
      <c r="M699" s="280"/>
      <c r="N699" s="280"/>
      <c r="O699" s="280"/>
      <c r="P699" s="280"/>
      <c r="Q699" s="280"/>
      <c r="R699" s="366">
        <f t="shared" si="250"/>
        <v>45976</v>
      </c>
      <c r="S699" s="366">
        <f t="shared" si="250"/>
        <v>45976</v>
      </c>
      <c r="T699" s="366">
        <f t="shared" si="250"/>
        <v>45976</v>
      </c>
      <c r="U699" s="366">
        <f t="shared" si="250"/>
        <v>45976</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2502</v>
      </c>
      <c r="AK699" s="699">
        <f t="shared" si="247"/>
        <v>2502</v>
      </c>
      <c r="AL699" s="699">
        <f t="shared" si="248"/>
        <v>2502</v>
      </c>
      <c r="AM699" s="699">
        <f t="shared" si="249"/>
        <v>2502</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80"/>
      <c r="I700" s="296">
        <v>7</v>
      </c>
      <c r="J700" s="296" t="s">
        <v>600</v>
      </c>
      <c r="K700" s="366">
        <f>DATE(YEAR(K697)+1,MONTH(K697),DAY(K697))</f>
        <v>46341</v>
      </c>
      <c r="L700" s="366">
        <f>DATE(YEAR(L697)+1,MONTH(L697),DAY(L697))</f>
        <v>46341</v>
      </c>
      <c r="M700" s="366">
        <f>DATE(YEAR(M697)+1,MONTH(M697),DAY(M697))</f>
        <v>46341</v>
      </c>
      <c r="N700" s="280"/>
      <c r="O700" s="280"/>
      <c r="P700" s="280"/>
      <c r="Q700" s="280"/>
      <c r="R700" s="366">
        <f t="shared" si="250"/>
        <v>46341</v>
      </c>
      <c r="S700" s="366">
        <f t="shared" si="250"/>
        <v>46341</v>
      </c>
      <c r="T700" s="366">
        <f t="shared" si="250"/>
        <v>46341</v>
      </c>
      <c r="U700" s="366">
        <f t="shared" si="250"/>
        <v>46341</v>
      </c>
      <c r="V700" s="280"/>
      <c r="W700" s="280"/>
      <c r="X700" s="280"/>
      <c r="Y700" s="280"/>
      <c r="Z700" s="280"/>
      <c r="AA700" s="280"/>
      <c r="AB700" s="280"/>
      <c r="AC700" s="699">
        <f t="shared" si="239"/>
        <v>2866</v>
      </c>
      <c r="AD700" s="699">
        <f t="shared" si="240"/>
        <v>2866</v>
      </c>
      <c r="AE700" s="699">
        <f t="shared" si="241"/>
        <v>2866</v>
      </c>
      <c r="AF700" s="699">
        <f t="shared" si="242"/>
        <v>-43317</v>
      </c>
      <c r="AG700" s="699">
        <f t="shared" si="243"/>
        <v>-43317</v>
      </c>
      <c r="AH700" s="699">
        <f t="shared" si="244"/>
        <v>-43317</v>
      </c>
      <c r="AI700" s="699">
        <f t="shared" si="245"/>
        <v>-43317</v>
      </c>
      <c r="AJ700" s="699">
        <f t="shared" si="246"/>
        <v>2866</v>
      </c>
      <c r="AK700" s="699">
        <f t="shared" si="247"/>
        <v>2866</v>
      </c>
      <c r="AL700" s="699">
        <f t="shared" si="248"/>
        <v>2866</v>
      </c>
      <c r="AM700" s="699">
        <f t="shared" si="249"/>
        <v>2866</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80"/>
      <c r="I701" s="296"/>
      <c r="J701" s="296" t="s">
        <v>590</v>
      </c>
      <c r="K701" s="280"/>
      <c r="L701" s="280"/>
      <c r="M701" s="280"/>
      <c r="N701" s="366">
        <f>DATE(YEAR(N698)+1,MONTH(N698),DAY(N698))</f>
        <v>46341</v>
      </c>
      <c r="O701" s="366">
        <f>DATE(YEAR(O698)+1,MONTH(O698),DAY(O698))</f>
        <v>46341</v>
      </c>
      <c r="P701" s="366">
        <f>DATE(YEAR(P698)+1,MONTH(P698),DAY(P698))</f>
        <v>46341</v>
      </c>
      <c r="Q701" s="366">
        <f>DATE(YEAR(Q698)+1,MONTH(Q698),DAY(Q698))</f>
        <v>46341</v>
      </c>
      <c r="R701" s="366">
        <f t="shared" si="250"/>
        <v>46341</v>
      </c>
      <c r="S701" s="366">
        <f t="shared" si="250"/>
        <v>46341</v>
      </c>
      <c r="T701" s="366">
        <f t="shared" si="250"/>
        <v>46341</v>
      </c>
      <c r="U701" s="366">
        <f t="shared" si="250"/>
        <v>46341</v>
      </c>
      <c r="V701" s="280"/>
      <c r="W701" s="280"/>
      <c r="X701" s="280"/>
      <c r="Y701" s="280"/>
      <c r="Z701" s="280"/>
      <c r="AA701" s="280"/>
      <c r="AB701" s="280"/>
      <c r="AC701" s="699">
        <f t="shared" si="239"/>
        <v>-43317</v>
      </c>
      <c r="AD701" s="699">
        <f t="shared" si="240"/>
        <v>-43317</v>
      </c>
      <c r="AE701" s="699">
        <f t="shared" si="241"/>
        <v>-43317</v>
      </c>
      <c r="AF701" s="699">
        <f t="shared" si="242"/>
        <v>2866</v>
      </c>
      <c r="AG701" s="699">
        <f t="shared" si="243"/>
        <v>2866</v>
      </c>
      <c r="AH701" s="699">
        <f t="shared" si="244"/>
        <v>2866</v>
      </c>
      <c r="AI701" s="699">
        <f t="shared" si="245"/>
        <v>2866</v>
      </c>
      <c r="AJ701" s="699">
        <f t="shared" si="246"/>
        <v>2866</v>
      </c>
      <c r="AK701" s="699">
        <f t="shared" si="247"/>
        <v>2866</v>
      </c>
      <c r="AL701" s="699">
        <f t="shared" si="248"/>
        <v>2866</v>
      </c>
      <c r="AM701" s="699">
        <f t="shared" si="249"/>
        <v>2866</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80"/>
      <c r="I702" s="296"/>
      <c r="J702" s="296" t="s">
        <v>591</v>
      </c>
      <c r="K702" s="280"/>
      <c r="L702" s="280"/>
      <c r="M702" s="280"/>
      <c r="N702" s="280"/>
      <c r="O702" s="280"/>
      <c r="P702" s="280"/>
      <c r="Q702" s="280"/>
      <c r="R702" s="366">
        <f t="shared" si="250"/>
        <v>46341</v>
      </c>
      <c r="S702" s="366">
        <f t="shared" si="250"/>
        <v>46341</v>
      </c>
      <c r="T702" s="366">
        <f t="shared" si="250"/>
        <v>46341</v>
      </c>
      <c r="U702" s="366">
        <f t="shared" si="250"/>
        <v>46341</v>
      </c>
      <c r="V702" s="280"/>
      <c r="W702" s="280"/>
      <c r="X702" s="280"/>
      <c r="Y702" s="280"/>
      <c r="Z702" s="280"/>
      <c r="AA702" s="280"/>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2866</v>
      </c>
      <c r="AK702" s="699">
        <f t="shared" si="247"/>
        <v>2866</v>
      </c>
      <c r="AL702" s="699">
        <f t="shared" si="248"/>
        <v>2866</v>
      </c>
      <c r="AM702" s="699">
        <f t="shared" si="249"/>
        <v>2866</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96" t="str">
        <f>H$252</f>
        <v>Win</v>
      </c>
      <c r="I703" s="296">
        <v>0</v>
      </c>
      <c r="J703" s="296" t="s">
        <v>600</v>
      </c>
      <c r="K703" s="401">
        <v>43814</v>
      </c>
      <c r="L703" s="401">
        <v>43814</v>
      </c>
      <c r="M703" s="401">
        <v>43814</v>
      </c>
      <c r="N703" s="280"/>
      <c r="O703" s="280"/>
      <c r="P703" s="280"/>
      <c r="Q703" s="280"/>
      <c r="R703" s="401">
        <v>43814</v>
      </c>
      <c r="S703" s="401">
        <v>43814</v>
      </c>
      <c r="T703" s="401">
        <v>43814</v>
      </c>
      <c r="U703" s="401">
        <v>43814</v>
      </c>
      <c r="V703" s="280"/>
      <c r="W703" s="280"/>
      <c r="X703" s="280" t="b">
        <f t="shared" ref="X703:AA705" si="252">R703&lt;(MAX(R$273:R$280)+MAX($I$354*R$354,$I$355*R$355,$I$356*R$356))</f>
        <v>0</v>
      </c>
      <c r="Y703" s="280" t="b">
        <f t="shared" si="252"/>
        <v>0</v>
      </c>
      <c r="Z703" s="280" t="b">
        <f t="shared" si="252"/>
        <v>0</v>
      </c>
      <c r="AA703" s="280" t="b">
        <f t="shared" si="252"/>
        <v>0</v>
      </c>
      <c r="AB703" s="280"/>
      <c r="AC703" s="699">
        <f t="shared" si="239"/>
        <v>348</v>
      </c>
      <c r="AD703" s="699">
        <f t="shared" si="240"/>
        <v>348</v>
      </c>
      <c r="AE703" s="699">
        <f t="shared" si="241"/>
        <v>348</v>
      </c>
      <c r="AF703" s="699">
        <f t="shared" si="242"/>
        <v>-43317</v>
      </c>
      <c r="AG703" s="699">
        <f t="shared" si="243"/>
        <v>-43317</v>
      </c>
      <c r="AH703" s="699">
        <f t="shared" si="244"/>
        <v>-43317</v>
      </c>
      <c r="AI703" s="699">
        <f t="shared" si="245"/>
        <v>-43317</v>
      </c>
      <c r="AJ703" s="699">
        <f t="shared" si="246"/>
        <v>348</v>
      </c>
      <c r="AK703" s="699">
        <f t="shared" si="247"/>
        <v>348</v>
      </c>
      <c r="AL703" s="699">
        <f t="shared" si="248"/>
        <v>348</v>
      </c>
      <c r="AM703" s="699">
        <f t="shared" si="249"/>
        <v>348</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96"/>
      <c r="I704" s="296"/>
      <c r="J704" s="296" t="s">
        <v>590</v>
      </c>
      <c r="K704" s="280"/>
      <c r="L704" s="280"/>
      <c r="M704" s="280"/>
      <c r="N704" s="401">
        <v>43814</v>
      </c>
      <c r="O704" s="401">
        <v>43814</v>
      </c>
      <c r="P704" s="401">
        <v>43814</v>
      </c>
      <c r="Q704" s="401">
        <v>43814</v>
      </c>
      <c r="R704" s="401">
        <v>43814</v>
      </c>
      <c r="S704" s="401">
        <v>43814</v>
      </c>
      <c r="T704" s="401">
        <v>43814</v>
      </c>
      <c r="U704" s="401">
        <v>43814</v>
      </c>
      <c r="V704" s="280"/>
      <c r="W704" s="280"/>
      <c r="X704" s="280" t="b">
        <f t="shared" si="252"/>
        <v>0</v>
      </c>
      <c r="Y704" s="280" t="b">
        <f t="shared" si="252"/>
        <v>0</v>
      </c>
      <c r="Z704" s="280" t="b">
        <f t="shared" si="252"/>
        <v>0</v>
      </c>
      <c r="AA704" s="280" t="b">
        <f t="shared" si="252"/>
        <v>0</v>
      </c>
      <c r="AB704" s="280"/>
      <c r="AC704" s="699">
        <f t="shared" si="239"/>
        <v>-43317</v>
      </c>
      <c r="AD704" s="699">
        <f t="shared" si="240"/>
        <v>-43317</v>
      </c>
      <c r="AE704" s="699">
        <f t="shared" si="241"/>
        <v>-43317</v>
      </c>
      <c r="AF704" s="699">
        <f t="shared" si="242"/>
        <v>348</v>
      </c>
      <c r="AG704" s="699">
        <f t="shared" si="243"/>
        <v>348</v>
      </c>
      <c r="AH704" s="699">
        <f t="shared" si="244"/>
        <v>348</v>
      </c>
      <c r="AI704" s="699">
        <f t="shared" si="245"/>
        <v>348</v>
      </c>
      <c r="AJ704" s="699">
        <f t="shared" si="246"/>
        <v>348</v>
      </c>
      <c r="AK704" s="699">
        <f t="shared" si="247"/>
        <v>348</v>
      </c>
      <c r="AL704" s="699">
        <f t="shared" si="248"/>
        <v>348</v>
      </c>
      <c r="AM704" s="699">
        <f t="shared" si="249"/>
        <v>348</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96"/>
      <c r="I705" s="296"/>
      <c r="J705" s="296" t="s">
        <v>591</v>
      </c>
      <c r="K705" s="280"/>
      <c r="L705" s="280"/>
      <c r="M705" s="280"/>
      <c r="N705" s="280"/>
      <c r="O705" s="280"/>
      <c r="P705" s="280"/>
      <c r="Q705" s="280"/>
      <c r="R705" s="401">
        <v>43814</v>
      </c>
      <c r="S705" s="401">
        <v>43814</v>
      </c>
      <c r="T705" s="401">
        <v>43814</v>
      </c>
      <c r="U705" s="401">
        <v>43814</v>
      </c>
      <c r="V705" s="280"/>
      <c r="W705" s="280"/>
      <c r="X705" s="280" t="b">
        <f t="shared" si="252"/>
        <v>0</v>
      </c>
      <c r="Y705" s="280" t="b">
        <f t="shared" si="252"/>
        <v>0</v>
      </c>
      <c r="Z705" s="280" t="b">
        <f t="shared" si="252"/>
        <v>0</v>
      </c>
      <c r="AA705" s="280" t="b">
        <f t="shared" si="252"/>
        <v>0</v>
      </c>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348</v>
      </c>
      <c r="AK705" s="699">
        <f t="shared" si="247"/>
        <v>348</v>
      </c>
      <c r="AL705" s="699">
        <f t="shared" si="248"/>
        <v>348</v>
      </c>
      <c r="AM705" s="699">
        <f t="shared" si="249"/>
        <v>348</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1</v>
      </c>
      <c r="J706" s="296" t="s">
        <v>600</v>
      </c>
      <c r="K706" s="366">
        <f>DATE(YEAR(K703)+1,MONTH(K703),DAY(K703))</f>
        <v>44180</v>
      </c>
      <c r="L706" s="366">
        <f>DATE(YEAR(L703)+1,MONTH(L703),DAY(L703))</f>
        <v>44180</v>
      </c>
      <c r="M706" s="366">
        <f>DATE(YEAR(M703)+1,MONTH(M703),DAY(M703))</f>
        <v>44180</v>
      </c>
      <c r="N706" s="280"/>
      <c r="O706" s="280"/>
      <c r="P706" s="280"/>
      <c r="Q706" s="280"/>
      <c r="R706" s="366">
        <f t="shared" ref="R706:U706" si="253">DATE(YEAR(R703)+1,MONTH(R703),DAY(R703))</f>
        <v>44180</v>
      </c>
      <c r="S706" s="366">
        <f t="shared" si="253"/>
        <v>44180</v>
      </c>
      <c r="T706" s="366">
        <f t="shared" si="253"/>
        <v>44180</v>
      </c>
      <c r="U706" s="366">
        <f t="shared" si="253"/>
        <v>44180</v>
      </c>
      <c r="V706" s="280"/>
      <c r="W706" s="280"/>
      <c r="X706" s="280"/>
      <c r="Y706" s="280"/>
      <c r="Z706" s="280"/>
      <c r="AA706" s="280"/>
      <c r="AB706" s="280"/>
      <c r="AC706" s="699">
        <f t="shared" si="239"/>
        <v>713</v>
      </c>
      <c r="AD706" s="699">
        <f t="shared" si="240"/>
        <v>713</v>
      </c>
      <c r="AE706" s="699">
        <f t="shared" si="241"/>
        <v>713</v>
      </c>
      <c r="AF706" s="699">
        <f t="shared" si="242"/>
        <v>-43317</v>
      </c>
      <c r="AG706" s="699">
        <f t="shared" si="243"/>
        <v>-43317</v>
      </c>
      <c r="AH706" s="699">
        <f t="shared" si="244"/>
        <v>-43317</v>
      </c>
      <c r="AI706" s="699">
        <f t="shared" si="245"/>
        <v>-43317</v>
      </c>
      <c r="AJ706" s="699">
        <f t="shared" si="246"/>
        <v>713</v>
      </c>
      <c r="AK706" s="699">
        <f t="shared" si="247"/>
        <v>713</v>
      </c>
      <c r="AL706" s="699">
        <f t="shared" si="248"/>
        <v>713</v>
      </c>
      <c r="AM706" s="699">
        <f t="shared" si="249"/>
        <v>713</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590</v>
      </c>
      <c r="K707" s="280"/>
      <c r="L707" s="280"/>
      <c r="M707" s="280"/>
      <c r="N707" s="366">
        <f>DATE(YEAR(N704)+1,MONTH(N704),DAY(N704))</f>
        <v>44180</v>
      </c>
      <c r="O707" s="366">
        <f>DATE(YEAR(O704)+1,MONTH(O704),DAY(O704))</f>
        <v>44180</v>
      </c>
      <c r="P707" s="366">
        <f>DATE(YEAR(P704)+1,MONTH(P704),DAY(P704))</f>
        <v>44180</v>
      </c>
      <c r="Q707" s="366">
        <f>DATE(YEAR(Q704)+1,MONTH(Q704),DAY(Q704))</f>
        <v>44180</v>
      </c>
      <c r="R707" s="366">
        <f t="shared" ref="R707:U707" si="254">DATE(YEAR(R704)+1,MONTH(R704),DAY(R704))</f>
        <v>44180</v>
      </c>
      <c r="S707" s="366">
        <f t="shared" si="254"/>
        <v>44180</v>
      </c>
      <c r="T707" s="366">
        <f t="shared" si="254"/>
        <v>44180</v>
      </c>
      <c r="U707" s="366">
        <f t="shared" si="254"/>
        <v>44180</v>
      </c>
      <c r="V707" s="280"/>
      <c r="W707" s="280"/>
      <c r="X707" s="280"/>
      <c r="Y707" s="280"/>
      <c r="Z707" s="280"/>
      <c r="AA707" s="280"/>
      <c r="AB707" s="280"/>
      <c r="AC707" s="699">
        <f t="shared" si="239"/>
        <v>-43317</v>
      </c>
      <c r="AD707" s="699">
        <f t="shared" si="240"/>
        <v>-43317</v>
      </c>
      <c r="AE707" s="699">
        <f t="shared" si="241"/>
        <v>-43317</v>
      </c>
      <c r="AF707" s="699">
        <f t="shared" si="242"/>
        <v>713</v>
      </c>
      <c r="AG707" s="699">
        <f t="shared" si="243"/>
        <v>713</v>
      </c>
      <c r="AH707" s="699">
        <f t="shared" si="244"/>
        <v>713</v>
      </c>
      <c r="AI707" s="699">
        <f t="shared" si="245"/>
        <v>713</v>
      </c>
      <c r="AJ707" s="699">
        <f t="shared" si="246"/>
        <v>713</v>
      </c>
      <c r="AK707" s="699">
        <f t="shared" si="247"/>
        <v>713</v>
      </c>
      <c r="AL707" s="699">
        <f t="shared" si="248"/>
        <v>713</v>
      </c>
      <c r="AM707" s="699">
        <f t="shared" si="249"/>
        <v>713</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591</v>
      </c>
      <c r="K708" s="280"/>
      <c r="L708" s="280"/>
      <c r="M708" s="280"/>
      <c r="N708" s="280"/>
      <c r="O708" s="280"/>
      <c r="P708" s="280"/>
      <c r="Q708" s="280"/>
      <c r="R708" s="366">
        <f t="shared" ref="R708:U708" si="255">DATE(YEAR(R705)+1,MONTH(R705),DAY(R705))</f>
        <v>44180</v>
      </c>
      <c r="S708" s="366">
        <f t="shared" si="255"/>
        <v>44180</v>
      </c>
      <c r="T708" s="366">
        <f t="shared" si="255"/>
        <v>44180</v>
      </c>
      <c r="U708" s="366">
        <f t="shared" si="255"/>
        <v>44180</v>
      </c>
      <c r="V708" s="280"/>
      <c r="W708" s="280"/>
      <c r="X708" s="280"/>
      <c r="Y708" s="280"/>
      <c r="Z708" s="280"/>
      <c r="AA708" s="280"/>
      <c r="AB708" s="280"/>
      <c r="AC708" s="699">
        <f t="shared" si="239"/>
        <v>-43317</v>
      </c>
      <c r="AD708" s="699">
        <f t="shared" si="240"/>
        <v>-43317</v>
      </c>
      <c r="AE708" s="699">
        <f t="shared" si="241"/>
        <v>-43317</v>
      </c>
      <c r="AF708" s="699">
        <f t="shared" si="242"/>
        <v>-43317</v>
      </c>
      <c r="AG708" s="699">
        <f t="shared" si="243"/>
        <v>-43317</v>
      </c>
      <c r="AH708" s="699">
        <f t="shared" si="244"/>
        <v>-43317</v>
      </c>
      <c r="AI708" s="699">
        <f t="shared" si="245"/>
        <v>-43317</v>
      </c>
      <c r="AJ708" s="699">
        <f t="shared" si="246"/>
        <v>713</v>
      </c>
      <c r="AK708" s="699">
        <f t="shared" si="247"/>
        <v>713</v>
      </c>
      <c r="AL708" s="699">
        <f t="shared" si="248"/>
        <v>713</v>
      </c>
      <c r="AM708" s="699">
        <f t="shared" si="249"/>
        <v>713</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2</v>
      </c>
      <c r="J709" s="296" t="s">
        <v>600</v>
      </c>
      <c r="K709" s="366">
        <f>DATE(YEAR(K706)+1,MONTH(K706),DAY(K706))</f>
        <v>44545</v>
      </c>
      <c r="L709" s="366">
        <f>DATE(YEAR(L706)+1,MONTH(L706),DAY(L706))</f>
        <v>44545</v>
      </c>
      <c r="M709" s="366">
        <f>DATE(YEAR(M706)+1,MONTH(M706),DAY(M706))</f>
        <v>44545</v>
      </c>
      <c r="N709" s="280"/>
      <c r="O709" s="280"/>
      <c r="P709" s="280"/>
      <c r="Q709" s="280"/>
      <c r="R709" s="366">
        <f t="shared" ref="R709:U709" si="256">DATE(YEAR(R706)+1,MONTH(R706),DAY(R706))</f>
        <v>44545</v>
      </c>
      <c r="S709" s="366">
        <f t="shared" si="256"/>
        <v>44545</v>
      </c>
      <c r="T709" s="366">
        <f t="shared" si="256"/>
        <v>44545</v>
      </c>
      <c r="U709" s="366">
        <f t="shared" si="256"/>
        <v>44545</v>
      </c>
      <c r="V709" s="280"/>
      <c r="W709" s="280"/>
      <c r="X709" s="280"/>
      <c r="Y709" s="280"/>
      <c r="Z709" s="280"/>
      <c r="AA709" s="280"/>
      <c r="AB709" s="280"/>
      <c r="AC709" s="699">
        <f t="shared" si="239"/>
        <v>1076</v>
      </c>
      <c r="AD709" s="699">
        <f t="shared" si="240"/>
        <v>1076</v>
      </c>
      <c r="AE709" s="699">
        <f t="shared" si="241"/>
        <v>1076</v>
      </c>
      <c r="AF709" s="699">
        <f t="shared" si="242"/>
        <v>-43317</v>
      </c>
      <c r="AG709" s="699">
        <f t="shared" si="243"/>
        <v>-43317</v>
      </c>
      <c r="AH709" s="699">
        <f t="shared" si="244"/>
        <v>-43317</v>
      </c>
      <c r="AI709" s="699">
        <f t="shared" si="245"/>
        <v>-43317</v>
      </c>
      <c r="AJ709" s="699">
        <f t="shared" si="246"/>
        <v>1076</v>
      </c>
      <c r="AK709" s="699">
        <f t="shared" si="247"/>
        <v>1076</v>
      </c>
      <c r="AL709" s="699">
        <f t="shared" si="248"/>
        <v>1076</v>
      </c>
      <c r="AM709" s="699">
        <f t="shared" si="249"/>
        <v>1076</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590</v>
      </c>
      <c r="K710" s="280"/>
      <c r="L710" s="280"/>
      <c r="M710" s="280"/>
      <c r="N710" s="366">
        <f>DATE(YEAR(N707)+1,MONTH(N707),DAY(N707))</f>
        <v>44545</v>
      </c>
      <c r="O710" s="366">
        <f>DATE(YEAR(O707)+1,MONTH(O707),DAY(O707))</f>
        <v>44545</v>
      </c>
      <c r="P710" s="366">
        <f>DATE(YEAR(P707)+1,MONTH(P707),DAY(P707))</f>
        <v>44545</v>
      </c>
      <c r="Q710" s="366">
        <f>DATE(YEAR(Q707)+1,MONTH(Q707),DAY(Q707))</f>
        <v>44545</v>
      </c>
      <c r="R710" s="366">
        <f t="shared" ref="R710:U710" si="257">DATE(YEAR(R707)+1,MONTH(R707),DAY(R707))</f>
        <v>44545</v>
      </c>
      <c r="S710" s="366">
        <f t="shared" si="257"/>
        <v>44545</v>
      </c>
      <c r="T710" s="366">
        <f t="shared" si="257"/>
        <v>44545</v>
      </c>
      <c r="U710" s="366">
        <f t="shared" si="257"/>
        <v>44545</v>
      </c>
      <c r="V710" s="280"/>
      <c r="W710" s="280"/>
      <c r="X710" s="280"/>
      <c r="Y710" s="280"/>
      <c r="Z710" s="280"/>
      <c r="AA710" s="280"/>
      <c r="AB710" s="280"/>
      <c r="AC710" s="699">
        <f t="shared" si="239"/>
        <v>-43317</v>
      </c>
      <c r="AD710" s="699">
        <f t="shared" si="240"/>
        <v>-43317</v>
      </c>
      <c r="AE710" s="699">
        <f t="shared" si="241"/>
        <v>-43317</v>
      </c>
      <c r="AF710" s="699">
        <f t="shared" si="242"/>
        <v>1076</v>
      </c>
      <c r="AG710" s="699">
        <f t="shared" si="243"/>
        <v>1076</v>
      </c>
      <c r="AH710" s="699">
        <f t="shared" si="244"/>
        <v>1076</v>
      </c>
      <c r="AI710" s="699">
        <f t="shared" si="245"/>
        <v>1076</v>
      </c>
      <c r="AJ710" s="699">
        <f t="shared" si="246"/>
        <v>1076</v>
      </c>
      <c r="AK710" s="699">
        <f t="shared" si="247"/>
        <v>1076</v>
      </c>
      <c r="AL710" s="699">
        <f t="shared" si="248"/>
        <v>1076</v>
      </c>
      <c r="AM710" s="699">
        <f t="shared" si="249"/>
        <v>1076</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591</v>
      </c>
      <c r="K711" s="280"/>
      <c r="L711" s="280"/>
      <c r="M711" s="280"/>
      <c r="N711" s="280"/>
      <c r="O711" s="280"/>
      <c r="P711" s="280"/>
      <c r="Q711" s="280"/>
      <c r="R711" s="366">
        <f t="shared" ref="R711:U711" si="258">DATE(YEAR(R708)+1,MONTH(R708),DAY(R708))</f>
        <v>44545</v>
      </c>
      <c r="S711" s="366">
        <f t="shared" si="258"/>
        <v>44545</v>
      </c>
      <c r="T711" s="366">
        <f t="shared" si="258"/>
        <v>44545</v>
      </c>
      <c r="U711" s="366">
        <f t="shared" si="258"/>
        <v>44545</v>
      </c>
      <c r="V711" s="280"/>
      <c r="W711" s="280"/>
      <c r="X711" s="280"/>
      <c r="Y711" s="280"/>
      <c r="Z711" s="280"/>
      <c r="AA711" s="280"/>
      <c r="AB711" s="280"/>
      <c r="AC711" s="699">
        <f t="shared" ref="AC711:AC742" si="259">MIN(363,INT((K711 - DATE(YEAR(K711),1,1))))+364*(YEAR(K711)-i_startyear)</f>
        <v>-43317</v>
      </c>
      <c r="AD711" s="699">
        <f t="shared" ref="AD711:AD742" si="260">MIN(363,INT((L711 - DATE(YEAR(L711),1,1))))+364*(YEAR(L711)-i_startyear)</f>
        <v>-43317</v>
      </c>
      <c r="AE711" s="699">
        <f t="shared" ref="AE711:AE742" si="261">MIN(363,INT((M711 - DATE(YEAR(M711),1,1))))+364*(YEAR(M711)-i_startyear)</f>
        <v>-43317</v>
      </c>
      <c r="AF711" s="699">
        <f t="shared" ref="AF711:AF742" si="262">MIN(363,INT((N711 - DATE(YEAR(N711),1,1))))+364*(YEAR(N711)-i_startyear)</f>
        <v>-43317</v>
      </c>
      <c r="AG711" s="699">
        <f t="shared" ref="AG711:AG742" si="263">MIN(363,INT((O711 - DATE(YEAR(O711),1,1))))+364*(YEAR(O711)-i_startyear)</f>
        <v>-43317</v>
      </c>
      <c r="AH711" s="699">
        <f t="shared" ref="AH711:AH742" si="264">MIN(363,INT((P711 - DATE(YEAR(P711),1,1))))+364*(YEAR(P711)-i_startyear)</f>
        <v>-43317</v>
      </c>
      <c r="AI711" s="699">
        <f t="shared" ref="AI711:AI742" si="265">MIN(363,INT((Q711 - DATE(YEAR(Q711),1,1))))+364*(YEAR(Q711)-i_startyear)</f>
        <v>-43317</v>
      </c>
      <c r="AJ711" s="699">
        <f t="shared" ref="AJ711:AJ742" si="266">MIN(363,INT((R711 - DATE(YEAR(R711),1,1))))+364*(YEAR(R711)-i_startyear)</f>
        <v>1076</v>
      </c>
      <c r="AK711" s="699">
        <f t="shared" ref="AK711:AK742" si="267">MIN(363,INT((S711 - DATE(YEAR(S711),1,1))))+364*(YEAR(S711)-i_startyear)</f>
        <v>1076</v>
      </c>
      <c r="AL711" s="699">
        <f t="shared" ref="AL711:AL742" si="268">MIN(363,INT((T711 - DATE(YEAR(T711),1,1))))+364*(YEAR(T711)-i_startyear)</f>
        <v>1076</v>
      </c>
      <c r="AM711" s="699">
        <f t="shared" ref="AM711:AM742" si="269">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3</v>
      </c>
      <c r="J712" s="296" t="s">
        <v>600</v>
      </c>
      <c r="K712" s="366">
        <f>DATE(YEAR(K709)+1,MONTH(K709),DAY(K709))</f>
        <v>44910</v>
      </c>
      <c r="L712" s="366">
        <f>DATE(YEAR(L709)+1,MONTH(L709),DAY(L709))</f>
        <v>44910</v>
      </c>
      <c r="M712" s="366">
        <f>DATE(YEAR(M709)+1,MONTH(M709),DAY(M709))</f>
        <v>44910</v>
      </c>
      <c r="N712" s="280"/>
      <c r="O712" s="280"/>
      <c r="P712" s="280"/>
      <c r="Q712" s="280"/>
      <c r="R712" s="366">
        <f t="shared" ref="R712:U712" si="270">DATE(YEAR(R709)+1,MONTH(R709),DAY(R709))</f>
        <v>44910</v>
      </c>
      <c r="S712" s="366">
        <f t="shared" si="270"/>
        <v>44910</v>
      </c>
      <c r="T712" s="366">
        <f t="shared" si="270"/>
        <v>44910</v>
      </c>
      <c r="U712" s="366">
        <f t="shared" si="270"/>
        <v>44910</v>
      </c>
      <c r="V712" s="280"/>
      <c r="W712" s="280"/>
      <c r="X712" s="280"/>
      <c r="Y712" s="280"/>
      <c r="Z712" s="280"/>
      <c r="AA712" s="280"/>
      <c r="AB712" s="280"/>
      <c r="AC712" s="699">
        <f t="shared" si="259"/>
        <v>1440</v>
      </c>
      <c r="AD712" s="699">
        <f t="shared" si="260"/>
        <v>1440</v>
      </c>
      <c r="AE712" s="699">
        <f t="shared" si="261"/>
        <v>1440</v>
      </c>
      <c r="AF712" s="699">
        <f t="shared" si="262"/>
        <v>-43317</v>
      </c>
      <c r="AG712" s="699">
        <f t="shared" si="263"/>
        <v>-43317</v>
      </c>
      <c r="AH712" s="699">
        <f t="shared" si="264"/>
        <v>-43317</v>
      </c>
      <c r="AI712" s="699">
        <f t="shared" si="265"/>
        <v>-43317</v>
      </c>
      <c r="AJ712" s="699">
        <f t="shared" si="266"/>
        <v>1440</v>
      </c>
      <c r="AK712" s="699">
        <f t="shared" si="267"/>
        <v>1440</v>
      </c>
      <c r="AL712" s="699">
        <f t="shared" si="268"/>
        <v>1440</v>
      </c>
      <c r="AM712" s="699">
        <f t="shared" si="269"/>
        <v>1440</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590</v>
      </c>
      <c r="K713" s="280"/>
      <c r="L713" s="280"/>
      <c r="M713" s="280"/>
      <c r="N713" s="366">
        <f>DATE(YEAR(N710)+1,MONTH(N710),DAY(N710))</f>
        <v>44910</v>
      </c>
      <c r="O713" s="366">
        <f>DATE(YEAR(O710)+1,MONTH(O710),DAY(O710))</f>
        <v>44910</v>
      </c>
      <c r="P713" s="366">
        <f>DATE(YEAR(P710)+1,MONTH(P710),DAY(P710))</f>
        <v>44910</v>
      </c>
      <c r="Q713" s="366">
        <f>DATE(YEAR(Q710)+1,MONTH(Q710),DAY(Q710))</f>
        <v>44910</v>
      </c>
      <c r="R713" s="366">
        <f t="shared" ref="R713:U713" si="271">DATE(YEAR(R710)+1,MONTH(R710),DAY(R710))</f>
        <v>44910</v>
      </c>
      <c r="S713" s="366">
        <f t="shared" si="271"/>
        <v>44910</v>
      </c>
      <c r="T713" s="366">
        <f t="shared" si="271"/>
        <v>44910</v>
      </c>
      <c r="U713" s="366">
        <f t="shared" si="271"/>
        <v>44910</v>
      </c>
      <c r="V713" s="280"/>
      <c r="W713" s="280"/>
      <c r="X713" s="280"/>
      <c r="Y713" s="280"/>
      <c r="Z713" s="280"/>
      <c r="AA713" s="280"/>
      <c r="AB713" s="280"/>
      <c r="AC713" s="699">
        <f t="shared" si="259"/>
        <v>-43317</v>
      </c>
      <c r="AD713" s="699">
        <f t="shared" si="260"/>
        <v>-43317</v>
      </c>
      <c r="AE713" s="699">
        <f t="shared" si="261"/>
        <v>-43317</v>
      </c>
      <c r="AF713" s="699">
        <f t="shared" si="262"/>
        <v>1440</v>
      </c>
      <c r="AG713" s="699">
        <f t="shared" si="263"/>
        <v>1440</v>
      </c>
      <c r="AH713" s="699">
        <f t="shared" si="264"/>
        <v>1440</v>
      </c>
      <c r="AI713" s="699">
        <f t="shared" si="265"/>
        <v>1440</v>
      </c>
      <c r="AJ713" s="699">
        <f t="shared" si="266"/>
        <v>1440</v>
      </c>
      <c r="AK713" s="699">
        <f t="shared" si="267"/>
        <v>1440</v>
      </c>
      <c r="AL713" s="699">
        <f t="shared" si="268"/>
        <v>1440</v>
      </c>
      <c r="AM713" s="699">
        <f t="shared" si="269"/>
        <v>1440</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591</v>
      </c>
      <c r="K714" s="280"/>
      <c r="L714" s="280"/>
      <c r="M714" s="280"/>
      <c r="N714" s="280"/>
      <c r="O714" s="280"/>
      <c r="P714" s="280"/>
      <c r="Q714" s="280"/>
      <c r="R714" s="366">
        <f t="shared" ref="R714:U714" si="272">DATE(YEAR(R711)+1,MONTH(R711),DAY(R711))</f>
        <v>44910</v>
      </c>
      <c r="S714" s="366">
        <f t="shared" si="272"/>
        <v>44910</v>
      </c>
      <c r="T714" s="366">
        <f t="shared" si="272"/>
        <v>44910</v>
      </c>
      <c r="U714" s="366">
        <f t="shared" si="272"/>
        <v>44910</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1440</v>
      </c>
      <c r="AK714" s="699">
        <f t="shared" si="267"/>
        <v>1440</v>
      </c>
      <c r="AL714" s="699">
        <f t="shared" si="268"/>
        <v>1440</v>
      </c>
      <c r="AM714" s="699">
        <f t="shared" si="269"/>
        <v>1440</v>
      </c>
      <c r="AN714" s="280"/>
      <c r="AO714" s="280"/>
      <c r="AP714" s="280"/>
      <c r="AQ714" s="275"/>
      <c r="AR714" s="262"/>
      <c r="AS714" s="250"/>
      <c r="AT714" s="250"/>
      <c r="AU714" s="250"/>
    </row>
    <row r="715" spans="1:47" outlineLevel="3" x14ac:dyDescent="0.35">
      <c r="A715" s="250"/>
      <c r="B715" s="259"/>
      <c r="C715" s="252">
        <f t="shared" si="251"/>
        <v>4</v>
      </c>
      <c r="D715" s="275"/>
      <c r="E715" s="330"/>
      <c r="F715" s="330"/>
      <c r="G715" s="275"/>
      <c r="H715" s="280"/>
      <c r="I715" s="296">
        <v>4</v>
      </c>
      <c r="J715" s="296" t="s">
        <v>600</v>
      </c>
      <c r="K715" s="366">
        <f>DATE(YEAR(K712)+1,MONTH(K712),DAY(K712))</f>
        <v>45275</v>
      </c>
      <c r="L715" s="366">
        <f>DATE(YEAR(L712)+1,MONTH(L712),DAY(L712))</f>
        <v>45275</v>
      </c>
      <c r="M715" s="366">
        <f>DATE(YEAR(M712)+1,MONTH(M712),DAY(M712))</f>
        <v>45275</v>
      </c>
      <c r="N715" s="280"/>
      <c r="O715" s="280"/>
      <c r="P715" s="280"/>
      <c r="Q715" s="280"/>
      <c r="R715" s="366">
        <f t="shared" ref="R715:U715" si="273">DATE(YEAR(R712)+1,MONTH(R712),DAY(R712))</f>
        <v>45275</v>
      </c>
      <c r="S715" s="366">
        <f t="shared" si="273"/>
        <v>45275</v>
      </c>
      <c r="T715" s="366">
        <f t="shared" si="273"/>
        <v>45275</v>
      </c>
      <c r="U715" s="366">
        <f t="shared" si="273"/>
        <v>45275</v>
      </c>
      <c r="V715" s="280"/>
      <c r="W715" s="280"/>
      <c r="X715" s="280"/>
      <c r="Y715" s="280"/>
      <c r="Z715" s="280"/>
      <c r="AA715" s="280"/>
      <c r="AB715" s="280"/>
      <c r="AC715" s="699">
        <f t="shared" si="259"/>
        <v>1804</v>
      </c>
      <c r="AD715" s="699">
        <f t="shared" si="260"/>
        <v>1804</v>
      </c>
      <c r="AE715" s="699">
        <f t="shared" si="261"/>
        <v>1804</v>
      </c>
      <c r="AF715" s="699">
        <f t="shared" si="262"/>
        <v>-43317</v>
      </c>
      <c r="AG715" s="699">
        <f t="shared" si="263"/>
        <v>-43317</v>
      </c>
      <c r="AH715" s="699">
        <f t="shared" si="264"/>
        <v>-43317</v>
      </c>
      <c r="AI715" s="699">
        <f t="shared" si="265"/>
        <v>-43317</v>
      </c>
      <c r="AJ715" s="699">
        <f t="shared" si="266"/>
        <v>1804</v>
      </c>
      <c r="AK715" s="699">
        <f t="shared" si="267"/>
        <v>1804</v>
      </c>
      <c r="AL715" s="699">
        <f t="shared" si="268"/>
        <v>1804</v>
      </c>
      <c r="AM715" s="699">
        <f t="shared" si="269"/>
        <v>1804</v>
      </c>
      <c r="AN715" s="280"/>
      <c r="AO715" s="280"/>
      <c r="AP715" s="280"/>
      <c r="AQ715" s="275"/>
      <c r="AR715" s="262"/>
      <c r="AS715" s="250"/>
      <c r="AT715" s="250"/>
      <c r="AU715" s="250"/>
    </row>
    <row r="716" spans="1:47" outlineLevel="3" x14ac:dyDescent="0.35">
      <c r="A716" s="250"/>
      <c r="B716" s="259"/>
      <c r="C716" s="252">
        <f t="shared" si="251"/>
        <v>4</v>
      </c>
      <c r="D716" s="275"/>
      <c r="E716" s="330"/>
      <c r="F716" s="330"/>
      <c r="G716" s="275"/>
      <c r="H716" s="280"/>
      <c r="I716" s="296"/>
      <c r="J716" s="296" t="s">
        <v>590</v>
      </c>
      <c r="K716" s="280"/>
      <c r="L716" s="280"/>
      <c r="M716" s="280"/>
      <c r="N716" s="366">
        <f>DATE(YEAR(N713)+1,MONTH(N713),DAY(N713))</f>
        <v>45275</v>
      </c>
      <c r="O716" s="366">
        <f>DATE(YEAR(O713)+1,MONTH(O713),DAY(O713))</f>
        <v>45275</v>
      </c>
      <c r="P716" s="366">
        <f>DATE(YEAR(P713)+1,MONTH(P713),DAY(P713))</f>
        <v>45275</v>
      </c>
      <c r="Q716" s="366">
        <f>DATE(YEAR(Q713)+1,MONTH(Q713),DAY(Q713))</f>
        <v>45275</v>
      </c>
      <c r="R716" s="366">
        <f t="shared" ref="R716:U716" si="274">DATE(YEAR(R713)+1,MONTH(R713),DAY(R713))</f>
        <v>45275</v>
      </c>
      <c r="S716" s="366">
        <f t="shared" si="274"/>
        <v>45275</v>
      </c>
      <c r="T716" s="366">
        <f t="shared" si="274"/>
        <v>45275</v>
      </c>
      <c r="U716" s="366">
        <f t="shared" si="274"/>
        <v>45275</v>
      </c>
      <c r="V716" s="280"/>
      <c r="W716" s="280"/>
      <c r="X716" s="280"/>
      <c r="Y716" s="280"/>
      <c r="Z716" s="280"/>
      <c r="AA716" s="280"/>
      <c r="AB716" s="280"/>
      <c r="AC716" s="699">
        <f t="shared" si="259"/>
        <v>-43317</v>
      </c>
      <c r="AD716" s="699">
        <f t="shared" si="260"/>
        <v>-43317</v>
      </c>
      <c r="AE716" s="699">
        <f t="shared" si="261"/>
        <v>-43317</v>
      </c>
      <c r="AF716" s="699">
        <f t="shared" si="262"/>
        <v>1804</v>
      </c>
      <c r="AG716" s="699">
        <f t="shared" si="263"/>
        <v>1804</v>
      </c>
      <c r="AH716" s="699">
        <f t="shared" si="264"/>
        <v>1804</v>
      </c>
      <c r="AI716" s="699">
        <f t="shared" si="265"/>
        <v>1804</v>
      </c>
      <c r="AJ716" s="699">
        <f t="shared" si="266"/>
        <v>1804</v>
      </c>
      <c r="AK716" s="699">
        <f t="shared" si="267"/>
        <v>1804</v>
      </c>
      <c r="AL716" s="699">
        <f t="shared" si="268"/>
        <v>1804</v>
      </c>
      <c r="AM716" s="699">
        <f t="shared" si="269"/>
        <v>1804</v>
      </c>
      <c r="AN716" s="280"/>
      <c r="AO716" s="280"/>
      <c r="AP716" s="280"/>
      <c r="AQ716" s="275"/>
      <c r="AR716" s="262"/>
      <c r="AS716" s="250"/>
      <c r="AT716" s="250"/>
      <c r="AU716" s="250"/>
    </row>
    <row r="717" spans="1:47" outlineLevel="3" x14ac:dyDescent="0.35">
      <c r="A717" s="250"/>
      <c r="B717" s="259"/>
      <c r="C717" s="252">
        <f t="shared" si="251"/>
        <v>4</v>
      </c>
      <c r="D717" s="275"/>
      <c r="E717" s="330"/>
      <c r="F717" s="330"/>
      <c r="G717" s="275"/>
      <c r="H717" s="280"/>
      <c r="I717" s="296"/>
      <c r="J717" s="296" t="s">
        <v>591</v>
      </c>
      <c r="K717" s="280"/>
      <c r="L717" s="280"/>
      <c r="M717" s="280"/>
      <c r="N717" s="280"/>
      <c r="O717" s="280"/>
      <c r="P717" s="280"/>
      <c r="Q717" s="280"/>
      <c r="R717" s="366">
        <f t="shared" ref="R717:U717" si="275">DATE(YEAR(R714)+1,MONTH(R714),DAY(R714))</f>
        <v>45275</v>
      </c>
      <c r="S717" s="366">
        <f t="shared" si="275"/>
        <v>45275</v>
      </c>
      <c r="T717" s="366">
        <f t="shared" si="275"/>
        <v>45275</v>
      </c>
      <c r="U717" s="366">
        <f t="shared" si="275"/>
        <v>45275</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1804</v>
      </c>
      <c r="AK717" s="699">
        <f t="shared" si="267"/>
        <v>1804</v>
      </c>
      <c r="AL717" s="699">
        <f t="shared" si="268"/>
        <v>1804</v>
      </c>
      <c r="AM717" s="699">
        <f t="shared" si="269"/>
        <v>1804</v>
      </c>
      <c r="AN717" s="280"/>
      <c r="AO717" s="280"/>
      <c r="AP717" s="280"/>
      <c r="AQ717" s="275"/>
      <c r="AR717" s="262"/>
      <c r="AS717" s="250"/>
      <c r="AT717" s="250"/>
      <c r="AU717" s="250"/>
    </row>
    <row r="718" spans="1:47" outlineLevel="3" x14ac:dyDescent="0.35">
      <c r="A718" s="250"/>
      <c r="B718" s="259"/>
      <c r="C718" s="252">
        <f t="shared" ref="C718:C726" si="276">INT($C$232)+3</f>
        <v>4</v>
      </c>
      <c r="D718" s="275"/>
      <c r="E718" s="330"/>
      <c r="F718" s="330"/>
      <c r="G718" s="275"/>
      <c r="H718" s="280"/>
      <c r="I718" s="296">
        <v>5</v>
      </c>
      <c r="J718" s="296" t="s">
        <v>600</v>
      </c>
      <c r="K718" s="366">
        <f>DATE(YEAR(K715)+1,MONTH(K715),DAY(K715))</f>
        <v>45641</v>
      </c>
      <c r="L718" s="366">
        <f>DATE(YEAR(L715)+1,MONTH(L715),DAY(L715))</f>
        <v>45641</v>
      </c>
      <c r="M718" s="366">
        <f>DATE(YEAR(M715)+1,MONTH(M715),DAY(M715))</f>
        <v>45641</v>
      </c>
      <c r="N718" s="280"/>
      <c r="O718" s="280"/>
      <c r="P718" s="280"/>
      <c r="Q718" s="280"/>
      <c r="R718" s="366">
        <f t="shared" ref="R718:U718" si="277">DATE(YEAR(R715)+1,MONTH(R715),DAY(R715))</f>
        <v>45641</v>
      </c>
      <c r="S718" s="366">
        <f t="shared" si="277"/>
        <v>45641</v>
      </c>
      <c r="T718" s="366">
        <f t="shared" si="277"/>
        <v>45641</v>
      </c>
      <c r="U718" s="366">
        <f t="shared" si="277"/>
        <v>45641</v>
      </c>
      <c r="V718" s="280"/>
      <c r="W718" s="280"/>
      <c r="X718" s="280"/>
      <c r="Y718" s="280"/>
      <c r="Z718" s="280"/>
      <c r="AA718" s="280"/>
      <c r="AB718" s="280"/>
      <c r="AC718" s="699">
        <f t="shared" si="259"/>
        <v>2169</v>
      </c>
      <c r="AD718" s="699">
        <f t="shared" si="260"/>
        <v>2169</v>
      </c>
      <c r="AE718" s="699">
        <f t="shared" si="261"/>
        <v>2169</v>
      </c>
      <c r="AF718" s="699">
        <f t="shared" si="262"/>
        <v>-43317</v>
      </c>
      <c r="AG718" s="699">
        <f t="shared" si="263"/>
        <v>-43317</v>
      </c>
      <c r="AH718" s="699">
        <f t="shared" si="264"/>
        <v>-43317</v>
      </c>
      <c r="AI718" s="699">
        <f t="shared" si="265"/>
        <v>-43317</v>
      </c>
      <c r="AJ718" s="699">
        <f t="shared" si="266"/>
        <v>2169</v>
      </c>
      <c r="AK718" s="699">
        <f t="shared" si="267"/>
        <v>2169</v>
      </c>
      <c r="AL718" s="699">
        <f t="shared" si="268"/>
        <v>2169</v>
      </c>
      <c r="AM718" s="699">
        <f t="shared" si="269"/>
        <v>2169</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590</v>
      </c>
      <c r="K719" s="280"/>
      <c r="L719" s="280"/>
      <c r="M719" s="280"/>
      <c r="N719" s="366">
        <f>DATE(YEAR(N716)+1,MONTH(N716),DAY(N716))</f>
        <v>45641</v>
      </c>
      <c r="O719" s="366">
        <f>DATE(YEAR(O716)+1,MONTH(O716),DAY(O716))</f>
        <v>45641</v>
      </c>
      <c r="P719" s="366">
        <f>DATE(YEAR(P716)+1,MONTH(P716),DAY(P716))</f>
        <v>45641</v>
      </c>
      <c r="Q719" s="366">
        <f>DATE(YEAR(Q716)+1,MONTH(Q716),DAY(Q716))</f>
        <v>45641</v>
      </c>
      <c r="R719" s="366">
        <f t="shared" ref="R719:U719" si="278">DATE(YEAR(R716)+1,MONTH(R716),DAY(R716))</f>
        <v>45641</v>
      </c>
      <c r="S719" s="366">
        <f t="shared" si="278"/>
        <v>45641</v>
      </c>
      <c r="T719" s="366">
        <f t="shared" si="278"/>
        <v>45641</v>
      </c>
      <c r="U719" s="366">
        <f t="shared" si="278"/>
        <v>45641</v>
      </c>
      <c r="V719" s="280"/>
      <c r="W719" s="280"/>
      <c r="X719" s="280"/>
      <c r="Y719" s="280"/>
      <c r="Z719" s="280"/>
      <c r="AA719" s="280"/>
      <c r="AB719" s="280"/>
      <c r="AC719" s="699">
        <f t="shared" si="259"/>
        <v>-43317</v>
      </c>
      <c r="AD719" s="699">
        <f t="shared" si="260"/>
        <v>-43317</v>
      </c>
      <c r="AE719" s="699">
        <f t="shared" si="261"/>
        <v>-43317</v>
      </c>
      <c r="AF719" s="699">
        <f t="shared" si="262"/>
        <v>2169</v>
      </c>
      <c r="AG719" s="699">
        <f t="shared" si="263"/>
        <v>2169</v>
      </c>
      <c r="AH719" s="699">
        <f t="shared" si="264"/>
        <v>2169</v>
      </c>
      <c r="AI719" s="699">
        <f t="shared" si="265"/>
        <v>2169</v>
      </c>
      <c r="AJ719" s="699">
        <f t="shared" si="266"/>
        <v>2169</v>
      </c>
      <c r="AK719" s="699">
        <f t="shared" si="267"/>
        <v>2169</v>
      </c>
      <c r="AL719" s="699">
        <f t="shared" si="268"/>
        <v>2169</v>
      </c>
      <c r="AM719" s="699">
        <f t="shared" si="269"/>
        <v>2169</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591</v>
      </c>
      <c r="K720" s="280"/>
      <c r="L720" s="280"/>
      <c r="M720" s="280"/>
      <c r="N720" s="280"/>
      <c r="O720" s="280"/>
      <c r="P720" s="280"/>
      <c r="Q720" s="280"/>
      <c r="R720" s="366">
        <f t="shared" ref="R720:U720" si="279">DATE(YEAR(R717)+1,MONTH(R717),DAY(R717))</f>
        <v>45641</v>
      </c>
      <c r="S720" s="366">
        <f t="shared" si="279"/>
        <v>45641</v>
      </c>
      <c r="T720" s="366">
        <f t="shared" si="279"/>
        <v>45641</v>
      </c>
      <c r="U720" s="366">
        <f t="shared" si="279"/>
        <v>45641</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2169</v>
      </c>
      <c r="AK720" s="699">
        <f t="shared" si="267"/>
        <v>2169</v>
      </c>
      <c r="AL720" s="699">
        <f t="shared" si="268"/>
        <v>2169</v>
      </c>
      <c r="AM720" s="699">
        <f t="shared" si="269"/>
        <v>2169</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6</v>
      </c>
      <c r="J721" s="296" t="s">
        <v>600</v>
      </c>
      <c r="K721" s="366">
        <f>DATE(YEAR(K718)+1,MONTH(K718),DAY(K718))</f>
        <v>46006</v>
      </c>
      <c r="L721" s="366">
        <f>DATE(YEAR(L718)+1,MONTH(L718),DAY(L718))</f>
        <v>46006</v>
      </c>
      <c r="M721" s="366">
        <f>DATE(YEAR(M718)+1,MONTH(M718),DAY(M718))</f>
        <v>46006</v>
      </c>
      <c r="N721" s="280"/>
      <c r="O721" s="280"/>
      <c r="P721" s="280"/>
      <c r="Q721" s="280"/>
      <c r="R721" s="366">
        <f t="shared" ref="R721:U721" si="280">DATE(YEAR(R718)+1,MONTH(R718),DAY(R718))</f>
        <v>46006</v>
      </c>
      <c r="S721" s="366">
        <f t="shared" si="280"/>
        <v>46006</v>
      </c>
      <c r="T721" s="366">
        <f t="shared" si="280"/>
        <v>46006</v>
      </c>
      <c r="U721" s="366">
        <f t="shared" si="280"/>
        <v>46006</v>
      </c>
      <c r="V721" s="280"/>
      <c r="W721" s="280"/>
      <c r="X721" s="280"/>
      <c r="Y721" s="280"/>
      <c r="Z721" s="280"/>
      <c r="AA721" s="280"/>
      <c r="AB721" s="280"/>
      <c r="AC721" s="699">
        <f t="shared" si="259"/>
        <v>2532</v>
      </c>
      <c r="AD721" s="699">
        <f t="shared" si="260"/>
        <v>2532</v>
      </c>
      <c r="AE721" s="699">
        <f t="shared" si="261"/>
        <v>2532</v>
      </c>
      <c r="AF721" s="699">
        <f t="shared" si="262"/>
        <v>-43317</v>
      </c>
      <c r="AG721" s="699">
        <f t="shared" si="263"/>
        <v>-43317</v>
      </c>
      <c r="AH721" s="699">
        <f t="shared" si="264"/>
        <v>-43317</v>
      </c>
      <c r="AI721" s="699">
        <f t="shared" si="265"/>
        <v>-43317</v>
      </c>
      <c r="AJ721" s="699">
        <f t="shared" si="266"/>
        <v>2532</v>
      </c>
      <c r="AK721" s="699">
        <f t="shared" si="267"/>
        <v>2532</v>
      </c>
      <c r="AL721" s="699">
        <f t="shared" si="268"/>
        <v>2532</v>
      </c>
      <c r="AM721" s="699">
        <f t="shared" si="269"/>
        <v>2532</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590</v>
      </c>
      <c r="K722" s="280"/>
      <c r="L722" s="280"/>
      <c r="M722" s="280"/>
      <c r="N722" s="366">
        <f>DATE(YEAR(N719)+1,MONTH(N719),DAY(N719))</f>
        <v>46006</v>
      </c>
      <c r="O722" s="366">
        <f>DATE(YEAR(O719)+1,MONTH(O719),DAY(O719))</f>
        <v>46006</v>
      </c>
      <c r="P722" s="366">
        <f>DATE(YEAR(P719)+1,MONTH(P719),DAY(P719))</f>
        <v>46006</v>
      </c>
      <c r="Q722" s="366">
        <f>DATE(YEAR(Q719)+1,MONTH(Q719),DAY(Q719))</f>
        <v>46006</v>
      </c>
      <c r="R722" s="366">
        <f t="shared" ref="R722:U722" si="281">DATE(YEAR(R719)+1,MONTH(R719),DAY(R719))</f>
        <v>46006</v>
      </c>
      <c r="S722" s="366">
        <f t="shared" si="281"/>
        <v>46006</v>
      </c>
      <c r="T722" s="366">
        <f t="shared" si="281"/>
        <v>46006</v>
      </c>
      <c r="U722" s="366">
        <f t="shared" si="281"/>
        <v>46006</v>
      </c>
      <c r="V722" s="280"/>
      <c r="W722" s="280"/>
      <c r="X722" s="280"/>
      <c r="Y722" s="280"/>
      <c r="Z722" s="280"/>
      <c r="AA722" s="280"/>
      <c r="AB722" s="280"/>
      <c r="AC722" s="699">
        <f t="shared" si="259"/>
        <v>-43317</v>
      </c>
      <c r="AD722" s="699">
        <f t="shared" si="260"/>
        <v>-43317</v>
      </c>
      <c r="AE722" s="699">
        <f t="shared" si="261"/>
        <v>-43317</v>
      </c>
      <c r="AF722" s="699">
        <f t="shared" si="262"/>
        <v>2532</v>
      </c>
      <c r="AG722" s="699">
        <f t="shared" si="263"/>
        <v>2532</v>
      </c>
      <c r="AH722" s="699">
        <f t="shared" si="264"/>
        <v>2532</v>
      </c>
      <c r="AI722" s="699">
        <f t="shared" si="265"/>
        <v>2532</v>
      </c>
      <c r="AJ722" s="699">
        <f t="shared" si="266"/>
        <v>2532</v>
      </c>
      <c r="AK722" s="699">
        <f t="shared" si="267"/>
        <v>2532</v>
      </c>
      <c r="AL722" s="699">
        <f t="shared" si="268"/>
        <v>2532</v>
      </c>
      <c r="AM722" s="699">
        <f t="shared" si="269"/>
        <v>2532</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591</v>
      </c>
      <c r="K723" s="280"/>
      <c r="L723" s="280"/>
      <c r="M723" s="280"/>
      <c r="N723" s="280"/>
      <c r="O723" s="280"/>
      <c r="P723" s="280"/>
      <c r="Q723" s="280"/>
      <c r="R723" s="366">
        <f t="shared" ref="R723:U723" si="282">DATE(YEAR(R720)+1,MONTH(R720),DAY(R720))</f>
        <v>46006</v>
      </c>
      <c r="S723" s="366">
        <f t="shared" si="282"/>
        <v>46006</v>
      </c>
      <c r="T723" s="366">
        <f t="shared" si="282"/>
        <v>46006</v>
      </c>
      <c r="U723" s="366">
        <f t="shared" si="282"/>
        <v>46006</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2532</v>
      </c>
      <c r="AK723" s="699">
        <f t="shared" si="267"/>
        <v>2532</v>
      </c>
      <c r="AL723" s="699">
        <f t="shared" si="268"/>
        <v>2532</v>
      </c>
      <c r="AM723" s="699">
        <f t="shared" si="269"/>
        <v>2532</v>
      </c>
      <c r="AN723" s="280"/>
      <c r="AO723" s="280"/>
      <c r="AP723" s="280"/>
      <c r="AQ723" s="275"/>
      <c r="AR723" s="262"/>
      <c r="AS723" s="250"/>
      <c r="AT723" s="250"/>
      <c r="AU723" s="250"/>
    </row>
    <row r="724" spans="1:47" outlineLevel="3" x14ac:dyDescent="0.35">
      <c r="A724" s="250"/>
      <c r="B724" s="259"/>
      <c r="C724" s="252">
        <f t="shared" si="276"/>
        <v>4</v>
      </c>
      <c r="D724" s="275"/>
      <c r="E724" s="330"/>
      <c r="F724" s="330"/>
      <c r="G724" s="275"/>
      <c r="H724" s="280"/>
      <c r="I724" s="296">
        <v>7</v>
      </c>
      <c r="J724" s="296" t="s">
        <v>600</v>
      </c>
      <c r="K724" s="366">
        <f>DATE(YEAR(K721)+1,MONTH(K721),DAY(K721))</f>
        <v>46371</v>
      </c>
      <c r="L724" s="366">
        <f>DATE(YEAR(L721)+1,MONTH(L721),DAY(L721))</f>
        <v>46371</v>
      </c>
      <c r="M724" s="366">
        <f>DATE(YEAR(M721)+1,MONTH(M721),DAY(M721))</f>
        <v>46371</v>
      </c>
      <c r="N724" s="280"/>
      <c r="O724" s="280"/>
      <c r="P724" s="280"/>
      <c r="Q724" s="280"/>
      <c r="R724" s="366">
        <f t="shared" ref="R724:U724" si="283">DATE(YEAR(R721)+1,MONTH(R721),DAY(R721))</f>
        <v>46371</v>
      </c>
      <c r="S724" s="366">
        <f t="shared" si="283"/>
        <v>46371</v>
      </c>
      <c r="T724" s="366">
        <f t="shared" si="283"/>
        <v>46371</v>
      </c>
      <c r="U724" s="366">
        <f t="shared" si="283"/>
        <v>46371</v>
      </c>
      <c r="V724" s="280"/>
      <c r="W724" s="280"/>
      <c r="X724" s="280"/>
      <c r="Y724" s="280"/>
      <c r="Z724" s="280"/>
      <c r="AA724" s="280"/>
      <c r="AB724" s="280"/>
      <c r="AC724" s="699">
        <f t="shared" si="259"/>
        <v>2896</v>
      </c>
      <c r="AD724" s="699">
        <f t="shared" si="260"/>
        <v>2896</v>
      </c>
      <c r="AE724" s="699">
        <f t="shared" si="261"/>
        <v>2896</v>
      </c>
      <c r="AF724" s="699">
        <f t="shared" si="262"/>
        <v>-43317</v>
      </c>
      <c r="AG724" s="699">
        <f t="shared" si="263"/>
        <v>-43317</v>
      </c>
      <c r="AH724" s="699">
        <f t="shared" si="264"/>
        <v>-43317</v>
      </c>
      <c r="AI724" s="699">
        <f t="shared" si="265"/>
        <v>-43317</v>
      </c>
      <c r="AJ724" s="699">
        <f t="shared" si="266"/>
        <v>2896</v>
      </c>
      <c r="AK724" s="699">
        <f t="shared" si="267"/>
        <v>2896</v>
      </c>
      <c r="AL724" s="699">
        <f t="shared" si="268"/>
        <v>2896</v>
      </c>
      <c r="AM724" s="699">
        <f t="shared" si="269"/>
        <v>2896</v>
      </c>
      <c r="AN724" s="280"/>
      <c r="AO724" s="280"/>
      <c r="AP724" s="280"/>
      <c r="AQ724" s="275"/>
      <c r="AR724" s="262"/>
      <c r="AS724" s="250"/>
      <c r="AT724" s="250"/>
      <c r="AU724" s="250"/>
    </row>
    <row r="725" spans="1:47" outlineLevel="3" x14ac:dyDescent="0.35">
      <c r="A725" s="250"/>
      <c r="B725" s="259"/>
      <c r="C725" s="252">
        <f t="shared" si="276"/>
        <v>4</v>
      </c>
      <c r="D725" s="275"/>
      <c r="E725" s="330"/>
      <c r="F725" s="330"/>
      <c r="G725" s="275"/>
      <c r="H725" s="280"/>
      <c r="I725" s="296"/>
      <c r="J725" s="296" t="s">
        <v>590</v>
      </c>
      <c r="K725" s="280"/>
      <c r="L725" s="280"/>
      <c r="M725" s="280"/>
      <c r="N725" s="366">
        <f>DATE(YEAR(N722)+1,MONTH(N722),DAY(N722))</f>
        <v>46371</v>
      </c>
      <c r="O725" s="366">
        <f>DATE(YEAR(O722)+1,MONTH(O722),DAY(O722))</f>
        <v>46371</v>
      </c>
      <c r="P725" s="366">
        <f>DATE(YEAR(P722)+1,MONTH(P722),DAY(P722))</f>
        <v>46371</v>
      </c>
      <c r="Q725" s="366">
        <f>DATE(YEAR(Q722)+1,MONTH(Q722),DAY(Q722))</f>
        <v>46371</v>
      </c>
      <c r="R725" s="366">
        <f t="shared" ref="R725:U725" si="284">DATE(YEAR(R722)+1,MONTH(R722),DAY(R722))</f>
        <v>46371</v>
      </c>
      <c r="S725" s="366">
        <f t="shared" si="284"/>
        <v>46371</v>
      </c>
      <c r="T725" s="366">
        <f t="shared" si="284"/>
        <v>46371</v>
      </c>
      <c r="U725" s="366">
        <f t="shared" si="284"/>
        <v>46371</v>
      </c>
      <c r="V725" s="280"/>
      <c r="W725" s="280"/>
      <c r="X725" s="280"/>
      <c r="Y725" s="280"/>
      <c r="Z725" s="280"/>
      <c r="AA725" s="280"/>
      <c r="AB725" s="280"/>
      <c r="AC725" s="699">
        <f t="shared" si="259"/>
        <v>-43317</v>
      </c>
      <c r="AD725" s="699">
        <f t="shared" si="260"/>
        <v>-43317</v>
      </c>
      <c r="AE725" s="699">
        <f t="shared" si="261"/>
        <v>-43317</v>
      </c>
      <c r="AF725" s="699">
        <f t="shared" si="262"/>
        <v>2896</v>
      </c>
      <c r="AG725" s="699">
        <f t="shared" si="263"/>
        <v>2896</v>
      </c>
      <c r="AH725" s="699">
        <f t="shared" si="264"/>
        <v>2896</v>
      </c>
      <c r="AI725" s="699">
        <f t="shared" si="265"/>
        <v>2896</v>
      </c>
      <c r="AJ725" s="699">
        <f t="shared" si="266"/>
        <v>2896</v>
      </c>
      <c r="AK725" s="699">
        <f t="shared" si="267"/>
        <v>2896</v>
      </c>
      <c r="AL725" s="699">
        <f t="shared" si="268"/>
        <v>2896</v>
      </c>
      <c r="AM725" s="699">
        <f t="shared" si="269"/>
        <v>2896</v>
      </c>
      <c r="AN725" s="280"/>
      <c r="AO725" s="280"/>
      <c r="AP725" s="280"/>
      <c r="AQ725" s="275"/>
      <c r="AR725" s="262"/>
      <c r="AS725" s="250"/>
      <c r="AT725" s="250"/>
      <c r="AU725" s="250"/>
    </row>
    <row r="726" spans="1:47" outlineLevel="3" x14ac:dyDescent="0.35">
      <c r="A726" s="250"/>
      <c r="B726" s="259"/>
      <c r="C726" s="252">
        <f t="shared" si="276"/>
        <v>4</v>
      </c>
      <c r="D726" s="275"/>
      <c r="E726" s="330"/>
      <c r="F726" s="330"/>
      <c r="G726" s="275"/>
      <c r="H726" s="280"/>
      <c r="I726" s="296"/>
      <c r="J726" s="296" t="s">
        <v>591</v>
      </c>
      <c r="K726" s="280"/>
      <c r="L726" s="280"/>
      <c r="M726" s="280"/>
      <c r="N726" s="280"/>
      <c r="O726" s="280"/>
      <c r="P726" s="280"/>
      <c r="Q726" s="280"/>
      <c r="R726" s="366">
        <f t="shared" ref="R726:U726" si="285">DATE(YEAR(R723)+1,MONTH(R723),DAY(R723))</f>
        <v>46371</v>
      </c>
      <c r="S726" s="366">
        <f t="shared" si="285"/>
        <v>46371</v>
      </c>
      <c r="T726" s="366">
        <f t="shared" si="285"/>
        <v>46371</v>
      </c>
      <c r="U726" s="366">
        <f t="shared" si="285"/>
        <v>46371</v>
      </c>
      <c r="V726" s="280"/>
      <c r="W726" s="280"/>
      <c r="X726" s="280"/>
      <c r="Y726" s="280"/>
      <c r="Z726" s="280"/>
      <c r="AA726" s="280"/>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2896</v>
      </c>
      <c r="AK726" s="699">
        <f t="shared" si="267"/>
        <v>2896</v>
      </c>
      <c r="AL726" s="699">
        <f t="shared" si="268"/>
        <v>2896</v>
      </c>
      <c r="AM726" s="699">
        <f t="shared" si="269"/>
        <v>2896</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96" t="str">
        <f>H$253</f>
        <v>Spr</v>
      </c>
      <c r="I727" s="296">
        <v>0</v>
      </c>
      <c r="J727" s="296" t="s">
        <v>600</v>
      </c>
      <c r="K727" s="401">
        <v>43845</v>
      </c>
      <c r="L727" s="401">
        <v>43845</v>
      </c>
      <c r="M727" s="401">
        <v>43845</v>
      </c>
      <c r="N727" s="280"/>
      <c r="O727" s="280"/>
      <c r="P727" s="280"/>
      <c r="Q727" s="280"/>
      <c r="R727" s="401">
        <v>43845</v>
      </c>
      <c r="S727" s="401">
        <v>43845</v>
      </c>
      <c r="T727" s="401">
        <v>43845</v>
      </c>
      <c r="U727" s="401">
        <v>43845</v>
      </c>
      <c r="V727" s="280"/>
      <c r="W727" s="280"/>
      <c r="X727" s="280" t="b">
        <f t="shared" ref="X727:AA729" si="286">R727&lt;(MAX(R$273:R$280)+MAX($I$354*R$354,$I$355*R$355,$I$356*R$356))</f>
        <v>0</v>
      </c>
      <c r="Y727" s="280" t="b">
        <f t="shared" si="286"/>
        <v>0</v>
      </c>
      <c r="Z727" s="280" t="b">
        <f t="shared" si="286"/>
        <v>0</v>
      </c>
      <c r="AA727" s="280" t="b">
        <f t="shared" si="286"/>
        <v>0</v>
      </c>
      <c r="AB727" s="280"/>
      <c r="AC727" s="699">
        <f t="shared" si="259"/>
        <v>378</v>
      </c>
      <c r="AD727" s="699">
        <f t="shared" si="260"/>
        <v>378</v>
      </c>
      <c r="AE727" s="699">
        <f t="shared" si="261"/>
        <v>378</v>
      </c>
      <c r="AF727" s="699">
        <f t="shared" si="262"/>
        <v>-43317</v>
      </c>
      <c r="AG727" s="699">
        <f t="shared" si="263"/>
        <v>-43317</v>
      </c>
      <c r="AH727" s="699">
        <f t="shared" si="264"/>
        <v>-43317</v>
      </c>
      <c r="AI727" s="699">
        <f t="shared" si="265"/>
        <v>-43317</v>
      </c>
      <c r="AJ727" s="699">
        <f t="shared" si="266"/>
        <v>378</v>
      </c>
      <c r="AK727" s="699">
        <f t="shared" si="267"/>
        <v>378</v>
      </c>
      <c r="AL727" s="699">
        <f t="shared" si="268"/>
        <v>378</v>
      </c>
      <c r="AM727" s="699">
        <f t="shared" si="269"/>
        <v>378</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96"/>
      <c r="I728" s="296"/>
      <c r="J728" s="296" t="s">
        <v>590</v>
      </c>
      <c r="K728" s="280"/>
      <c r="L728" s="280"/>
      <c r="M728" s="280"/>
      <c r="N728" s="401">
        <v>43845</v>
      </c>
      <c r="O728" s="401">
        <v>43845</v>
      </c>
      <c r="P728" s="401">
        <v>43845</v>
      </c>
      <c r="Q728" s="401">
        <v>43845</v>
      </c>
      <c r="R728" s="401">
        <v>43845</v>
      </c>
      <c r="S728" s="401">
        <v>43845</v>
      </c>
      <c r="T728" s="401">
        <v>43845</v>
      </c>
      <c r="U728" s="401">
        <v>43845</v>
      </c>
      <c r="V728" s="280"/>
      <c r="W728" s="280"/>
      <c r="X728" s="280" t="b">
        <f t="shared" si="286"/>
        <v>0</v>
      </c>
      <c r="Y728" s="280" t="b">
        <f t="shared" si="286"/>
        <v>0</v>
      </c>
      <c r="Z728" s="280" t="b">
        <f t="shared" si="286"/>
        <v>0</v>
      </c>
      <c r="AA728" s="280" t="b">
        <f t="shared" si="286"/>
        <v>0</v>
      </c>
      <c r="AB728" s="280"/>
      <c r="AC728" s="699">
        <f t="shared" si="259"/>
        <v>-43317</v>
      </c>
      <c r="AD728" s="699">
        <f t="shared" si="260"/>
        <v>-43317</v>
      </c>
      <c r="AE728" s="699">
        <f t="shared" si="261"/>
        <v>-43317</v>
      </c>
      <c r="AF728" s="699">
        <f t="shared" si="262"/>
        <v>378</v>
      </c>
      <c r="AG728" s="699">
        <f t="shared" si="263"/>
        <v>378</v>
      </c>
      <c r="AH728" s="699">
        <f t="shared" si="264"/>
        <v>378</v>
      </c>
      <c r="AI728" s="699">
        <f t="shared" si="265"/>
        <v>378</v>
      </c>
      <c r="AJ728" s="699">
        <f t="shared" si="266"/>
        <v>378</v>
      </c>
      <c r="AK728" s="699">
        <f t="shared" si="267"/>
        <v>378</v>
      </c>
      <c r="AL728" s="699">
        <f t="shared" si="268"/>
        <v>378</v>
      </c>
      <c r="AM728" s="699">
        <f t="shared" si="269"/>
        <v>378</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96"/>
      <c r="I729" s="296"/>
      <c r="J729" s="296" t="s">
        <v>591</v>
      </c>
      <c r="K729" s="280"/>
      <c r="L729" s="280"/>
      <c r="M729" s="280"/>
      <c r="N729" s="280"/>
      <c r="O729" s="280"/>
      <c r="P729" s="280"/>
      <c r="Q729" s="280"/>
      <c r="R729" s="401">
        <v>43845</v>
      </c>
      <c r="S729" s="401">
        <v>43845</v>
      </c>
      <c r="T729" s="401">
        <v>43845</v>
      </c>
      <c r="U729" s="401">
        <v>43845</v>
      </c>
      <c r="V729" s="280"/>
      <c r="W729" s="280"/>
      <c r="X729" s="280" t="b">
        <f t="shared" si="286"/>
        <v>0</v>
      </c>
      <c r="Y729" s="280" t="b">
        <f t="shared" si="286"/>
        <v>0</v>
      </c>
      <c r="Z729" s="280" t="b">
        <f t="shared" si="286"/>
        <v>0</v>
      </c>
      <c r="AA729" s="280" t="b">
        <f t="shared" si="286"/>
        <v>0</v>
      </c>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378</v>
      </c>
      <c r="AK729" s="699">
        <f t="shared" si="267"/>
        <v>378</v>
      </c>
      <c r="AL729" s="699">
        <f t="shared" si="268"/>
        <v>378</v>
      </c>
      <c r="AM729" s="699">
        <f t="shared" si="269"/>
        <v>378</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1</v>
      </c>
      <c r="J730" s="296" t="s">
        <v>600</v>
      </c>
      <c r="K730" s="366">
        <f>DATE(YEAR(K727)+1,MONTH(K727),DAY(K727))</f>
        <v>44211</v>
      </c>
      <c r="L730" s="366">
        <f>DATE(YEAR(L727)+1,MONTH(L727),DAY(L727))</f>
        <v>44211</v>
      </c>
      <c r="M730" s="366">
        <f>DATE(YEAR(M727)+1,MONTH(M727),DAY(M727))</f>
        <v>44211</v>
      </c>
      <c r="N730" s="280"/>
      <c r="O730" s="280"/>
      <c r="P730" s="280"/>
      <c r="Q730" s="280"/>
      <c r="R730" s="366">
        <f t="shared" ref="R730:U750" si="287">DATE(YEAR(R727)+1,MONTH(R727),DAY(R727))</f>
        <v>44211</v>
      </c>
      <c r="S730" s="366">
        <f t="shared" si="287"/>
        <v>44211</v>
      </c>
      <c r="T730" s="366">
        <f t="shared" si="287"/>
        <v>44211</v>
      </c>
      <c r="U730" s="366">
        <f t="shared" si="287"/>
        <v>44211</v>
      </c>
      <c r="V730" s="280"/>
      <c r="W730" s="280"/>
      <c r="X730" s="280"/>
      <c r="Y730" s="280"/>
      <c r="Z730" s="280"/>
      <c r="AA730" s="280"/>
      <c r="AB730" s="280"/>
      <c r="AC730" s="699">
        <f t="shared" si="259"/>
        <v>742</v>
      </c>
      <c r="AD730" s="699">
        <f t="shared" si="260"/>
        <v>742</v>
      </c>
      <c r="AE730" s="699">
        <f t="shared" si="261"/>
        <v>742</v>
      </c>
      <c r="AF730" s="699">
        <f t="shared" si="262"/>
        <v>-43317</v>
      </c>
      <c r="AG730" s="699">
        <f t="shared" si="263"/>
        <v>-43317</v>
      </c>
      <c r="AH730" s="699">
        <f t="shared" si="264"/>
        <v>-43317</v>
      </c>
      <c r="AI730" s="699">
        <f t="shared" si="265"/>
        <v>-43317</v>
      </c>
      <c r="AJ730" s="699">
        <f t="shared" si="266"/>
        <v>742</v>
      </c>
      <c r="AK730" s="699">
        <f t="shared" si="267"/>
        <v>742</v>
      </c>
      <c r="AL730" s="699">
        <f t="shared" si="268"/>
        <v>742</v>
      </c>
      <c r="AM730" s="699">
        <f t="shared" si="269"/>
        <v>742</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590</v>
      </c>
      <c r="K731" s="280"/>
      <c r="L731" s="280"/>
      <c r="M731" s="280"/>
      <c r="N731" s="366">
        <f>DATE(YEAR(N728)+1,MONTH(N728),DAY(N728))</f>
        <v>44211</v>
      </c>
      <c r="O731" s="366">
        <f>DATE(YEAR(O728)+1,MONTH(O728),DAY(O728))</f>
        <v>44211</v>
      </c>
      <c r="P731" s="366">
        <f>DATE(YEAR(P728)+1,MONTH(P728),DAY(P728))</f>
        <v>44211</v>
      </c>
      <c r="Q731" s="366">
        <f>DATE(YEAR(Q728)+1,MONTH(Q728),DAY(Q728))</f>
        <v>44211</v>
      </c>
      <c r="R731" s="366">
        <f t="shared" si="287"/>
        <v>44211</v>
      </c>
      <c r="S731" s="366">
        <f t="shared" si="287"/>
        <v>44211</v>
      </c>
      <c r="T731" s="366">
        <f t="shared" si="287"/>
        <v>44211</v>
      </c>
      <c r="U731" s="366">
        <f t="shared" si="287"/>
        <v>44211</v>
      </c>
      <c r="V731" s="280"/>
      <c r="W731" s="280"/>
      <c r="X731" s="280"/>
      <c r="Y731" s="280"/>
      <c r="Z731" s="280"/>
      <c r="AA731" s="280"/>
      <c r="AB731" s="280"/>
      <c r="AC731" s="699">
        <f t="shared" si="259"/>
        <v>-43317</v>
      </c>
      <c r="AD731" s="699">
        <f t="shared" si="260"/>
        <v>-43317</v>
      </c>
      <c r="AE731" s="699">
        <f t="shared" si="261"/>
        <v>-43317</v>
      </c>
      <c r="AF731" s="699">
        <f t="shared" si="262"/>
        <v>742</v>
      </c>
      <c r="AG731" s="699">
        <f t="shared" si="263"/>
        <v>742</v>
      </c>
      <c r="AH731" s="699">
        <f t="shared" si="264"/>
        <v>742</v>
      </c>
      <c r="AI731" s="699">
        <f t="shared" si="265"/>
        <v>742</v>
      </c>
      <c r="AJ731" s="699">
        <f t="shared" si="266"/>
        <v>742</v>
      </c>
      <c r="AK731" s="699">
        <f t="shared" si="267"/>
        <v>742</v>
      </c>
      <c r="AL731" s="699">
        <f t="shared" si="268"/>
        <v>742</v>
      </c>
      <c r="AM731" s="699">
        <f t="shared" si="269"/>
        <v>742</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591</v>
      </c>
      <c r="K732" s="280"/>
      <c r="L732" s="280"/>
      <c r="M732" s="280"/>
      <c r="N732" s="280"/>
      <c r="O732" s="280"/>
      <c r="P732" s="280"/>
      <c r="Q732" s="280"/>
      <c r="R732" s="366">
        <f t="shared" si="287"/>
        <v>44211</v>
      </c>
      <c r="S732" s="366">
        <f t="shared" si="287"/>
        <v>44211</v>
      </c>
      <c r="T732" s="366">
        <f t="shared" si="287"/>
        <v>44211</v>
      </c>
      <c r="U732" s="366">
        <f t="shared" si="287"/>
        <v>44211</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742</v>
      </c>
      <c r="AK732" s="699">
        <f t="shared" si="267"/>
        <v>742</v>
      </c>
      <c r="AL732" s="699">
        <f t="shared" si="268"/>
        <v>742</v>
      </c>
      <c r="AM732" s="699">
        <f t="shared" si="269"/>
        <v>742</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2</v>
      </c>
      <c r="J733" s="296" t="s">
        <v>600</v>
      </c>
      <c r="K733" s="366">
        <f>DATE(YEAR(K730)+1,MONTH(K730),DAY(K730))</f>
        <v>44576</v>
      </c>
      <c r="L733" s="366">
        <f>DATE(YEAR(L730)+1,MONTH(L730),DAY(L730))</f>
        <v>44576</v>
      </c>
      <c r="M733" s="366">
        <f>DATE(YEAR(M730)+1,MONTH(M730),DAY(M730))</f>
        <v>44576</v>
      </c>
      <c r="N733" s="280"/>
      <c r="O733" s="280"/>
      <c r="P733" s="280"/>
      <c r="Q733" s="280"/>
      <c r="R733" s="366">
        <f t="shared" si="287"/>
        <v>44576</v>
      </c>
      <c r="S733" s="366">
        <f t="shared" si="287"/>
        <v>44576</v>
      </c>
      <c r="T733" s="366">
        <f t="shared" si="287"/>
        <v>44576</v>
      </c>
      <c r="U733" s="366">
        <f t="shared" si="287"/>
        <v>44576</v>
      </c>
      <c r="V733" s="280"/>
      <c r="W733" s="280"/>
      <c r="X733" s="280"/>
      <c r="Y733" s="280"/>
      <c r="Z733" s="280"/>
      <c r="AA733" s="280"/>
      <c r="AB733" s="280"/>
      <c r="AC733" s="699">
        <f t="shared" si="259"/>
        <v>1106</v>
      </c>
      <c r="AD733" s="699">
        <f t="shared" si="260"/>
        <v>1106</v>
      </c>
      <c r="AE733" s="699">
        <f t="shared" si="261"/>
        <v>1106</v>
      </c>
      <c r="AF733" s="699">
        <f t="shared" si="262"/>
        <v>-43317</v>
      </c>
      <c r="AG733" s="699">
        <f t="shared" si="263"/>
        <v>-43317</v>
      </c>
      <c r="AH733" s="699">
        <f t="shared" si="264"/>
        <v>-43317</v>
      </c>
      <c r="AI733" s="699">
        <f t="shared" si="265"/>
        <v>-43317</v>
      </c>
      <c r="AJ733" s="699">
        <f t="shared" si="266"/>
        <v>1106</v>
      </c>
      <c r="AK733" s="699">
        <f t="shared" si="267"/>
        <v>1106</v>
      </c>
      <c r="AL733" s="699">
        <f t="shared" si="268"/>
        <v>1106</v>
      </c>
      <c r="AM733" s="699">
        <f t="shared" si="269"/>
        <v>1106</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590</v>
      </c>
      <c r="K734" s="280"/>
      <c r="L734" s="280"/>
      <c r="M734" s="280"/>
      <c r="N734" s="366">
        <f>DATE(YEAR(N731)+1,MONTH(N731),DAY(N731))</f>
        <v>44576</v>
      </c>
      <c r="O734" s="366">
        <f>DATE(YEAR(O731)+1,MONTH(O731),DAY(O731))</f>
        <v>44576</v>
      </c>
      <c r="P734" s="366">
        <f>DATE(YEAR(P731)+1,MONTH(P731),DAY(P731))</f>
        <v>44576</v>
      </c>
      <c r="Q734" s="366">
        <f>DATE(YEAR(Q731)+1,MONTH(Q731),DAY(Q731))</f>
        <v>44576</v>
      </c>
      <c r="R734" s="366">
        <f t="shared" si="287"/>
        <v>44576</v>
      </c>
      <c r="S734" s="366">
        <f t="shared" si="287"/>
        <v>44576</v>
      </c>
      <c r="T734" s="366">
        <f t="shared" si="287"/>
        <v>44576</v>
      </c>
      <c r="U734" s="366">
        <f t="shared" si="287"/>
        <v>44576</v>
      </c>
      <c r="V734" s="280"/>
      <c r="W734" s="280"/>
      <c r="X734" s="280"/>
      <c r="Y734" s="280"/>
      <c r="Z734" s="280"/>
      <c r="AA734" s="280"/>
      <c r="AB734" s="280"/>
      <c r="AC734" s="699">
        <f t="shared" si="259"/>
        <v>-43317</v>
      </c>
      <c r="AD734" s="699">
        <f t="shared" si="260"/>
        <v>-43317</v>
      </c>
      <c r="AE734" s="699">
        <f t="shared" si="261"/>
        <v>-43317</v>
      </c>
      <c r="AF734" s="699">
        <f t="shared" si="262"/>
        <v>1106</v>
      </c>
      <c r="AG734" s="699">
        <f t="shared" si="263"/>
        <v>1106</v>
      </c>
      <c r="AH734" s="699">
        <f t="shared" si="264"/>
        <v>1106</v>
      </c>
      <c r="AI734" s="699">
        <f t="shared" si="265"/>
        <v>1106</v>
      </c>
      <c r="AJ734" s="699">
        <f t="shared" si="266"/>
        <v>1106</v>
      </c>
      <c r="AK734" s="699">
        <f t="shared" si="267"/>
        <v>1106</v>
      </c>
      <c r="AL734" s="699">
        <f t="shared" si="268"/>
        <v>1106</v>
      </c>
      <c r="AM734" s="699">
        <f t="shared" si="269"/>
        <v>1106</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591</v>
      </c>
      <c r="K735" s="280"/>
      <c r="L735" s="280"/>
      <c r="M735" s="280"/>
      <c r="N735" s="280"/>
      <c r="O735" s="280"/>
      <c r="P735" s="280"/>
      <c r="Q735" s="280"/>
      <c r="R735" s="366">
        <f t="shared" si="287"/>
        <v>44576</v>
      </c>
      <c r="S735" s="366">
        <f t="shared" si="287"/>
        <v>44576</v>
      </c>
      <c r="T735" s="366">
        <f t="shared" si="287"/>
        <v>44576</v>
      </c>
      <c r="U735" s="366">
        <f t="shared" si="287"/>
        <v>44576</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1106</v>
      </c>
      <c r="AK735" s="699">
        <f t="shared" si="267"/>
        <v>1106</v>
      </c>
      <c r="AL735" s="699">
        <f t="shared" si="268"/>
        <v>1106</v>
      </c>
      <c r="AM735" s="699">
        <f t="shared" si="269"/>
        <v>1106</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3</v>
      </c>
      <c r="J736" s="296" t="s">
        <v>600</v>
      </c>
      <c r="K736" s="366">
        <f>DATE(YEAR(K733)+1,MONTH(K733),DAY(K733))</f>
        <v>44941</v>
      </c>
      <c r="L736" s="366">
        <f>DATE(YEAR(L733)+1,MONTH(L733),DAY(L733))</f>
        <v>44941</v>
      </c>
      <c r="M736" s="366">
        <f>DATE(YEAR(M733)+1,MONTH(M733),DAY(M733))</f>
        <v>44941</v>
      </c>
      <c r="N736" s="280"/>
      <c r="O736" s="280"/>
      <c r="P736" s="280"/>
      <c r="Q736" s="280"/>
      <c r="R736" s="366">
        <f t="shared" si="287"/>
        <v>44941</v>
      </c>
      <c r="S736" s="366">
        <f t="shared" si="287"/>
        <v>44941</v>
      </c>
      <c r="T736" s="366">
        <f t="shared" si="287"/>
        <v>44941</v>
      </c>
      <c r="U736" s="366">
        <f t="shared" si="287"/>
        <v>44941</v>
      </c>
      <c r="V736" s="280"/>
      <c r="W736" s="280"/>
      <c r="X736" s="280"/>
      <c r="Y736" s="280"/>
      <c r="Z736" s="280"/>
      <c r="AA736" s="280"/>
      <c r="AB736" s="280"/>
      <c r="AC736" s="699">
        <f t="shared" si="259"/>
        <v>1470</v>
      </c>
      <c r="AD736" s="699">
        <f t="shared" si="260"/>
        <v>1470</v>
      </c>
      <c r="AE736" s="699">
        <f t="shared" si="261"/>
        <v>1470</v>
      </c>
      <c r="AF736" s="699">
        <f t="shared" si="262"/>
        <v>-43317</v>
      </c>
      <c r="AG736" s="699">
        <f t="shared" si="263"/>
        <v>-43317</v>
      </c>
      <c r="AH736" s="699">
        <f t="shared" si="264"/>
        <v>-43317</v>
      </c>
      <c r="AI736" s="699">
        <f t="shared" si="265"/>
        <v>-43317</v>
      </c>
      <c r="AJ736" s="699">
        <f t="shared" si="266"/>
        <v>1470</v>
      </c>
      <c r="AK736" s="699">
        <f t="shared" si="267"/>
        <v>1470</v>
      </c>
      <c r="AL736" s="699">
        <f t="shared" si="268"/>
        <v>1470</v>
      </c>
      <c r="AM736" s="699">
        <f t="shared" si="269"/>
        <v>1470</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590</v>
      </c>
      <c r="K737" s="280"/>
      <c r="L737" s="280"/>
      <c r="M737" s="280"/>
      <c r="N737" s="366">
        <f>DATE(YEAR(N734)+1,MONTH(N734),DAY(N734))</f>
        <v>44941</v>
      </c>
      <c r="O737" s="366">
        <f>DATE(YEAR(O734)+1,MONTH(O734),DAY(O734))</f>
        <v>44941</v>
      </c>
      <c r="P737" s="366">
        <f>DATE(YEAR(P734)+1,MONTH(P734),DAY(P734))</f>
        <v>44941</v>
      </c>
      <c r="Q737" s="366">
        <f>DATE(YEAR(Q734)+1,MONTH(Q734),DAY(Q734))</f>
        <v>44941</v>
      </c>
      <c r="R737" s="366">
        <f t="shared" si="287"/>
        <v>44941</v>
      </c>
      <c r="S737" s="366">
        <f t="shared" si="287"/>
        <v>44941</v>
      </c>
      <c r="T737" s="366">
        <f t="shared" si="287"/>
        <v>44941</v>
      </c>
      <c r="U737" s="366">
        <f t="shared" si="287"/>
        <v>44941</v>
      </c>
      <c r="V737" s="280"/>
      <c r="W737" s="280"/>
      <c r="X737" s="280"/>
      <c r="Y737" s="280"/>
      <c r="Z737" s="280"/>
      <c r="AA737" s="280"/>
      <c r="AB737" s="280"/>
      <c r="AC737" s="699">
        <f t="shared" si="259"/>
        <v>-43317</v>
      </c>
      <c r="AD737" s="699">
        <f t="shared" si="260"/>
        <v>-43317</v>
      </c>
      <c r="AE737" s="699">
        <f t="shared" si="261"/>
        <v>-43317</v>
      </c>
      <c r="AF737" s="699">
        <f t="shared" si="262"/>
        <v>1470</v>
      </c>
      <c r="AG737" s="699">
        <f t="shared" si="263"/>
        <v>1470</v>
      </c>
      <c r="AH737" s="699">
        <f t="shared" si="264"/>
        <v>1470</v>
      </c>
      <c r="AI737" s="699">
        <f t="shared" si="265"/>
        <v>1470</v>
      </c>
      <c r="AJ737" s="699">
        <f t="shared" si="266"/>
        <v>1470</v>
      </c>
      <c r="AK737" s="699">
        <f t="shared" si="267"/>
        <v>1470</v>
      </c>
      <c r="AL737" s="699">
        <f t="shared" si="268"/>
        <v>1470</v>
      </c>
      <c r="AM737" s="699">
        <f t="shared" si="269"/>
        <v>1470</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591</v>
      </c>
      <c r="K738" s="280"/>
      <c r="L738" s="280"/>
      <c r="M738" s="280"/>
      <c r="N738" s="280"/>
      <c r="O738" s="280"/>
      <c r="P738" s="280"/>
      <c r="Q738" s="280"/>
      <c r="R738" s="366">
        <f t="shared" si="287"/>
        <v>44941</v>
      </c>
      <c r="S738" s="366">
        <f t="shared" si="287"/>
        <v>44941</v>
      </c>
      <c r="T738" s="366">
        <f t="shared" si="287"/>
        <v>44941</v>
      </c>
      <c r="U738" s="366">
        <f t="shared" si="287"/>
        <v>44941</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1470</v>
      </c>
      <c r="AK738" s="699">
        <f t="shared" si="267"/>
        <v>1470</v>
      </c>
      <c r="AL738" s="699">
        <f t="shared" si="268"/>
        <v>1470</v>
      </c>
      <c r="AM738" s="699">
        <f t="shared" si="269"/>
        <v>1470</v>
      </c>
      <c r="AN738" s="280"/>
      <c r="AO738" s="280"/>
      <c r="AP738" s="280"/>
      <c r="AQ738" s="275"/>
      <c r="AR738" s="262"/>
      <c r="AS738" s="250"/>
      <c r="AT738" s="250"/>
      <c r="AU738" s="250"/>
    </row>
    <row r="739" spans="1:47" outlineLevel="3" x14ac:dyDescent="0.35">
      <c r="A739" s="250"/>
      <c r="B739" s="259"/>
      <c r="C739" s="252">
        <f t="shared" si="251"/>
        <v>4</v>
      </c>
      <c r="D739" s="275"/>
      <c r="E739" s="330"/>
      <c r="F739" s="330"/>
      <c r="G739" s="275"/>
      <c r="H739" s="280"/>
      <c r="I739" s="296">
        <v>4</v>
      </c>
      <c r="J739" s="296" t="s">
        <v>600</v>
      </c>
      <c r="K739" s="366">
        <f>DATE(YEAR(K736)+1,MONTH(K736),DAY(K736))</f>
        <v>45306</v>
      </c>
      <c r="L739" s="366">
        <f>DATE(YEAR(L736)+1,MONTH(L736),DAY(L736))</f>
        <v>45306</v>
      </c>
      <c r="M739" s="366">
        <f>DATE(YEAR(M736)+1,MONTH(M736),DAY(M736))</f>
        <v>45306</v>
      </c>
      <c r="N739" s="280"/>
      <c r="O739" s="280"/>
      <c r="P739" s="280"/>
      <c r="Q739" s="280"/>
      <c r="R739" s="366">
        <f t="shared" si="287"/>
        <v>45306</v>
      </c>
      <c r="S739" s="366">
        <f t="shared" si="287"/>
        <v>45306</v>
      </c>
      <c r="T739" s="366">
        <f t="shared" si="287"/>
        <v>45306</v>
      </c>
      <c r="U739" s="366">
        <f t="shared" si="287"/>
        <v>45306</v>
      </c>
      <c r="V739" s="280"/>
      <c r="W739" s="280"/>
      <c r="X739" s="280"/>
      <c r="Y739" s="280"/>
      <c r="Z739" s="280"/>
      <c r="AA739" s="280"/>
      <c r="AB739" s="280"/>
      <c r="AC739" s="699">
        <f t="shared" si="259"/>
        <v>1834</v>
      </c>
      <c r="AD739" s="699">
        <f t="shared" si="260"/>
        <v>1834</v>
      </c>
      <c r="AE739" s="699">
        <f t="shared" si="261"/>
        <v>1834</v>
      </c>
      <c r="AF739" s="699">
        <f t="shared" si="262"/>
        <v>-43317</v>
      </c>
      <c r="AG739" s="699">
        <f t="shared" si="263"/>
        <v>-43317</v>
      </c>
      <c r="AH739" s="699">
        <f t="shared" si="264"/>
        <v>-43317</v>
      </c>
      <c r="AI739" s="699">
        <f t="shared" si="265"/>
        <v>-43317</v>
      </c>
      <c r="AJ739" s="699">
        <f t="shared" si="266"/>
        <v>1834</v>
      </c>
      <c r="AK739" s="699">
        <f t="shared" si="267"/>
        <v>1834</v>
      </c>
      <c r="AL739" s="699">
        <f t="shared" si="268"/>
        <v>1834</v>
      </c>
      <c r="AM739" s="699">
        <f t="shared" si="269"/>
        <v>1834</v>
      </c>
      <c r="AN739" s="280"/>
      <c r="AO739" s="280"/>
      <c r="AP739" s="280"/>
      <c r="AQ739" s="275"/>
      <c r="AR739" s="262"/>
      <c r="AS739" s="250"/>
      <c r="AT739" s="250"/>
      <c r="AU739" s="250"/>
    </row>
    <row r="740" spans="1:47" outlineLevel="3" x14ac:dyDescent="0.35">
      <c r="A740" s="250"/>
      <c r="B740" s="259"/>
      <c r="C740" s="252">
        <f t="shared" si="251"/>
        <v>4</v>
      </c>
      <c r="D740" s="275"/>
      <c r="E740" s="330"/>
      <c r="F740" s="330"/>
      <c r="G740" s="275"/>
      <c r="H740" s="280"/>
      <c r="I740" s="296"/>
      <c r="J740" s="296" t="s">
        <v>590</v>
      </c>
      <c r="K740" s="280"/>
      <c r="L740" s="280"/>
      <c r="M740" s="280"/>
      <c r="N740" s="366">
        <f>DATE(YEAR(N737)+1,MONTH(N737),DAY(N737))</f>
        <v>45306</v>
      </c>
      <c r="O740" s="366">
        <f>DATE(YEAR(O737)+1,MONTH(O737),DAY(O737))</f>
        <v>45306</v>
      </c>
      <c r="P740" s="366">
        <f>DATE(YEAR(P737)+1,MONTH(P737),DAY(P737))</f>
        <v>45306</v>
      </c>
      <c r="Q740" s="366">
        <f>DATE(YEAR(Q737)+1,MONTH(Q737),DAY(Q737))</f>
        <v>45306</v>
      </c>
      <c r="R740" s="366">
        <f t="shared" si="287"/>
        <v>45306</v>
      </c>
      <c r="S740" s="366">
        <f t="shared" si="287"/>
        <v>45306</v>
      </c>
      <c r="T740" s="366">
        <f t="shared" si="287"/>
        <v>45306</v>
      </c>
      <c r="U740" s="366">
        <f t="shared" si="287"/>
        <v>45306</v>
      </c>
      <c r="V740" s="280"/>
      <c r="W740" s="280"/>
      <c r="X740" s="280"/>
      <c r="Y740" s="280"/>
      <c r="Z740" s="280"/>
      <c r="AA740" s="280"/>
      <c r="AB740" s="280"/>
      <c r="AC740" s="699">
        <f t="shared" si="259"/>
        <v>-43317</v>
      </c>
      <c r="AD740" s="699">
        <f t="shared" si="260"/>
        <v>-43317</v>
      </c>
      <c r="AE740" s="699">
        <f t="shared" si="261"/>
        <v>-43317</v>
      </c>
      <c r="AF740" s="699">
        <f t="shared" si="262"/>
        <v>1834</v>
      </c>
      <c r="AG740" s="699">
        <f t="shared" si="263"/>
        <v>1834</v>
      </c>
      <c r="AH740" s="699">
        <f t="shared" si="264"/>
        <v>1834</v>
      </c>
      <c r="AI740" s="699">
        <f t="shared" si="265"/>
        <v>1834</v>
      </c>
      <c r="AJ740" s="699">
        <f t="shared" si="266"/>
        <v>1834</v>
      </c>
      <c r="AK740" s="699">
        <f t="shared" si="267"/>
        <v>1834</v>
      </c>
      <c r="AL740" s="699">
        <f t="shared" si="268"/>
        <v>1834</v>
      </c>
      <c r="AM740" s="699">
        <f t="shared" si="269"/>
        <v>1834</v>
      </c>
      <c r="AN740" s="280"/>
      <c r="AO740" s="280"/>
      <c r="AP740" s="280"/>
      <c r="AQ740" s="275"/>
      <c r="AR740" s="262"/>
      <c r="AS740" s="250"/>
      <c r="AT740" s="250"/>
      <c r="AU740" s="250"/>
    </row>
    <row r="741" spans="1:47" outlineLevel="3" x14ac:dyDescent="0.35">
      <c r="A741" s="250"/>
      <c r="B741" s="259"/>
      <c r="C741" s="252">
        <f t="shared" si="251"/>
        <v>4</v>
      </c>
      <c r="D741" s="275"/>
      <c r="E741" s="330"/>
      <c r="F741" s="330"/>
      <c r="G741" s="275"/>
      <c r="H741" s="280"/>
      <c r="I741" s="296"/>
      <c r="J741" s="296" t="s">
        <v>591</v>
      </c>
      <c r="K741" s="280"/>
      <c r="L741" s="280"/>
      <c r="M741" s="280"/>
      <c r="N741" s="280"/>
      <c r="O741" s="280"/>
      <c r="P741" s="280"/>
      <c r="Q741" s="280"/>
      <c r="R741" s="366">
        <f t="shared" si="287"/>
        <v>45306</v>
      </c>
      <c r="S741" s="366">
        <f t="shared" si="287"/>
        <v>45306</v>
      </c>
      <c r="T741" s="366">
        <f t="shared" si="287"/>
        <v>45306</v>
      </c>
      <c r="U741" s="366">
        <f t="shared" si="287"/>
        <v>45306</v>
      </c>
      <c r="V741" s="280"/>
      <c r="W741" s="280"/>
      <c r="X741" s="280"/>
      <c r="Y741" s="280"/>
      <c r="Z741" s="280"/>
      <c r="AA741" s="280"/>
      <c r="AB741" s="280"/>
      <c r="AC741" s="699">
        <f t="shared" si="259"/>
        <v>-43317</v>
      </c>
      <c r="AD741" s="699">
        <f t="shared" si="260"/>
        <v>-43317</v>
      </c>
      <c r="AE741" s="699">
        <f t="shared" si="261"/>
        <v>-43317</v>
      </c>
      <c r="AF741" s="699">
        <f t="shared" si="262"/>
        <v>-43317</v>
      </c>
      <c r="AG741" s="699">
        <f t="shared" si="263"/>
        <v>-43317</v>
      </c>
      <c r="AH741" s="699">
        <f t="shared" si="264"/>
        <v>-43317</v>
      </c>
      <c r="AI741" s="699">
        <f t="shared" si="265"/>
        <v>-43317</v>
      </c>
      <c r="AJ741" s="699">
        <f t="shared" si="266"/>
        <v>1834</v>
      </c>
      <c r="AK741" s="699">
        <f t="shared" si="267"/>
        <v>1834</v>
      </c>
      <c r="AL741" s="699">
        <f t="shared" si="268"/>
        <v>1834</v>
      </c>
      <c r="AM741" s="699">
        <f t="shared" si="269"/>
        <v>1834</v>
      </c>
      <c r="AN741" s="280"/>
      <c r="AO741" s="280"/>
      <c r="AP741" s="280"/>
      <c r="AQ741" s="275"/>
      <c r="AR741" s="262"/>
      <c r="AS741" s="250"/>
      <c r="AT741" s="250"/>
      <c r="AU741" s="250"/>
    </row>
    <row r="742" spans="1:47" outlineLevel="3" x14ac:dyDescent="0.35">
      <c r="A742" s="250"/>
      <c r="B742" s="259"/>
      <c r="C742" s="252">
        <f t="shared" ref="C742:C750" si="288">INT($C$232)+3</f>
        <v>4</v>
      </c>
      <c r="D742" s="275"/>
      <c r="E742" s="330"/>
      <c r="F742" s="330"/>
      <c r="G742" s="275"/>
      <c r="H742" s="280"/>
      <c r="I742" s="296">
        <v>5</v>
      </c>
      <c r="J742" s="296" t="s">
        <v>600</v>
      </c>
      <c r="K742" s="366">
        <f>DATE(YEAR(K739)+1,MONTH(K739),DAY(K739))</f>
        <v>45672</v>
      </c>
      <c r="L742" s="366">
        <f>DATE(YEAR(L739)+1,MONTH(L739),DAY(L739))</f>
        <v>45672</v>
      </c>
      <c r="M742" s="366">
        <f>DATE(YEAR(M739)+1,MONTH(M739),DAY(M739))</f>
        <v>45672</v>
      </c>
      <c r="N742" s="280"/>
      <c r="O742" s="280"/>
      <c r="P742" s="280"/>
      <c r="Q742" s="280"/>
      <c r="R742" s="366">
        <f t="shared" si="287"/>
        <v>45672</v>
      </c>
      <c r="S742" s="366">
        <f t="shared" si="287"/>
        <v>45672</v>
      </c>
      <c r="T742" s="366">
        <f t="shared" si="287"/>
        <v>45672</v>
      </c>
      <c r="U742" s="366">
        <f t="shared" si="287"/>
        <v>45672</v>
      </c>
      <c r="V742" s="280"/>
      <c r="W742" s="280"/>
      <c r="X742" s="280"/>
      <c r="Y742" s="280"/>
      <c r="Z742" s="280"/>
      <c r="AA742" s="280"/>
      <c r="AB742" s="280"/>
      <c r="AC742" s="699">
        <f t="shared" si="259"/>
        <v>2198</v>
      </c>
      <c r="AD742" s="699">
        <f t="shared" si="260"/>
        <v>2198</v>
      </c>
      <c r="AE742" s="699">
        <f t="shared" si="261"/>
        <v>2198</v>
      </c>
      <c r="AF742" s="699">
        <f t="shared" si="262"/>
        <v>-43317</v>
      </c>
      <c r="AG742" s="699">
        <f t="shared" si="263"/>
        <v>-43317</v>
      </c>
      <c r="AH742" s="699">
        <f t="shared" si="264"/>
        <v>-43317</v>
      </c>
      <c r="AI742" s="699">
        <f t="shared" si="265"/>
        <v>-43317</v>
      </c>
      <c r="AJ742" s="699">
        <f t="shared" si="266"/>
        <v>2198</v>
      </c>
      <c r="AK742" s="699">
        <f t="shared" si="267"/>
        <v>2198</v>
      </c>
      <c r="AL742" s="699">
        <f t="shared" si="268"/>
        <v>2198</v>
      </c>
      <c r="AM742" s="699">
        <f t="shared" si="269"/>
        <v>2198</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590</v>
      </c>
      <c r="K743" s="280"/>
      <c r="L743" s="280"/>
      <c r="M743" s="280"/>
      <c r="N743" s="366">
        <f>DATE(YEAR(N740)+1,MONTH(N740),DAY(N740))</f>
        <v>45672</v>
      </c>
      <c r="O743" s="366">
        <f>DATE(YEAR(O740)+1,MONTH(O740),DAY(O740))</f>
        <v>45672</v>
      </c>
      <c r="P743" s="366">
        <f>DATE(YEAR(P740)+1,MONTH(P740),DAY(P740))</f>
        <v>45672</v>
      </c>
      <c r="Q743" s="366">
        <f>DATE(YEAR(Q740)+1,MONTH(Q740),DAY(Q740))</f>
        <v>45672</v>
      </c>
      <c r="R743" s="366">
        <f t="shared" si="287"/>
        <v>45672</v>
      </c>
      <c r="S743" s="366">
        <f t="shared" si="287"/>
        <v>45672</v>
      </c>
      <c r="T743" s="366">
        <f t="shared" si="287"/>
        <v>45672</v>
      </c>
      <c r="U743" s="366">
        <f t="shared" si="287"/>
        <v>45672</v>
      </c>
      <c r="V743" s="280"/>
      <c r="W743" s="280"/>
      <c r="X743" s="280"/>
      <c r="Y743" s="280"/>
      <c r="Z743" s="280"/>
      <c r="AA743" s="280"/>
      <c r="AB743" s="280"/>
      <c r="AC743" s="699">
        <f t="shared" ref="AC743:AC750" si="289">MIN(363,INT((K743 - DATE(YEAR(K743),1,1))))+364*(YEAR(K743)-i_startyear)</f>
        <v>-43317</v>
      </c>
      <c r="AD743" s="699">
        <f t="shared" ref="AD743:AD750" si="290">MIN(363,INT((L743 - DATE(YEAR(L743),1,1))))+364*(YEAR(L743)-i_startyear)</f>
        <v>-43317</v>
      </c>
      <c r="AE743" s="699">
        <f t="shared" ref="AE743:AE750" si="291">MIN(363,INT((M743 - DATE(YEAR(M743),1,1))))+364*(YEAR(M743)-i_startyear)</f>
        <v>-43317</v>
      </c>
      <c r="AF743" s="699">
        <f t="shared" ref="AF743:AF750" si="292">MIN(363,INT((N743 - DATE(YEAR(N743),1,1))))+364*(YEAR(N743)-i_startyear)</f>
        <v>2198</v>
      </c>
      <c r="AG743" s="699">
        <f t="shared" ref="AG743:AG750" si="293">MIN(363,INT((O743 - DATE(YEAR(O743),1,1))))+364*(YEAR(O743)-i_startyear)</f>
        <v>2198</v>
      </c>
      <c r="AH743" s="699">
        <f t="shared" ref="AH743:AH750" si="294">MIN(363,INT((P743 - DATE(YEAR(P743),1,1))))+364*(YEAR(P743)-i_startyear)</f>
        <v>2198</v>
      </c>
      <c r="AI743" s="699">
        <f t="shared" ref="AI743:AI750" si="295">MIN(363,INT((Q743 - DATE(YEAR(Q743),1,1))))+364*(YEAR(Q743)-i_startyear)</f>
        <v>2198</v>
      </c>
      <c r="AJ743" s="699">
        <f t="shared" ref="AJ743:AJ750" si="296">MIN(363,INT((R743 - DATE(YEAR(R743),1,1))))+364*(YEAR(R743)-i_startyear)</f>
        <v>2198</v>
      </c>
      <c r="AK743" s="699">
        <f t="shared" ref="AK743:AK750" si="297">MIN(363,INT((S743 - DATE(YEAR(S743),1,1))))+364*(YEAR(S743)-i_startyear)</f>
        <v>2198</v>
      </c>
      <c r="AL743" s="699">
        <f t="shared" ref="AL743:AL750" si="298">MIN(363,INT((T743 - DATE(YEAR(T743),1,1))))+364*(YEAR(T743)-i_startyear)</f>
        <v>2198</v>
      </c>
      <c r="AM743" s="699">
        <f t="shared" ref="AM743:AM750" si="299">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591</v>
      </c>
      <c r="K744" s="280"/>
      <c r="L744" s="280"/>
      <c r="M744" s="280"/>
      <c r="N744" s="280"/>
      <c r="O744" s="280"/>
      <c r="P744" s="280"/>
      <c r="Q744" s="280"/>
      <c r="R744" s="366">
        <f t="shared" si="287"/>
        <v>45672</v>
      </c>
      <c r="S744" s="366">
        <f t="shared" si="287"/>
        <v>45672</v>
      </c>
      <c r="T744" s="366">
        <f t="shared" si="287"/>
        <v>45672</v>
      </c>
      <c r="U744" s="366">
        <f t="shared" si="287"/>
        <v>45672</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2198</v>
      </c>
      <c r="AK744" s="699">
        <f t="shared" si="297"/>
        <v>2198</v>
      </c>
      <c r="AL744" s="699">
        <f t="shared" si="298"/>
        <v>2198</v>
      </c>
      <c r="AM744" s="699">
        <f t="shared" si="299"/>
        <v>2198</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6</v>
      </c>
      <c r="J745" s="296" t="s">
        <v>600</v>
      </c>
      <c r="K745" s="366">
        <f>DATE(YEAR(K742)+1,MONTH(K742),DAY(K742))</f>
        <v>46037</v>
      </c>
      <c r="L745" s="366">
        <f>DATE(YEAR(L742)+1,MONTH(L742),DAY(L742))</f>
        <v>46037</v>
      </c>
      <c r="M745" s="366">
        <f>DATE(YEAR(M742)+1,MONTH(M742),DAY(M742))</f>
        <v>46037</v>
      </c>
      <c r="N745" s="280"/>
      <c r="O745" s="280"/>
      <c r="P745" s="280"/>
      <c r="Q745" s="280"/>
      <c r="R745" s="366">
        <f t="shared" si="287"/>
        <v>46037</v>
      </c>
      <c r="S745" s="366">
        <f t="shared" si="287"/>
        <v>46037</v>
      </c>
      <c r="T745" s="366">
        <f t="shared" si="287"/>
        <v>46037</v>
      </c>
      <c r="U745" s="366">
        <f t="shared" si="287"/>
        <v>46037</v>
      </c>
      <c r="V745" s="280"/>
      <c r="W745" s="280"/>
      <c r="X745" s="280"/>
      <c r="Y745" s="280"/>
      <c r="Z745" s="280"/>
      <c r="AA745" s="280"/>
      <c r="AB745" s="280"/>
      <c r="AC745" s="699">
        <f t="shared" si="289"/>
        <v>2562</v>
      </c>
      <c r="AD745" s="699">
        <f t="shared" si="290"/>
        <v>2562</v>
      </c>
      <c r="AE745" s="699">
        <f t="shared" si="291"/>
        <v>2562</v>
      </c>
      <c r="AF745" s="699">
        <f t="shared" si="292"/>
        <v>-43317</v>
      </c>
      <c r="AG745" s="699">
        <f t="shared" si="293"/>
        <v>-43317</v>
      </c>
      <c r="AH745" s="699">
        <f t="shared" si="294"/>
        <v>-43317</v>
      </c>
      <c r="AI745" s="699">
        <f t="shared" si="295"/>
        <v>-43317</v>
      </c>
      <c r="AJ745" s="699">
        <f t="shared" si="296"/>
        <v>2562</v>
      </c>
      <c r="AK745" s="699">
        <f t="shared" si="297"/>
        <v>2562</v>
      </c>
      <c r="AL745" s="699">
        <f t="shared" si="298"/>
        <v>2562</v>
      </c>
      <c r="AM745" s="699">
        <f t="shared" si="299"/>
        <v>2562</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590</v>
      </c>
      <c r="K746" s="280"/>
      <c r="L746" s="280"/>
      <c r="M746" s="280"/>
      <c r="N746" s="366">
        <f>DATE(YEAR(N743)+1,MONTH(N743),DAY(N743))</f>
        <v>46037</v>
      </c>
      <c r="O746" s="366">
        <f>DATE(YEAR(O743)+1,MONTH(O743),DAY(O743))</f>
        <v>46037</v>
      </c>
      <c r="P746" s="366">
        <f>DATE(YEAR(P743)+1,MONTH(P743),DAY(P743))</f>
        <v>46037</v>
      </c>
      <c r="Q746" s="366">
        <f>DATE(YEAR(Q743)+1,MONTH(Q743),DAY(Q743))</f>
        <v>46037</v>
      </c>
      <c r="R746" s="366">
        <f t="shared" si="287"/>
        <v>46037</v>
      </c>
      <c r="S746" s="366">
        <f t="shared" si="287"/>
        <v>46037</v>
      </c>
      <c r="T746" s="366">
        <f t="shared" si="287"/>
        <v>46037</v>
      </c>
      <c r="U746" s="366">
        <f t="shared" si="287"/>
        <v>46037</v>
      </c>
      <c r="V746" s="280"/>
      <c r="W746" s="280"/>
      <c r="X746" s="280"/>
      <c r="Y746" s="280"/>
      <c r="Z746" s="280"/>
      <c r="AA746" s="280"/>
      <c r="AB746" s="280"/>
      <c r="AC746" s="699">
        <f t="shared" si="289"/>
        <v>-43317</v>
      </c>
      <c r="AD746" s="699">
        <f t="shared" si="290"/>
        <v>-43317</v>
      </c>
      <c r="AE746" s="699">
        <f t="shared" si="291"/>
        <v>-43317</v>
      </c>
      <c r="AF746" s="699">
        <f t="shared" si="292"/>
        <v>2562</v>
      </c>
      <c r="AG746" s="699">
        <f t="shared" si="293"/>
        <v>2562</v>
      </c>
      <c r="AH746" s="699">
        <f t="shared" si="294"/>
        <v>2562</v>
      </c>
      <c r="AI746" s="699">
        <f t="shared" si="295"/>
        <v>2562</v>
      </c>
      <c r="AJ746" s="699">
        <f t="shared" si="296"/>
        <v>2562</v>
      </c>
      <c r="AK746" s="699">
        <f t="shared" si="297"/>
        <v>2562</v>
      </c>
      <c r="AL746" s="699">
        <f t="shared" si="298"/>
        <v>2562</v>
      </c>
      <c r="AM746" s="699">
        <f t="shared" si="299"/>
        <v>2562</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591</v>
      </c>
      <c r="K747" s="280"/>
      <c r="L747" s="280"/>
      <c r="M747" s="280"/>
      <c r="N747" s="280"/>
      <c r="O747" s="280"/>
      <c r="P747" s="280"/>
      <c r="Q747" s="280"/>
      <c r="R747" s="366">
        <f t="shared" si="287"/>
        <v>46037</v>
      </c>
      <c r="S747" s="366">
        <f t="shared" si="287"/>
        <v>46037</v>
      </c>
      <c r="T747" s="366">
        <f t="shared" si="287"/>
        <v>46037</v>
      </c>
      <c r="U747" s="366">
        <f t="shared" si="287"/>
        <v>46037</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2562</v>
      </c>
      <c r="AK747" s="699">
        <f t="shared" si="297"/>
        <v>2562</v>
      </c>
      <c r="AL747" s="699">
        <f t="shared" si="298"/>
        <v>2562</v>
      </c>
      <c r="AM747" s="699">
        <f t="shared" si="299"/>
        <v>2562</v>
      </c>
      <c r="AN747" s="280"/>
      <c r="AO747" s="280"/>
      <c r="AP747" s="280"/>
      <c r="AQ747" s="275"/>
      <c r="AR747" s="262"/>
      <c r="AS747" s="250"/>
      <c r="AT747" s="250"/>
      <c r="AU747" s="250"/>
    </row>
    <row r="748" spans="1:47" outlineLevel="3" x14ac:dyDescent="0.35">
      <c r="A748" s="250"/>
      <c r="B748" s="259"/>
      <c r="C748" s="252">
        <f t="shared" si="288"/>
        <v>4</v>
      </c>
      <c r="D748" s="275"/>
      <c r="E748" s="330"/>
      <c r="F748" s="330"/>
      <c r="G748" s="275"/>
      <c r="H748" s="280"/>
      <c r="I748" s="296">
        <v>7</v>
      </c>
      <c r="J748" s="296" t="s">
        <v>600</v>
      </c>
      <c r="K748" s="366">
        <f>DATE(YEAR(K745)+1,MONTH(K745),DAY(K745))</f>
        <v>46402</v>
      </c>
      <c r="L748" s="366">
        <f>DATE(YEAR(L745)+1,MONTH(L745),DAY(L745))</f>
        <v>46402</v>
      </c>
      <c r="M748" s="366">
        <f>DATE(YEAR(M745)+1,MONTH(M745),DAY(M745))</f>
        <v>46402</v>
      </c>
      <c r="N748" s="280"/>
      <c r="O748" s="280"/>
      <c r="P748" s="280"/>
      <c r="Q748" s="280"/>
      <c r="R748" s="366">
        <f t="shared" si="287"/>
        <v>46402</v>
      </c>
      <c r="S748" s="366">
        <f t="shared" si="287"/>
        <v>46402</v>
      </c>
      <c r="T748" s="366">
        <f t="shared" si="287"/>
        <v>46402</v>
      </c>
      <c r="U748" s="366">
        <f t="shared" si="287"/>
        <v>46402</v>
      </c>
      <c r="V748" s="280"/>
      <c r="W748" s="280"/>
      <c r="X748" s="280"/>
      <c r="Y748" s="280"/>
      <c r="Z748" s="280"/>
      <c r="AA748" s="280"/>
      <c r="AB748" s="280"/>
      <c r="AC748" s="699">
        <f t="shared" si="289"/>
        <v>2926</v>
      </c>
      <c r="AD748" s="699">
        <f t="shared" si="290"/>
        <v>2926</v>
      </c>
      <c r="AE748" s="699">
        <f t="shared" si="291"/>
        <v>2926</v>
      </c>
      <c r="AF748" s="699">
        <f t="shared" si="292"/>
        <v>-43317</v>
      </c>
      <c r="AG748" s="699">
        <f t="shared" si="293"/>
        <v>-43317</v>
      </c>
      <c r="AH748" s="699">
        <f t="shared" si="294"/>
        <v>-43317</v>
      </c>
      <c r="AI748" s="699">
        <f t="shared" si="295"/>
        <v>-43317</v>
      </c>
      <c r="AJ748" s="699">
        <f t="shared" si="296"/>
        <v>2926</v>
      </c>
      <c r="AK748" s="699">
        <f t="shared" si="297"/>
        <v>2926</v>
      </c>
      <c r="AL748" s="699">
        <f t="shared" si="298"/>
        <v>2926</v>
      </c>
      <c r="AM748" s="699">
        <f t="shared" si="299"/>
        <v>2926</v>
      </c>
      <c r="AN748" s="280"/>
      <c r="AO748" s="280"/>
      <c r="AP748" s="280"/>
      <c r="AQ748" s="275"/>
      <c r="AR748" s="262"/>
      <c r="AS748" s="250"/>
      <c r="AT748" s="250"/>
      <c r="AU748" s="250"/>
    </row>
    <row r="749" spans="1:47" outlineLevel="3" x14ac:dyDescent="0.35">
      <c r="A749" s="250"/>
      <c r="B749" s="259"/>
      <c r="C749" s="252">
        <f t="shared" si="288"/>
        <v>4</v>
      </c>
      <c r="D749" s="275"/>
      <c r="E749" s="330"/>
      <c r="F749" s="330"/>
      <c r="G749" s="275"/>
      <c r="H749" s="280"/>
      <c r="I749" s="296"/>
      <c r="J749" s="296" t="s">
        <v>590</v>
      </c>
      <c r="K749" s="280"/>
      <c r="L749" s="280"/>
      <c r="M749" s="280"/>
      <c r="N749" s="366">
        <f>DATE(YEAR(N746)+1,MONTH(N746),DAY(N746))</f>
        <v>46402</v>
      </c>
      <c r="O749" s="366">
        <f>DATE(YEAR(O746)+1,MONTH(O746),DAY(O746))</f>
        <v>46402</v>
      </c>
      <c r="P749" s="366">
        <f>DATE(YEAR(P746)+1,MONTH(P746),DAY(P746))</f>
        <v>46402</v>
      </c>
      <c r="Q749" s="366">
        <f>DATE(YEAR(Q746)+1,MONTH(Q746),DAY(Q746))</f>
        <v>46402</v>
      </c>
      <c r="R749" s="366">
        <f t="shared" si="287"/>
        <v>46402</v>
      </c>
      <c r="S749" s="366">
        <f t="shared" si="287"/>
        <v>46402</v>
      </c>
      <c r="T749" s="366">
        <f t="shared" si="287"/>
        <v>46402</v>
      </c>
      <c r="U749" s="366">
        <f t="shared" si="287"/>
        <v>46402</v>
      </c>
      <c r="V749" s="280"/>
      <c r="W749" s="280"/>
      <c r="X749" s="280"/>
      <c r="Y749" s="280"/>
      <c r="Z749" s="280"/>
      <c r="AA749" s="280"/>
      <c r="AB749" s="280"/>
      <c r="AC749" s="699">
        <f t="shared" si="289"/>
        <v>-43317</v>
      </c>
      <c r="AD749" s="699">
        <f t="shared" si="290"/>
        <v>-43317</v>
      </c>
      <c r="AE749" s="699">
        <f t="shared" si="291"/>
        <v>-43317</v>
      </c>
      <c r="AF749" s="699">
        <f t="shared" si="292"/>
        <v>2926</v>
      </c>
      <c r="AG749" s="699">
        <f t="shared" si="293"/>
        <v>2926</v>
      </c>
      <c r="AH749" s="699">
        <f t="shared" si="294"/>
        <v>2926</v>
      </c>
      <c r="AI749" s="699">
        <f t="shared" si="295"/>
        <v>2926</v>
      </c>
      <c r="AJ749" s="699">
        <f t="shared" si="296"/>
        <v>2926</v>
      </c>
      <c r="AK749" s="699">
        <f t="shared" si="297"/>
        <v>2926</v>
      </c>
      <c r="AL749" s="699">
        <f t="shared" si="298"/>
        <v>2926</v>
      </c>
      <c r="AM749" s="699">
        <f t="shared" si="299"/>
        <v>2926</v>
      </c>
      <c r="AN749" s="280"/>
      <c r="AO749" s="280"/>
      <c r="AP749" s="280"/>
      <c r="AQ749" s="275"/>
      <c r="AR749" s="262"/>
      <c r="AS749" s="250"/>
      <c r="AT749" s="250"/>
      <c r="AU749" s="250"/>
    </row>
    <row r="750" spans="1:47" outlineLevel="3" x14ac:dyDescent="0.35">
      <c r="A750" s="250"/>
      <c r="B750" s="259"/>
      <c r="C750" s="252">
        <f t="shared" si="288"/>
        <v>4</v>
      </c>
      <c r="D750" s="275"/>
      <c r="E750" s="330"/>
      <c r="F750" s="330"/>
      <c r="G750" s="275"/>
      <c r="H750" s="280"/>
      <c r="I750" s="296"/>
      <c r="J750" s="296" t="s">
        <v>591</v>
      </c>
      <c r="K750" s="280"/>
      <c r="L750" s="280"/>
      <c r="M750" s="280"/>
      <c r="N750" s="280"/>
      <c r="O750" s="280"/>
      <c r="P750" s="280"/>
      <c r="Q750" s="280"/>
      <c r="R750" s="366">
        <f t="shared" si="287"/>
        <v>46402</v>
      </c>
      <c r="S750" s="366">
        <f t="shared" si="287"/>
        <v>46402</v>
      </c>
      <c r="T750" s="366">
        <f t="shared" si="287"/>
        <v>46402</v>
      </c>
      <c r="U750" s="366">
        <f t="shared" si="287"/>
        <v>46402</v>
      </c>
      <c r="V750" s="280"/>
      <c r="W750" s="280"/>
      <c r="X750" s="280"/>
      <c r="Y750" s="280"/>
      <c r="Z750" s="280"/>
      <c r="AA750" s="280"/>
      <c r="AB750" s="280"/>
      <c r="AC750" s="699">
        <f t="shared" si="289"/>
        <v>-43317</v>
      </c>
      <c r="AD750" s="699">
        <f t="shared" si="290"/>
        <v>-43317</v>
      </c>
      <c r="AE750" s="699">
        <f t="shared" si="291"/>
        <v>-43317</v>
      </c>
      <c r="AF750" s="699">
        <f t="shared" si="292"/>
        <v>-43317</v>
      </c>
      <c r="AG750" s="699">
        <f t="shared" si="293"/>
        <v>-43317</v>
      </c>
      <c r="AH750" s="699">
        <f t="shared" si="294"/>
        <v>-43317</v>
      </c>
      <c r="AI750" s="699">
        <f t="shared" si="295"/>
        <v>-43317</v>
      </c>
      <c r="AJ750" s="699">
        <f t="shared" si="296"/>
        <v>2926</v>
      </c>
      <c r="AK750" s="699">
        <f t="shared" si="297"/>
        <v>2926</v>
      </c>
      <c r="AL750" s="699">
        <f t="shared" si="298"/>
        <v>2926</v>
      </c>
      <c r="AM750" s="699">
        <f t="shared" si="299"/>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INT($C$232)+2</f>
        <v>3</v>
      </c>
      <c r="D752" s="275"/>
      <c r="E752" s="330"/>
      <c r="F752" s="330"/>
      <c r="G752" s="275"/>
      <c r="H752" s="557" t="s">
        <v>1019</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300">INT($C$232)+3</f>
        <v>4</v>
      </c>
      <c r="D753" s="275"/>
      <c r="E753" s="330"/>
      <c r="F753" s="330"/>
      <c r="G753" s="275"/>
      <c r="H753" s="280"/>
      <c r="I753" s="296"/>
      <c r="J753" s="296"/>
      <c r="K753" s="316">
        <v>1.5</v>
      </c>
      <c r="L753" s="316">
        <v>1.5</v>
      </c>
      <c r="M753" s="316">
        <v>1.5</v>
      </c>
      <c r="N753" s="316">
        <v>1.5</v>
      </c>
      <c r="O753" s="316">
        <v>1.5</v>
      </c>
      <c r="P753" s="316">
        <v>1.5</v>
      </c>
      <c r="Q753" s="316">
        <v>1.5</v>
      </c>
      <c r="R753" s="316">
        <v>1.5</v>
      </c>
      <c r="S753" s="316">
        <v>1.5</v>
      </c>
      <c r="T753" s="316">
        <v>1.5</v>
      </c>
      <c r="U753" s="316">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395</v>
      </c>
      <c r="AR754" s="262"/>
      <c r="AS754" s="250"/>
      <c r="AT754" s="250"/>
      <c r="AU754" s="250"/>
    </row>
    <row r="755" spans="1:47" outlineLevel="2" collapsed="1" x14ac:dyDescent="0.35">
      <c r="A755" s="250"/>
      <c r="B755" s="259"/>
      <c r="C755" s="252">
        <f>INT($C$232)+2</f>
        <v>3</v>
      </c>
      <c r="D755" s="275"/>
      <c r="E755" s="330"/>
      <c r="F755" s="330"/>
      <c r="G755" s="275"/>
      <c r="H755" s="557" t="s">
        <v>601</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1">INT($C$232)+3</f>
        <v>4</v>
      </c>
      <c r="D756" s="275"/>
      <c r="E756" s="330"/>
      <c r="F756" s="330"/>
      <c r="G756" s="275"/>
      <c r="H756" s="303" t="s">
        <v>595</v>
      </c>
      <c r="I756" s="296">
        <v>0</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1</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2</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3</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4</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1"/>
        <v>4</v>
      </c>
      <c r="D761" s="275"/>
      <c r="E761" s="330"/>
      <c r="F761" s="330"/>
      <c r="G761" s="275"/>
      <c r="H761" s="280"/>
      <c r="I761" s="296">
        <v>5</v>
      </c>
      <c r="J761" s="296"/>
      <c r="K761" s="403">
        <v>0</v>
      </c>
      <c r="L761" s="403">
        <v>0</v>
      </c>
      <c r="M761" s="403">
        <v>0</v>
      </c>
      <c r="N761" s="403">
        <v>0</v>
      </c>
      <c r="O761" s="403">
        <v>0</v>
      </c>
      <c r="P761" s="403">
        <v>0</v>
      </c>
      <c r="Q761" s="403">
        <v>0</v>
      </c>
      <c r="R761" s="403">
        <v>0</v>
      </c>
      <c r="S761" s="403">
        <v>0</v>
      </c>
      <c r="T761" s="403">
        <v>0</v>
      </c>
      <c r="U761" s="403">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1"/>
        <v>4</v>
      </c>
      <c r="D762" s="275"/>
      <c r="E762" s="330"/>
      <c r="F762" s="330"/>
      <c r="G762" s="275"/>
      <c r="H762" s="280"/>
      <c r="I762" s="296">
        <v>6</v>
      </c>
      <c r="J762" s="296"/>
      <c r="K762" s="403">
        <v>0</v>
      </c>
      <c r="L762" s="403">
        <v>0</v>
      </c>
      <c r="M762" s="403">
        <v>0</v>
      </c>
      <c r="N762" s="403">
        <v>0</v>
      </c>
      <c r="O762" s="403">
        <v>0</v>
      </c>
      <c r="P762" s="403">
        <v>0</v>
      </c>
      <c r="Q762" s="403">
        <v>0</v>
      </c>
      <c r="R762" s="403">
        <v>0</v>
      </c>
      <c r="S762" s="403">
        <v>0</v>
      </c>
      <c r="T762" s="403">
        <v>0</v>
      </c>
      <c r="U762" s="403">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1"/>
        <v>4</v>
      </c>
      <c r="D763" s="275"/>
      <c r="E763" s="330"/>
      <c r="F763" s="330"/>
      <c r="G763" s="275"/>
      <c r="H763" s="280"/>
      <c r="I763" s="296">
        <v>7</v>
      </c>
      <c r="J763" s="296"/>
      <c r="K763" s="403">
        <v>0</v>
      </c>
      <c r="L763" s="403">
        <v>0</v>
      </c>
      <c r="M763" s="403">
        <v>0</v>
      </c>
      <c r="N763" s="403">
        <v>0</v>
      </c>
      <c r="O763" s="403">
        <v>0</v>
      </c>
      <c r="P763" s="403">
        <v>0</v>
      </c>
      <c r="Q763" s="403">
        <v>0</v>
      </c>
      <c r="R763" s="403">
        <v>0</v>
      </c>
      <c r="S763" s="403">
        <v>0</v>
      </c>
      <c r="T763" s="403">
        <v>0</v>
      </c>
      <c r="U763" s="403">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395</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116</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3" t="s">
        <v>383</v>
      </c>
      <c r="F773" s="324"/>
      <c r="G773" s="264"/>
      <c r="H773" s="613"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4"/>
      <c r="AB773" s="404"/>
      <c r="AC773" s="404"/>
      <c r="AD773" s="404"/>
      <c r="AE773" s="404"/>
      <c r="AF773" s="404"/>
      <c r="AG773" s="404"/>
      <c r="AH773" s="404"/>
      <c r="AI773" s="404"/>
      <c r="AJ773" s="404"/>
      <c r="AK773" s="404"/>
      <c r="AL773" s="404"/>
      <c r="AM773" s="404"/>
      <c r="AN773" s="404"/>
      <c r="AO773" s="404"/>
      <c r="AP773" s="404"/>
      <c r="AQ773" s="326"/>
      <c r="AR773" s="262"/>
      <c r="AS773" s="250"/>
      <c r="AT773" s="250"/>
      <c r="AU773" s="250"/>
    </row>
    <row r="774" spans="1:47" ht="18" outlineLevel="1" x14ac:dyDescent="0.35">
      <c r="A774" s="250"/>
      <c r="B774" s="259"/>
      <c r="C774" s="252">
        <f>INT($C$773)+1.02</f>
        <v>2.02</v>
      </c>
      <c r="D774" s="263"/>
      <c r="E774" s="323" t="s">
        <v>385</v>
      </c>
      <c r="F774" s="327">
        <v>1</v>
      </c>
      <c r="G774" s="268"/>
      <c r="H774" s="269" t="s">
        <v>602</v>
      </c>
      <c r="I774" s="270"/>
      <c r="J774" s="270"/>
      <c r="K774" s="270"/>
      <c r="L774" s="270"/>
      <c r="M774" s="270"/>
      <c r="N774" s="270"/>
      <c r="O774" s="270"/>
      <c r="P774" s="270"/>
      <c r="Q774" s="270"/>
      <c r="R774" s="270"/>
      <c r="S774" s="270"/>
      <c r="T774" s="270"/>
      <c r="U774" s="270"/>
      <c r="V774" s="270"/>
      <c r="W774" s="270"/>
      <c r="X774" s="270"/>
      <c r="Y774" s="270"/>
      <c r="Z774" s="270"/>
      <c r="AA774" s="405"/>
      <c r="AB774" s="405"/>
      <c r="AC774" s="405"/>
      <c r="AD774" s="405"/>
      <c r="AE774" s="405"/>
      <c r="AF774" s="405"/>
      <c r="AG774" s="405"/>
      <c r="AH774" s="405"/>
      <c r="AI774" s="405"/>
      <c r="AJ774" s="405"/>
      <c r="AK774" s="405"/>
      <c r="AL774" s="405"/>
      <c r="AM774" s="405"/>
      <c r="AN774" s="405"/>
      <c r="AO774" s="405"/>
      <c r="AP774" s="405"/>
      <c r="AQ774" s="329"/>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0"/>
      <c r="F776" s="330"/>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0"/>
      <c r="F777" s="330"/>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0"/>
      <c r="F778" s="330"/>
      <c r="G778" s="260"/>
      <c r="H778" s="274"/>
      <c r="I778" s="274"/>
      <c r="J778" s="274"/>
      <c r="K778" s="331" t="s">
        <v>425</v>
      </c>
      <c r="L778" s="331"/>
      <c r="M778" s="331"/>
      <c r="N778" s="331" t="s">
        <v>426</v>
      </c>
      <c r="O778" s="331"/>
      <c r="P778" s="331"/>
      <c r="Q778" s="331"/>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0"/>
      <c r="F779" s="330"/>
      <c r="G779" s="260"/>
      <c r="H779" s="274"/>
      <c r="I779" s="274"/>
      <c r="J779" s="274"/>
      <c r="K779" s="320" t="s">
        <v>14</v>
      </c>
      <c r="L779" s="320" t="s">
        <v>493</v>
      </c>
      <c r="M779" s="320" t="s">
        <v>4</v>
      </c>
      <c r="N779" s="320" t="s">
        <v>514</v>
      </c>
      <c r="O779" s="320" t="s">
        <v>515</v>
      </c>
      <c r="P779" s="320" t="s">
        <v>516</v>
      </c>
      <c r="Q779" s="320" t="s">
        <v>517</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388</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0"/>
      <c r="F781" s="330"/>
      <c r="G781" s="275"/>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5"/>
      <c r="AR781" s="262"/>
      <c r="AS781" s="250"/>
      <c r="AT781" s="250"/>
      <c r="AU781" s="250"/>
    </row>
    <row r="782" spans="1:47" hidden="1" outlineLevel="4" x14ac:dyDescent="0.35">
      <c r="A782" s="250"/>
      <c r="B782" s="259" t="s">
        <v>389</v>
      </c>
      <c r="C782" s="252">
        <f>INT(MAX($C$784:$C$808))+1</f>
        <v>5</v>
      </c>
      <c r="D782" s="275" t="s">
        <v>390</v>
      </c>
      <c r="E782" s="330"/>
      <c r="F782" s="330"/>
      <c r="G782" s="275"/>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5"/>
      <c r="AR782" s="262"/>
      <c r="AS782" s="250"/>
      <c r="AT782" s="250"/>
      <c r="AU782" s="250"/>
    </row>
    <row r="783" spans="1:47" outlineLevel="1" x14ac:dyDescent="0.35">
      <c r="A783" s="250"/>
      <c r="B783" s="259"/>
      <c r="C783" s="252">
        <f>INT($C$773)+1</f>
        <v>2</v>
      </c>
      <c r="D783" s="275"/>
      <c r="E783" s="330"/>
      <c r="F783" s="330"/>
      <c r="G783" s="275"/>
      <c r="H783" s="333" t="s">
        <v>603</v>
      </c>
      <c r="I783" s="293" t="s">
        <v>604</v>
      </c>
      <c r="J783" s="293"/>
      <c r="K783" s="265"/>
      <c r="L783" s="265"/>
      <c r="M783" s="265"/>
      <c r="N783" s="265"/>
      <c r="O783" s="265"/>
      <c r="P783" s="265"/>
      <c r="Q783" s="265"/>
      <c r="R783" s="265"/>
      <c r="S783" s="265"/>
      <c r="T783" s="265"/>
      <c r="U783" s="265"/>
      <c r="V783" s="265"/>
      <c r="W783" s="265"/>
      <c r="X783" s="265"/>
      <c r="Y783" s="265"/>
      <c r="Z783" s="322"/>
      <c r="AA783" s="322"/>
      <c r="AB783" s="322"/>
      <c r="AC783" s="322"/>
      <c r="AD783" s="322"/>
      <c r="AE783" s="322"/>
      <c r="AF783" s="322"/>
      <c r="AG783" s="322"/>
      <c r="AH783" s="322"/>
      <c r="AI783" s="322"/>
      <c r="AJ783" s="322"/>
      <c r="AK783" s="322"/>
      <c r="AL783" s="322"/>
      <c r="AM783" s="322"/>
      <c r="AN783" s="322"/>
      <c r="AO783" s="322"/>
      <c r="AP783" s="322"/>
      <c r="AQ783" s="275"/>
      <c r="AR783" s="262"/>
      <c r="AS783" s="250"/>
      <c r="AT783" s="250"/>
      <c r="AU783" s="250"/>
    </row>
    <row r="784" spans="1:47" ht="5.15" hidden="1" customHeight="1" outlineLevel="3" x14ac:dyDescent="0.35">
      <c r="A784" s="250"/>
      <c r="B784" s="259"/>
      <c r="C784" s="252">
        <f>INT($C$773)+3.005</f>
        <v>4.0049999999999999</v>
      </c>
      <c r="D784" s="275" t="s">
        <v>391</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0"/>
      <c r="F785" s="330"/>
      <c r="G785" s="275"/>
      <c r="H785" s="296" t="s">
        <v>605</v>
      </c>
      <c r="I785" s="282"/>
      <c r="J785" s="280"/>
      <c r="K785" s="557" t="s">
        <v>425</v>
      </c>
      <c r="L785" s="302"/>
      <c r="M785" s="302"/>
      <c r="N785" s="282" t="s">
        <v>426</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395</v>
      </c>
      <c r="AR786" s="262"/>
      <c r="AS786" s="250"/>
      <c r="AT786" s="250"/>
      <c r="AU786" s="250"/>
    </row>
    <row r="787" spans="1:47" outlineLevel="1" x14ac:dyDescent="0.35">
      <c r="A787" s="250"/>
      <c r="B787" s="259"/>
      <c r="C787" s="252">
        <f>INT($C$773)+1</f>
        <v>2</v>
      </c>
      <c r="D787" s="275"/>
      <c r="E787" s="330"/>
      <c r="F787" s="330"/>
      <c r="G787" s="275"/>
      <c r="H787" s="333" t="s">
        <v>606</v>
      </c>
      <c r="I787" s="293"/>
      <c r="J787" s="293"/>
      <c r="K787" s="265"/>
      <c r="L787" s="265"/>
      <c r="M787" s="265"/>
      <c r="N787" s="265"/>
      <c r="O787" s="265"/>
      <c r="P787" s="265"/>
      <c r="Q787" s="265"/>
      <c r="R787" s="265"/>
      <c r="S787" s="265"/>
      <c r="T787" s="265"/>
      <c r="U787" s="265"/>
      <c r="V787" s="265"/>
      <c r="W787" s="265"/>
      <c r="X787" s="265"/>
      <c r="Y787" s="265"/>
      <c r="Z787" s="322"/>
      <c r="AA787" s="322"/>
      <c r="AB787" s="322"/>
      <c r="AC787" s="322"/>
      <c r="AD787" s="322"/>
      <c r="AE787" s="322"/>
      <c r="AF787" s="322"/>
      <c r="AG787" s="322"/>
      <c r="AH787" s="322"/>
      <c r="AI787" s="322"/>
      <c r="AJ787" s="322"/>
      <c r="AK787" s="322"/>
      <c r="AL787" s="322"/>
      <c r="AM787" s="322"/>
      <c r="AN787" s="322"/>
      <c r="AO787" s="322"/>
      <c r="AP787" s="322"/>
      <c r="AQ787" s="275"/>
      <c r="AR787" s="262"/>
      <c r="AS787" s="250"/>
      <c r="AT787" s="250"/>
      <c r="AU787" s="250"/>
    </row>
    <row r="788" spans="1:47" ht="5.15" hidden="1" customHeight="1" outlineLevel="3" x14ac:dyDescent="0.35">
      <c r="A788" s="250"/>
      <c r="B788" s="259"/>
      <c r="C788" s="252">
        <f>INT($C$773)+3.005</f>
        <v>4.0049999999999999</v>
      </c>
      <c r="D788" s="275" t="s">
        <v>391</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0"/>
      <c r="F789" s="330"/>
      <c r="G789" s="275"/>
      <c r="H789" s="343" t="s">
        <v>569</v>
      </c>
      <c r="I789" s="303" t="s">
        <v>607</v>
      </c>
      <c r="J789" s="303"/>
      <c r="K789" s="303" t="s">
        <v>608</v>
      </c>
      <c r="L789" s="303"/>
      <c r="M789" s="303"/>
      <c r="N789" s="394"/>
      <c r="O789" s="394" t="s">
        <v>1038</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2">INT($C$773)+3</f>
        <v>4</v>
      </c>
      <c r="D790" s="275"/>
      <c r="E790" s="330">
        <v>0</v>
      </c>
      <c r="F790" s="330"/>
      <c r="G790" s="275"/>
      <c r="H790" s="296" t="str">
        <f>H$251</f>
        <v>Aut</v>
      </c>
      <c r="I790" s="407">
        <v>2</v>
      </c>
      <c r="J790" s="407"/>
      <c r="K790" s="366">
        <f t="shared" ref="K790:M792" si="303">INDEX($K$679:$M$750,($E790*i_s_len+$I790)*i_x_len+1,0)</f>
        <v>44515</v>
      </c>
      <c r="L790" s="366">
        <f t="shared" si="303"/>
        <v>44515</v>
      </c>
      <c r="M790" s="366">
        <f t="shared" si="303"/>
        <v>44515</v>
      </c>
      <c r="N790" s="394"/>
      <c r="O790" s="699">
        <f t="shared" ref="O790:Q792" si="304">MIN(363,INT((K790 - DATE(YEAR(K790),1,1))))+364*(YEAR(K790)-i_startyear)</f>
        <v>1046</v>
      </c>
      <c r="P790" s="699">
        <f t="shared" si="304"/>
        <v>1046</v>
      </c>
      <c r="Q790" s="699">
        <f t="shared" si="304"/>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v>1</v>
      </c>
      <c r="F791" s="330"/>
      <c r="G791" s="275"/>
      <c r="H791" s="296" t="str">
        <f>H$252</f>
        <v>Win</v>
      </c>
      <c r="I791" s="407">
        <v>2</v>
      </c>
      <c r="J791" s="407"/>
      <c r="K791" s="366">
        <f t="shared" si="303"/>
        <v>44545</v>
      </c>
      <c r="L791" s="366">
        <f t="shared" si="303"/>
        <v>44545</v>
      </c>
      <c r="M791" s="366">
        <f t="shared" si="303"/>
        <v>44545</v>
      </c>
      <c r="N791" s="280"/>
      <c r="O791" s="699">
        <f t="shared" si="304"/>
        <v>1076</v>
      </c>
      <c r="P791" s="699">
        <f t="shared" si="304"/>
        <v>1076</v>
      </c>
      <c r="Q791" s="699">
        <f t="shared" si="304"/>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2</v>
      </c>
      <c r="F792" s="330"/>
      <c r="G792" s="275"/>
      <c r="H792" s="296" t="str">
        <f>H$253</f>
        <v>Spr</v>
      </c>
      <c r="I792" s="407">
        <v>2</v>
      </c>
      <c r="J792" s="407"/>
      <c r="K792" s="366">
        <f t="shared" si="303"/>
        <v>44576</v>
      </c>
      <c r="L792" s="366">
        <f t="shared" si="303"/>
        <v>44576</v>
      </c>
      <c r="M792" s="366">
        <f t="shared" si="303"/>
        <v>44576</v>
      </c>
      <c r="N792" s="280"/>
      <c r="O792" s="699">
        <f t="shared" si="304"/>
        <v>1106</v>
      </c>
      <c r="P792" s="699">
        <f t="shared" si="304"/>
        <v>1106</v>
      </c>
      <c r="Q792" s="699">
        <f t="shared" si="304"/>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c r="F793" s="330"/>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c r="F794" s="330"/>
      <c r="G794" s="275"/>
      <c r="H794" s="280"/>
      <c r="I794" s="303" t="s">
        <v>609</v>
      </c>
      <c r="J794" s="302"/>
      <c r="K794" s="303" t="s">
        <v>610</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v>0</v>
      </c>
      <c r="F795" s="330"/>
      <c r="G795" s="275"/>
      <c r="H795" s="296" t="str">
        <f>H$251</f>
        <v>Aut</v>
      </c>
      <c r="I795" s="407">
        <v>5</v>
      </c>
      <c r="J795" s="407"/>
      <c r="K795" s="366">
        <f t="shared" ref="K795:M797" si="305">INDEX($K$679:$M$750,($E795*i_s_len+$I795)*i_x_len+1,0)</f>
        <v>45611</v>
      </c>
      <c r="L795" s="366">
        <f t="shared" si="305"/>
        <v>45611</v>
      </c>
      <c r="M795" s="366">
        <f t="shared" si="305"/>
        <v>45611</v>
      </c>
      <c r="N795" s="280"/>
      <c r="O795" s="699">
        <f t="shared" ref="O795:Q797" si="306">MIN(363,INT((K795 - DATE(YEAR(K795),1,1))))+364*(YEAR(K795)-i_startyear)</f>
        <v>2139</v>
      </c>
      <c r="P795" s="699">
        <f t="shared" si="306"/>
        <v>2139</v>
      </c>
      <c r="Q795" s="699">
        <f t="shared" si="306"/>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v>1</v>
      </c>
      <c r="F796" s="330"/>
      <c r="G796" s="275"/>
      <c r="H796" s="296" t="str">
        <f>H$252</f>
        <v>Win</v>
      </c>
      <c r="I796" s="407">
        <v>5</v>
      </c>
      <c r="J796" s="407"/>
      <c r="K796" s="366">
        <f t="shared" si="305"/>
        <v>45641</v>
      </c>
      <c r="L796" s="366">
        <f t="shared" si="305"/>
        <v>45641</v>
      </c>
      <c r="M796" s="366">
        <f t="shared" si="305"/>
        <v>45641</v>
      </c>
      <c r="N796" s="280"/>
      <c r="O796" s="699">
        <f t="shared" si="306"/>
        <v>2169</v>
      </c>
      <c r="P796" s="699">
        <f t="shared" si="306"/>
        <v>2169</v>
      </c>
      <c r="Q796" s="699">
        <f t="shared" si="306"/>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v>2</v>
      </c>
      <c r="F797" s="330"/>
      <c r="G797" s="275"/>
      <c r="H797" s="296" t="str">
        <f>H$253</f>
        <v>Spr</v>
      </c>
      <c r="I797" s="407">
        <v>5</v>
      </c>
      <c r="J797" s="407"/>
      <c r="K797" s="366">
        <f t="shared" si="305"/>
        <v>45672</v>
      </c>
      <c r="L797" s="366">
        <f t="shared" si="305"/>
        <v>45672</v>
      </c>
      <c r="M797" s="366">
        <f t="shared" si="305"/>
        <v>45672</v>
      </c>
      <c r="N797" s="280"/>
      <c r="O797" s="699">
        <f t="shared" si="306"/>
        <v>2198</v>
      </c>
      <c r="P797" s="699">
        <f t="shared" si="306"/>
        <v>2198</v>
      </c>
      <c r="Q797" s="699">
        <f t="shared" si="306"/>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80"/>
      <c r="I799" s="280"/>
      <c r="J799" s="280"/>
      <c r="K799" s="303" t="s">
        <v>723</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96" t="str">
        <f>H$251</f>
        <v>Aut</v>
      </c>
      <c r="I800" s="280"/>
      <c r="J800" s="280"/>
      <c r="K800" s="466">
        <v>1550</v>
      </c>
      <c r="L800" s="466">
        <v>1550</v>
      </c>
      <c r="M800" s="466">
        <v>1550</v>
      </c>
      <c r="N800" s="280"/>
      <c r="O800" s="280" t="s">
        <v>733</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96" t="str">
        <f>H$252</f>
        <v>Win</v>
      </c>
      <c r="I801" s="280"/>
      <c r="J801" s="280"/>
      <c r="K801" s="466">
        <v>1550</v>
      </c>
      <c r="L801" s="466">
        <v>1550</v>
      </c>
      <c r="M801" s="466">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H$253</f>
        <v>Spr</v>
      </c>
      <c r="I802" s="280"/>
      <c r="J802" s="280"/>
      <c r="K802" s="466">
        <v>1550</v>
      </c>
      <c r="L802" s="466">
        <v>1550</v>
      </c>
      <c r="M802" s="466">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80"/>
      <c r="I804" s="280"/>
      <c r="J804" s="280"/>
      <c r="K804" s="303" t="s">
        <v>611</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2"/>
        <v>4</v>
      </c>
      <c r="D805" s="275"/>
      <c r="E805" s="330"/>
      <c r="F805" s="330"/>
      <c r="G805" s="275"/>
      <c r="H805" s="296" t="str">
        <f>H$251</f>
        <v>Aut</v>
      </c>
      <c r="I805" s="280"/>
      <c r="J805" s="280"/>
      <c r="K805" s="408">
        <f>(K795-K790)/30.5</f>
        <v>35.934426229508198</v>
      </c>
      <c r="L805" s="408">
        <f>(L795-L790)/30.5</f>
        <v>35.934426229508198</v>
      </c>
      <c r="M805" s="408">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2"/>
        <v>4</v>
      </c>
      <c r="D806" s="275"/>
      <c r="E806" s="330"/>
      <c r="F806" s="330"/>
      <c r="G806" s="275"/>
      <c r="H806" s="296" t="str">
        <f>H$252</f>
        <v>Win</v>
      </c>
      <c r="I806" s="280"/>
      <c r="J806" s="280"/>
      <c r="K806" s="408">
        <f t="shared" ref="K806:M807" si="307">(K796-K791)/30.5</f>
        <v>35.934426229508198</v>
      </c>
      <c r="L806" s="408">
        <f t="shared" si="307"/>
        <v>35.934426229508198</v>
      </c>
      <c r="M806" s="408">
        <f t="shared" si="307"/>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2"/>
        <v>4</v>
      </c>
      <c r="D807" s="275"/>
      <c r="E807" s="330"/>
      <c r="F807" s="330"/>
      <c r="G807" s="275"/>
      <c r="H807" s="296" t="str">
        <f>H$253</f>
        <v>Spr</v>
      </c>
      <c r="I807" s="280"/>
      <c r="J807" s="280"/>
      <c r="K807" s="408">
        <f t="shared" si="307"/>
        <v>35.934426229508198</v>
      </c>
      <c r="L807" s="408">
        <f t="shared" si="307"/>
        <v>35.934426229508198</v>
      </c>
      <c r="M807" s="408">
        <f t="shared" si="307"/>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395</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116</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3" t="s">
        <v>383</v>
      </c>
      <c r="F817" s="324"/>
      <c r="G817" s="264"/>
      <c r="H817" s="613"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4"/>
      <c r="AB817" s="404"/>
      <c r="AC817" s="404"/>
      <c r="AD817" s="291"/>
      <c r="AE817" s="291"/>
      <c r="AF817" s="291"/>
      <c r="AG817" s="291"/>
      <c r="AH817" s="291"/>
      <c r="AI817" s="291"/>
      <c r="AJ817" s="291"/>
      <c r="AK817" s="291"/>
      <c r="AL817" s="291"/>
      <c r="AM817" s="291"/>
      <c r="AN817" s="291"/>
      <c r="AO817" s="291"/>
      <c r="AP817" s="291"/>
      <c r="AQ817" s="326"/>
      <c r="AR817" s="262"/>
      <c r="AS817" s="250"/>
      <c r="AT817" s="250"/>
      <c r="AU817" s="250"/>
    </row>
    <row r="818" spans="1:47" ht="36" outlineLevel="1" x14ac:dyDescent="0.35">
      <c r="A818" s="250"/>
      <c r="B818" s="259"/>
      <c r="C818" s="252">
        <f>INT($C$817)+1.02</f>
        <v>2.02</v>
      </c>
      <c r="D818" s="263"/>
      <c r="E818" s="323" t="s">
        <v>385</v>
      </c>
      <c r="F818" s="327">
        <v>1</v>
      </c>
      <c r="G818" s="268"/>
      <c r="H818" s="409" t="s">
        <v>612</v>
      </c>
      <c r="I818" s="270"/>
      <c r="J818" s="270"/>
      <c r="K818" s="270"/>
      <c r="L818" s="270"/>
      <c r="M818" s="270"/>
      <c r="N818" s="270"/>
      <c r="O818" s="270"/>
      <c r="P818" s="270"/>
      <c r="Q818" s="270"/>
      <c r="R818" s="270"/>
      <c r="S818" s="270"/>
      <c r="T818" s="270"/>
      <c r="U818" s="270"/>
      <c r="V818" s="270"/>
      <c r="W818" s="270"/>
      <c r="X818" s="270"/>
      <c r="Y818" s="270"/>
      <c r="Z818" s="270"/>
      <c r="AA818" s="405"/>
      <c r="AB818" s="405"/>
      <c r="AC818" s="405"/>
      <c r="AD818" s="270"/>
      <c r="AE818" s="270"/>
      <c r="AF818" s="270"/>
      <c r="AG818" s="270"/>
      <c r="AH818" s="270"/>
      <c r="AI818" s="270"/>
      <c r="AJ818" s="270"/>
      <c r="AK818" s="270"/>
      <c r="AL818" s="270"/>
      <c r="AM818" s="270"/>
      <c r="AN818" s="270"/>
      <c r="AO818" s="270"/>
      <c r="AP818" s="270"/>
      <c r="AQ818" s="329"/>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0"/>
      <c r="F820" s="330"/>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0"/>
      <c r="F821" s="33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0"/>
      <c r="F822" s="330"/>
      <c r="G822" s="260"/>
      <c r="H822" s="274"/>
      <c r="I822" s="274"/>
      <c r="J822" s="274"/>
      <c r="K822" s="331" t="s">
        <v>428</v>
      </c>
      <c r="L822" s="331"/>
      <c r="M822" s="331"/>
      <c r="N822" s="331"/>
      <c r="O822" s="331" t="str">
        <f>K822</f>
        <v>Offspring</v>
      </c>
      <c r="P822" s="331"/>
      <c r="Q822" s="331"/>
      <c r="R822" s="331"/>
      <c r="S822" s="331" t="str">
        <f>O822</f>
        <v>Offspring</v>
      </c>
      <c r="T822" s="331"/>
      <c r="U822" s="331"/>
      <c r="V822" s="331"/>
      <c r="W822" s="274"/>
      <c r="X822" s="274"/>
      <c r="Y822" s="331" t="str">
        <f>K822</f>
        <v>Offspring</v>
      </c>
      <c r="Z822" s="331"/>
      <c r="AA822" s="331"/>
      <c r="AB822" s="331"/>
      <c r="AC822" s="331" t="str">
        <f>O822</f>
        <v>Offspring</v>
      </c>
      <c r="AD822" s="331"/>
      <c r="AE822" s="331"/>
      <c r="AF822" s="331"/>
      <c r="AG822" s="331"/>
      <c r="AH822" s="331"/>
      <c r="AI822" s="331"/>
      <c r="AJ822" s="331"/>
      <c r="AK822" s="331"/>
      <c r="AL822" s="331"/>
      <c r="AM822" s="331"/>
      <c r="AN822" s="331"/>
      <c r="AO822" s="331"/>
      <c r="AP822" s="331"/>
      <c r="AQ822" s="260"/>
      <c r="AR822" s="262"/>
      <c r="AS822" s="250"/>
      <c r="AT822" s="250"/>
      <c r="AU822" s="250"/>
    </row>
    <row r="823" spans="1:47" outlineLevel="2" x14ac:dyDescent="0.35">
      <c r="A823" s="250"/>
      <c r="B823" s="259"/>
      <c r="C823" s="252">
        <f>INT($C$817)+2</f>
        <v>3</v>
      </c>
      <c r="D823" s="260"/>
      <c r="E823" s="330"/>
      <c r="F823" s="330"/>
      <c r="G823" s="260"/>
      <c r="H823" s="274"/>
      <c r="I823" s="274"/>
      <c r="J823" s="274"/>
      <c r="K823" s="320" t="s">
        <v>494</v>
      </c>
      <c r="L823" s="320" t="s">
        <v>495</v>
      </c>
      <c r="M823" s="320" t="s">
        <v>496</v>
      </c>
      <c r="N823" s="320" t="s">
        <v>497</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8">L823</f>
        <v>BBM</v>
      </c>
      <c r="AA823" s="274" t="str">
        <f t="shared" si="308"/>
        <v>BBT</v>
      </c>
      <c r="AB823" s="274" t="str">
        <f t="shared" si="308"/>
        <v>BMT</v>
      </c>
      <c r="AC823" s="274" t="str">
        <f t="shared" si="308"/>
        <v>BBB</v>
      </c>
      <c r="AD823" s="274" t="str">
        <f t="shared" si="308"/>
        <v>BBM</v>
      </c>
      <c r="AE823" s="274" t="str">
        <f t="shared" si="308"/>
        <v>BBT</v>
      </c>
      <c r="AF823" s="274" t="str">
        <f t="shared" si="308"/>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388</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0"/>
      <c r="F825" s="330"/>
      <c r="G825" s="275"/>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5"/>
      <c r="AR825" s="262"/>
      <c r="AS825" s="250"/>
      <c r="AT825" s="250"/>
      <c r="AU825" s="250"/>
    </row>
    <row r="826" spans="1:47" hidden="1" outlineLevel="4" x14ac:dyDescent="0.35">
      <c r="A826" s="250"/>
      <c r="B826" s="259" t="s">
        <v>389</v>
      </c>
      <c r="C826" s="252">
        <f>INT(MAX($C$836:$C$866))+1</f>
        <v>6</v>
      </c>
      <c r="D826" s="275" t="s">
        <v>390</v>
      </c>
      <c r="E826" s="330"/>
      <c r="F826" s="330"/>
      <c r="G826" s="275"/>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5"/>
      <c r="AR826" s="262"/>
      <c r="AS826" s="250"/>
      <c r="AT826" s="250"/>
      <c r="AU826" s="250"/>
    </row>
    <row r="827" spans="1:47" outlineLevel="1" x14ac:dyDescent="0.35">
      <c r="A827" s="250"/>
      <c r="B827" s="259"/>
      <c r="C827" s="252">
        <f>INT($C$817)+1</f>
        <v>2</v>
      </c>
      <c r="D827" s="275"/>
      <c r="E827" s="330"/>
      <c r="F827" s="330"/>
      <c r="G827" s="275"/>
      <c r="H827" s="333" t="s">
        <v>613</v>
      </c>
      <c r="I827" s="293"/>
      <c r="J827" s="265"/>
      <c r="K827" s="265"/>
      <c r="L827" s="265"/>
      <c r="M827" s="265"/>
      <c r="N827" s="265"/>
      <c r="O827" s="265"/>
      <c r="P827" s="265"/>
      <c r="Q827" s="265"/>
      <c r="R827" s="265"/>
      <c r="S827" s="265"/>
      <c r="T827" s="265"/>
      <c r="U827" s="265"/>
      <c r="V827" s="265"/>
      <c r="W827" s="265"/>
      <c r="X827" s="265"/>
      <c r="Y827" s="322"/>
      <c r="Z827" s="322"/>
      <c r="AA827" s="322"/>
      <c r="AB827" s="322"/>
      <c r="AC827" s="322"/>
      <c r="AD827" s="322"/>
      <c r="AE827" s="322"/>
      <c r="AF827" s="322"/>
      <c r="AG827" s="322"/>
      <c r="AH827" s="322"/>
      <c r="AI827" s="322"/>
      <c r="AJ827" s="322"/>
      <c r="AK827" s="322"/>
      <c r="AL827" s="322"/>
      <c r="AM827" s="322"/>
      <c r="AN827" s="322"/>
      <c r="AO827" s="322"/>
      <c r="AP827" s="322"/>
      <c r="AQ827" s="275"/>
      <c r="AR827" s="262"/>
      <c r="AS827" s="250"/>
      <c r="AT827" s="250"/>
      <c r="AU827" s="250"/>
    </row>
    <row r="828" spans="1:47" ht="5.15" hidden="1" customHeight="1" outlineLevel="3" x14ac:dyDescent="0.35">
      <c r="A828" s="250"/>
      <c r="B828" s="259"/>
      <c r="C828" s="252">
        <f>INT($C$817)+3.005</f>
        <v>4.0049999999999999</v>
      </c>
      <c r="D828" s="275" t="s">
        <v>391</v>
      </c>
      <c r="E828" s="275"/>
      <c r="F828" s="275"/>
      <c r="G828" s="275"/>
      <c r="H828" s="334"/>
      <c r="I828" s="334"/>
      <c r="J828" s="334"/>
      <c r="K828" s="334"/>
      <c r="L828" s="334"/>
      <c r="M828" s="334"/>
      <c r="N828" s="334"/>
      <c r="O828" s="334"/>
      <c r="P828" s="334"/>
      <c r="Q828" s="334"/>
      <c r="R828" s="334"/>
      <c r="S828" s="334"/>
      <c r="T828" s="334"/>
      <c r="U828" s="334"/>
      <c r="V828" s="334"/>
      <c r="W828" s="334"/>
      <c r="X828" s="334"/>
      <c r="Y828" s="334"/>
      <c r="Z828" s="334"/>
      <c r="AA828" s="334"/>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0"/>
      <c r="F829" s="330"/>
      <c r="G829" s="275"/>
      <c r="H829" s="557" t="s">
        <v>1023</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0"/>
      <c r="F830" s="330"/>
      <c r="G830" s="275"/>
      <c r="H830" s="376"/>
      <c r="I830" s="411" t="s">
        <v>615</v>
      </c>
      <c r="J830" s="376" t="s">
        <v>616</v>
      </c>
      <c r="K830" s="344"/>
      <c r="L830" s="344"/>
      <c r="M830" s="344"/>
      <c r="N830" s="344"/>
      <c r="O830" s="344"/>
      <c r="P830" s="344"/>
      <c r="Q830" s="344"/>
      <c r="R830" s="344"/>
      <c r="S830" s="344"/>
      <c r="T830" s="344"/>
      <c r="U830" s="344"/>
      <c r="V830" s="344"/>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0"/>
      <c r="F831" s="330"/>
      <c r="G831" s="275"/>
      <c r="H831" s="412"/>
      <c r="I831" s="413">
        <v>0</v>
      </c>
      <c r="J831" s="413" t="s">
        <v>618</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4"/>
      <c r="AI831" s="414"/>
      <c r="AJ831" s="414"/>
      <c r="AK831" s="414"/>
      <c r="AL831" s="414"/>
      <c r="AM831" s="414"/>
      <c r="AN831" s="414"/>
      <c r="AO831" s="414"/>
      <c r="AP831" s="414"/>
      <c r="AQ831" s="275"/>
      <c r="AR831" s="262"/>
      <c r="AS831" s="250"/>
      <c r="AT831" s="250"/>
      <c r="AU831" s="250"/>
    </row>
    <row r="832" spans="1:47" hidden="1" outlineLevel="4" x14ac:dyDescent="0.35">
      <c r="A832" s="250"/>
      <c r="B832" s="259"/>
      <c r="C832" s="252">
        <f>INT($C$817)+4</f>
        <v>5</v>
      </c>
      <c r="D832" s="275"/>
      <c r="E832" s="330"/>
      <c r="F832" s="330"/>
      <c r="G832" s="275"/>
      <c r="H832" s="296"/>
      <c r="I832" s="302">
        <v>1</v>
      </c>
      <c r="J832" s="296" t="s">
        <v>619</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4"/>
      <c r="AI832" s="414"/>
      <c r="AJ832" s="414"/>
      <c r="AK832" s="414"/>
      <c r="AL832" s="414"/>
      <c r="AM832" s="414"/>
      <c r="AN832" s="414"/>
      <c r="AO832" s="414"/>
      <c r="AP832" s="414"/>
      <c r="AQ832" s="275"/>
      <c r="AR832" s="262"/>
      <c r="AS832" s="250"/>
      <c r="AT832" s="250"/>
      <c r="AU832" s="250"/>
    </row>
    <row r="833" spans="1:47" hidden="1" outlineLevel="4" x14ac:dyDescent="0.35">
      <c r="A833" s="250"/>
      <c r="B833" s="259"/>
      <c r="C833" s="252">
        <f>INT($C$817)+4</f>
        <v>5</v>
      </c>
      <c r="D833" s="275"/>
      <c r="E833" s="330"/>
      <c r="F833" s="330"/>
      <c r="G833" s="275"/>
      <c r="H833" s="296"/>
      <c r="I833" s="302">
        <v>2</v>
      </c>
      <c r="J833" s="296" t="s">
        <v>620</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4"/>
      <c r="AI833" s="414"/>
      <c r="AJ833" s="414"/>
      <c r="AK833" s="414"/>
      <c r="AL833" s="414"/>
      <c r="AM833" s="414"/>
      <c r="AN833" s="414"/>
      <c r="AO833" s="414"/>
      <c r="AP833" s="414"/>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395</v>
      </c>
      <c r="AR834" s="262"/>
      <c r="AS834" s="250"/>
      <c r="AT834" s="250"/>
      <c r="AU834" s="250"/>
    </row>
    <row r="835" spans="1:47" outlineLevel="1" x14ac:dyDescent="0.35">
      <c r="A835" s="250"/>
      <c r="B835" s="259"/>
      <c r="C835" s="252">
        <f>INT($C$817)+1</f>
        <v>2</v>
      </c>
      <c r="D835" s="275"/>
      <c r="E835" s="330"/>
      <c r="F835" s="330"/>
      <c r="G835" s="275"/>
      <c r="H835" s="333" t="s">
        <v>621</v>
      </c>
      <c r="I835" s="293"/>
      <c r="J835" s="265"/>
      <c r="K835" s="265"/>
      <c r="L835" s="265"/>
      <c r="M835" s="265"/>
      <c r="N835" s="265"/>
      <c r="O835" s="265"/>
      <c r="P835" s="265"/>
      <c r="Q835" s="265"/>
      <c r="R835" s="265"/>
      <c r="S835" s="265"/>
      <c r="T835" s="265"/>
      <c r="U835" s="265"/>
      <c r="V835" s="265"/>
      <c r="W835" s="265"/>
      <c r="X835" s="265"/>
      <c r="Y835" s="322"/>
      <c r="Z835" s="322"/>
      <c r="AA835" s="322"/>
      <c r="AB835" s="322"/>
      <c r="AC835" s="322"/>
      <c r="AD835" s="322"/>
      <c r="AE835" s="322"/>
      <c r="AF835" s="322"/>
      <c r="AG835" s="322"/>
      <c r="AH835" s="322"/>
      <c r="AI835" s="322"/>
      <c r="AJ835" s="322"/>
      <c r="AK835" s="322"/>
      <c r="AL835" s="322"/>
      <c r="AM835" s="322"/>
      <c r="AN835" s="322"/>
      <c r="AO835" s="322"/>
      <c r="AP835" s="322"/>
      <c r="AQ835" s="275"/>
      <c r="AR835" s="262"/>
      <c r="AS835" s="250"/>
      <c r="AT835" s="250"/>
      <c r="AU835" s="250"/>
    </row>
    <row r="836" spans="1:47" ht="5.15" hidden="1" customHeight="1" outlineLevel="3" x14ac:dyDescent="0.35">
      <c r="A836" s="250"/>
      <c r="B836" s="259"/>
      <c r="C836" s="252">
        <f>INT($C$817)+3.005</f>
        <v>4.0049999999999999</v>
      </c>
      <c r="D836" s="275" t="s">
        <v>391</v>
      </c>
      <c r="E836" s="275"/>
      <c r="F836" s="275"/>
      <c r="G836" s="275"/>
      <c r="H836" s="334"/>
      <c r="I836" s="334"/>
      <c r="J836" s="334"/>
      <c r="K836" s="334"/>
      <c r="L836" s="334"/>
      <c r="M836" s="334"/>
      <c r="N836" s="334"/>
      <c r="O836" s="334"/>
      <c r="P836" s="334"/>
      <c r="Q836" s="334"/>
      <c r="R836" s="334"/>
      <c r="S836" s="334"/>
      <c r="T836" s="334"/>
      <c r="U836" s="334"/>
      <c r="V836" s="334"/>
      <c r="W836" s="334"/>
      <c r="X836" s="334"/>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0"/>
      <c r="F837" s="330"/>
      <c r="G837" s="275"/>
      <c r="H837" s="557" t="s">
        <v>1022</v>
      </c>
      <c r="I837" s="280"/>
      <c r="J837" s="280"/>
      <c r="K837" s="296">
        <f>i_s_len</f>
        <v>8</v>
      </c>
      <c r="L837" s="283">
        <v>3</v>
      </c>
      <c r="M837" s="280"/>
      <c r="N837" s="281" t="s">
        <v>622</v>
      </c>
      <c r="O837" s="280"/>
      <c r="P837" s="280"/>
      <c r="Q837" s="280"/>
      <c r="R837" s="280"/>
      <c r="S837" s="280"/>
      <c r="T837" s="280"/>
      <c r="U837" s="280"/>
      <c r="V837" s="280"/>
      <c r="W837" s="280"/>
      <c r="X837" s="280"/>
      <c r="Y837" s="410" t="s">
        <v>614</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0"/>
      <c r="F838" s="330"/>
      <c r="G838" s="275"/>
      <c r="H838" s="376" t="s">
        <v>623</v>
      </c>
      <c r="I838" s="376" t="s">
        <v>615</v>
      </c>
      <c r="J838" s="376" t="s">
        <v>616</v>
      </c>
      <c r="K838" s="344" t="s">
        <v>1111</v>
      </c>
      <c r="L838" s="344"/>
      <c r="M838" s="344"/>
      <c r="N838" s="344"/>
      <c r="O838" s="344" t="s">
        <v>617</v>
      </c>
      <c r="P838" s="344"/>
      <c r="Q838" s="344"/>
      <c r="R838" s="344"/>
      <c r="S838" s="280"/>
      <c r="T838" s="280"/>
      <c r="U838" s="280"/>
      <c r="V838" s="280"/>
      <c r="W838" s="280"/>
      <c r="X838" s="280"/>
      <c r="Y838" s="415" t="s">
        <v>1111</v>
      </c>
      <c r="Z838" s="415"/>
      <c r="AA838" s="415"/>
      <c r="AB838" s="415"/>
      <c r="AC838" s="415" t="s">
        <v>617</v>
      </c>
      <c r="AD838" s="415"/>
      <c r="AE838" s="415"/>
      <c r="AF838" s="415"/>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9">INT($C$817)+4</f>
        <v>5</v>
      </c>
      <c r="D839" s="275"/>
      <c r="E839" s="330"/>
      <c r="F839" s="330"/>
      <c r="G839" s="275"/>
      <c r="H839" s="412" t="s">
        <v>624</v>
      </c>
      <c r="I839" s="413">
        <v>0</v>
      </c>
      <c r="J839" s="413" t="s">
        <v>625</v>
      </c>
      <c r="K839" s="416"/>
      <c r="L839" s="416"/>
      <c r="M839" s="416"/>
      <c r="N839" s="416"/>
      <c r="O839" s="417"/>
      <c r="P839" s="417"/>
      <c r="Q839" s="417"/>
      <c r="R839" s="417"/>
      <c r="S839" s="669" t="s">
        <v>1020</v>
      </c>
      <c r="T839" s="280"/>
      <c r="U839" s="280"/>
      <c r="V839" s="280"/>
      <c r="W839" s="280"/>
      <c r="X839" s="280"/>
      <c r="Y839" s="418">
        <f>364*10</f>
        <v>3640</v>
      </c>
      <c r="Z839" s="418">
        <f t="shared" ref="Z839:AB847" si="310">364*10</f>
        <v>3640</v>
      </c>
      <c r="AA839" s="418">
        <f t="shared" si="310"/>
        <v>3640</v>
      </c>
      <c r="AB839" s="418">
        <f t="shared" si="310"/>
        <v>3640</v>
      </c>
      <c r="AC839" s="418">
        <v>10000</v>
      </c>
      <c r="AD839" s="418">
        <v>10000</v>
      </c>
      <c r="AE839" s="418">
        <v>10000</v>
      </c>
      <c r="AF839" s="418">
        <v>10000</v>
      </c>
      <c r="AG839" s="418"/>
      <c r="AH839" s="418"/>
      <c r="AI839" s="418"/>
      <c r="AJ839" s="418"/>
      <c r="AK839" s="418"/>
      <c r="AL839" s="418"/>
      <c r="AM839" s="418"/>
      <c r="AN839" s="418"/>
      <c r="AO839" s="738"/>
      <c r="AP839" s="738"/>
      <c r="AQ839" s="275"/>
      <c r="AR839" s="262"/>
      <c r="AS839" s="250"/>
      <c r="AT839" s="250"/>
      <c r="AU839" s="250"/>
    </row>
    <row r="840" spans="1:47" hidden="1" outlineLevel="4" x14ac:dyDescent="0.35">
      <c r="A840" s="250"/>
      <c r="B840" s="259"/>
      <c r="C840" s="252">
        <f t="shared" si="309"/>
        <v>5</v>
      </c>
      <c r="D840" s="275"/>
      <c r="E840" s="330"/>
      <c r="F840" s="330"/>
      <c r="G840" s="275"/>
      <c r="H840" s="296" t="s">
        <v>626</v>
      </c>
      <c r="I840" s="302"/>
      <c r="J840" s="296" t="s">
        <v>627</v>
      </c>
      <c r="K840" s="406"/>
      <c r="L840" s="406"/>
      <c r="M840" s="406"/>
      <c r="N840" s="406"/>
      <c r="O840" s="406"/>
      <c r="P840" s="406"/>
      <c r="Q840" s="406"/>
      <c r="R840" s="406"/>
      <c r="S840" s="280"/>
      <c r="T840" s="280"/>
      <c r="U840" s="280"/>
      <c r="V840" s="280"/>
      <c r="W840" s="280"/>
      <c r="X840" s="280"/>
      <c r="Y840" s="418">
        <f t="shared" ref="Y840:Y847" si="311">364*10</f>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t="s">
        <v>628</v>
      </c>
      <c r="I841" s="302"/>
      <c r="J841" s="296" t="s">
        <v>627</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3</v>
      </c>
      <c r="I842" s="302"/>
      <c r="J842" s="296" t="s">
        <v>627</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4</v>
      </c>
      <c r="I843" s="302"/>
      <c r="J843" s="296" t="s">
        <v>627</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296">
        <v>5</v>
      </c>
      <c r="I844" s="302"/>
      <c r="J844" s="296" t="s">
        <v>627</v>
      </c>
      <c r="K844" s="406"/>
      <c r="L844" s="406"/>
      <c r="M844" s="406"/>
      <c r="N844" s="406"/>
      <c r="O844" s="406"/>
      <c r="P844" s="406"/>
      <c r="Q844" s="406"/>
      <c r="R844" s="406"/>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14"/>
      <c r="AH844" s="414"/>
      <c r="AI844" s="414"/>
      <c r="AJ844" s="414"/>
      <c r="AK844" s="414"/>
      <c r="AL844" s="414"/>
      <c r="AM844" s="414"/>
      <c r="AN844" s="414"/>
      <c r="AO844" s="414"/>
      <c r="AP844" s="414"/>
      <c r="AQ844" s="275"/>
      <c r="AR844" s="262"/>
      <c r="AS844" s="250"/>
      <c r="AT844" s="250"/>
      <c r="AU844" s="250"/>
    </row>
    <row r="845" spans="1:47" hidden="1" outlineLevel="4" x14ac:dyDescent="0.35">
      <c r="A845" s="250"/>
      <c r="B845" s="259"/>
      <c r="C845" s="252">
        <f t="shared" si="309"/>
        <v>5</v>
      </c>
      <c r="D845" s="275"/>
      <c r="E845" s="330"/>
      <c r="F845" s="330"/>
      <c r="G845" s="275"/>
      <c r="H845" s="296">
        <v>6</v>
      </c>
      <c r="I845" s="302"/>
      <c r="J845" s="296" t="s">
        <v>627</v>
      </c>
      <c r="K845" s="406"/>
      <c r="L845" s="406"/>
      <c r="M845" s="406"/>
      <c r="N845" s="406"/>
      <c r="O845" s="406"/>
      <c r="P845" s="406"/>
      <c r="Q845" s="406"/>
      <c r="R845" s="406"/>
      <c r="S845" s="280"/>
      <c r="T845" s="280"/>
      <c r="U845" s="280"/>
      <c r="V845" s="280"/>
      <c r="W845" s="280"/>
      <c r="X845" s="280"/>
      <c r="Y845" s="418">
        <f t="shared" si="311"/>
        <v>3640</v>
      </c>
      <c r="Z845" s="418">
        <f t="shared" si="310"/>
        <v>3640</v>
      </c>
      <c r="AA845" s="418">
        <f t="shared" si="310"/>
        <v>3640</v>
      </c>
      <c r="AB845" s="418">
        <f t="shared" si="310"/>
        <v>3640</v>
      </c>
      <c r="AC845" s="418">
        <v>10000</v>
      </c>
      <c r="AD845" s="418">
        <v>10000</v>
      </c>
      <c r="AE845" s="418">
        <v>10000</v>
      </c>
      <c r="AF845" s="418">
        <v>10000</v>
      </c>
      <c r="AG845" s="414"/>
      <c r="AH845" s="414"/>
      <c r="AI845" s="414"/>
      <c r="AJ845" s="414"/>
      <c r="AK845" s="414"/>
      <c r="AL845" s="414"/>
      <c r="AM845" s="414"/>
      <c r="AN845" s="414"/>
      <c r="AO845" s="414"/>
      <c r="AP845" s="414"/>
      <c r="AQ845" s="275"/>
      <c r="AR845" s="262"/>
      <c r="AS845" s="250"/>
      <c r="AT845" s="250"/>
      <c r="AU845" s="250"/>
    </row>
    <row r="846" spans="1:47" hidden="1" outlineLevel="4" x14ac:dyDescent="0.35">
      <c r="A846" s="250"/>
      <c r="B846" s="259"/>
      <c r="C846" s="252">
        <f t="shared" si="309"/>
        <v>5</v>
      </c>
      <c r="D846" s="275"/>
      <c r="E846" s="330"/>
      <c r="F846" s="330"/>
      <c r="G846" s="275"/>
      <c r="H846" s="296">
        <v>7</v>
      </c>
      <c r="I846" s="302"/>
      <c r="J846" s="296" t="s">
        <v>627</v>
      </c>
      <c r="K846" s="406"/>
      <c r="L846" s="406"/>
      <c r="M846" s="406"/>
      <c r="N846" s="406"/>
      <c r="O846" s="406"/>
      <c r="P846" s="406"/>
      <c r="Q846" s="406"/>
      <c r="R846" s="406"/>
      <c r="S846" s="280"/>
      <c r="T846" s="280"/>
      <c r="U846" s="280"/>
      <c r="V846" s="280"/>
      <c r="W846" s="280"/>
      <c r="X846" s="280"/>
      <c r="Y846" s="418">
        <f t="shared" si="311"/>
        <v>3640</v>
      </c>
      <c r="Z846" s="418">
        <f t="shared" si="310"/>
        <v>3640</v>
      </c>
      <c r="AA846" s="418">
        <f t="shared" si="310"/>
        <v>3640</v>
      </c>
      <c r="AB846" s="418">
        <f t="shared" si="310"/>
        <v>3640</v>
      </c>
      <c r="AC846" s="418">
        <v>10000</v>
      </c>
      <c r="AD846" s="418">
        <v>10000</v>
      </c>
      <c r="AE846" s="418">
        <v>10000</v>
      </c>
      <c r="AF846" s="418">
        <v>10000</v>
      </c>
      <c r="AG846" s="414"/>
      <c r="AH846" s="414"/>
      <c r="AI846" s="414"/>
      <c r="AJ846" s="414"/>
      <c r="AK846" s="414"/>
      <c r="AL846" s="414"/>
      <c r="AM846" s="414"/>
      <c r="AN846" s="414"/>
      <c r="AO846" s="414"/>
      <c r="AP846" s="414"/>
      <c r="AQ846" s="275"/>
      <c r="AR846" s="262"/>
      <c r="AS846" s="250"/>
      <c r="AT846" s="250"/>
      <c r="AU846" s="250"/>
    </row>
    <row r="847" spans="1:47" hidden="1" outlineLevel="4" x14ac:dyDescent="0.35">
      <c r="A847" s="250"/>
      <c r="B847" s="259"/>
      <c r="C847" s="252">
        <f t="shared" si="309"/>
        <v>5</v>
      </c>
      <c r="D847" s="275"/>
      <c r="E847" s="330"/>
      <c r="F847" s="330"/>
      <c r="G847" s="275"/>
      <c r="H847" s="420">
        <v>8</v>
      </c>
      <c r="I847" s="421"/>
      <c r="J847" s="420" t="s">
        <v>627</v>
      </c>
      <c r="K847" s="422"/>
      <c r="L847" s="422"/>
      <c r="M847" s="422"/>
      <c r="N847" s="422"/>
      <c r="O847" s="423"/>
      <c r="P847" s="423"/>
      <c r="Q847" s="423"/>
      <c r="R847" s="423"/>
      <c r="S847" s="280"/>
      <c r="T847" s="280"/>
      <c r="U847" s="280"/>
      <c r="V847" s="280"/>
      <c r="W847" s="280"/>
      <c r="X847" s="280"/>
      <c r="Y847" s="418">
        <f t="shared" si="311"/>
        <v>3640</v>
      </c>
      <c r="Z847" s="418">
        <f t="shared" si="310"/>
        <v>3640</v>
      </c>
      <c r="AA847" s="418">
        <f t="shared" si="310"/>
        <v>3640</v>
      </c>
      <c r="AB847" s="418">
        <f t="shared" si="310"/>
        <v>3640</v>
      </c>
      <c r="AC847" s="418">
        <v>10000</v>
      </c>
      <c r="AD847" s="418">
        <v>10000</v>
      </c>
      <c r="AE847" s="418">
        <v>10000</v>
      </c>
      <c r="AF847" s="418">
        <v>10000</v>
      </c>
      <c r="AG847" s="424"/>
      <c r="AH847" s="424"/>
      <c r="AI847" s="424"/>
      <c r="AJ847" s="424"/>
      <c r="AK847" s="424"/>
      <c r="AL847" s="424"/>
      <c r="AM847" s="424"/>
      <c r="AN847" s="424"/>
      <c r="AO847" s="738"/>
      <c r="AP847" s="738"/>
      <c r="AQ847" s="275"/>
      <c r="AR847" s="262"/>
      <c r="AS847" s="250"/>
      <c r="AT847" s="250"/>
      <c r="AU847" s="250"/>
    </row>
    <row r="848" spans="1:47" ht="15" hidden="1" customHeight="1" outlineLevel="3" x14ac:dyDescent="0.35">
      <c r="A848" s="250"/>
      <c r="B848" s="259"/>
      <c r="C848" s="252">
        <f t="shared" ref="C848:C865" si="312">INT($C$817)+3</f>
        <v>4</v>
      </c>
      <c r="D848" s="275"/>
      <c r="E848" s="330"/>
      <c r="F848" s="330"/>
      <c r="G848" s="275"/>
      <c r="H848" s="412" t="s">
        <v>624</v>
      </c>
      <c r="I848" s="413">
        <v>1</v>
      </c>
      <c r="J848" s="302" t="s">
        <v>629</v>
      </c>
      <c r="K848" s="419">
        <f>INT(4*30.4)</f>
        <v>121</v>
      </c>
      <c r="L848" s="419">
        <v>121</v>
      </c>
      <c r="M848" s="419">
        <v>121</v>
      </c>
      <c r="N848" s="419">
        <v>121</v>
      </c>
      <c r="O848" s="419"/>
      <c r="P848" s="419"/>
      <c r="Q848" s="419"/>
      <c r="R848" s="419"/>
      <c r="S848" s="868" t="s">
        <v>1141</v>
      </c>
      <c r="T848" s="869"/>
      <c r="U848" s="869"/>
      <c r="V848" s="869"/>
      <c r="W848" s="870"/>
      <c r="X848" s="280"/>
      <c r="Y848" s="425">
        <f t="shared" ref="Y848" si="313">IF(K848="",10*364,K848)</f>
        <v>121</v>
      </c>
      <c r="Z848" s="425">
        <f t="shared" ref="Z848" si="314">IF(L848="",10*364,L848)</f>
        <v>121</v>
      </c>
      <c r="AA848" s="425">
        <f t="shared" ref="AA848" si="315">IF(M848="",10*364,M848)</f>
        <v>121</v>
      </c>
      <c r="AB848" s="425">
        <f t="shared" ref="AB848" si="316">IF(N848="",10*364,N848)</f>
        <v>121</v>
      </c>
      <c r="AC848" s="670">
        <f>IF(O848="",10000,O848)</f>
        <v>10000</v>
      </c>
      <c r="AD848" s="670">
        <f t="shared" ref="AD848:AD865" si="317">IF(P848="",10000,P848)</f>
        <v>10000</v>
      </c>
      <c r="AE848" s="670">
        <f t="shared" ref="AE848:AE865" si="318">IF(Q848="",10000,Q848)</f>
        <v>10000</v>
      </c>
      <c r="AF848" s="670">
        <f t="shared" ref="AF848:AF865" si="319">IF(R848="",10000,R848)</f>
        <v>10000</v>
      </c>
      <c r="AG848" s="418"/>
      <c r="AH848" s="418"/>
      <c r="AI848" s="418"/>
      <c r="AJ848" s="418"/>
      <c r="AK848" s="418"/>
      <c r="AL848" s="418"/>
      <c r="AM848" s="418"/>
      <c r="AN848" s="418"/>
      <c r="AO848" s="738"/>
      <c r="AP848" s="738"/>
      <c r="AQ848" s="275"/>
      <c r="AR848" s="262"/>
      <c r="AS848" s="250"/>
      <c r="AT848" s="250"/>
      <c r="AU848" s="250"/>
    </row>
    <row r="849" spans="1:47" hidden="1" outlineLevel="3" x14ac:dyDescent="0.35">
      <c r="A849" s="250"/>
      <c r="B849" s="259"/>
      <c r="C849" s="252">
        <f t="shared" si="312"/>
        <v>4</v>
      </c>
      <c r="D849" s="275"/>
      <c r="E849" s="330"/>
      <c r="F849" s="330"/>
      <c r="G849" s="275"/>
      <c r="H849" s="296" t="s">
        <v>626</v>
      </c>
      <c r="I849" s="302"/>
      <c r="J849" s="296" t="s">
        <v>627</v>
      </c>
      <c r="K849" s="419">
        <v>364</v>
      </c>
      <c r="L849" s="419">
        <v>364</v>
      </c>
      <c r="M849" s="419">
        <v>364</v>
      </c>
      <c r="N849" s="419">
        <v>364</v>
      </c>
      <c r="O849" s="419"/>
      <c r="P849" s="419"/>
      <c r="Q849" s="419"/>
      <c r="R849" s="419"/>
      <c r="S849" s="871"/>
      <c r="T849" s="872"/>
      <c r="U849" s="872"/>
      <c r="V849" s="872"/>
      <c r="W849" s="873"/>
      <c r="X849" s="280"/>
      <c r="Y849" s="425">
        <f t="shared" ref="Y849:Y856" si="320">IF(K849="",10*364,K849)</f>
        <v>364</v>
      </c>
      <c r="Z849" s="425">
        <f t="shared" ref="Z849:Z856" si="321">IF(L849="",10*364,L849)</f>
        <v>364</v>
      </c>
      <c r="AA849" s="425">
        <f t="shared" ref="AA849:AA856" si="322">IF(M849="",10*364,M849)</f>
        <v>364</v>
      </c>
      <c r="AB849" s="425">
        <f t="shared" ref="AB849:AB856" si="323">IF(N849="",10*364,N849)</f>
        <v>364</v>
      </c>
      <c r="AC849" s="670">
        <f t="shared" ref="AC849:AC865" si="324">IF(O849="",10000,O849)</f>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t="s">
        <v>628</v>
      </c>
      <c r="I850" s="302"/>
      <c r="J850" s="296" t="s">
        <v>627</v>
      </c>
      <c r="K850" s="419">
        <f t="shared" ref="K850:K856" si="325">K849+364</f>
        <v>728</v>
      </c>
      <c r="L850" s="419">
        <f t="shared" ref="L850:N850" si="326">L849+364</f>
        <v>728</v>
      </c>
      <c r="M850" s="419">
        <f t="shared" si="326"/>
        <v>728</v>
      </c>
      <c r="N850" s="419">
        <f t="shared" si="326"/>
        <v>728</v>
      </c>
      <c r="O850" s="419"/>
      <c r="P850" s="419"/>
      <c r="Q850" s="419"/>
      <c r="R850" s="419"/>
      <c r="S850" s="871"/>
      <c r="T850" s="872"/>
      <c r="U850" s="872"/>
      <c r="V850" s="872"/>
      <c r="W850" s="873"/>
      <c r="X850" s="280"/>
      <c r="Y850" s="425">
        <f t="shared" si="320"/>
        <v>728</v>
      </c>
      <c r="Z850" s="425">
        <f t="shared" si="321"/>
        <v>728</v>
      </c>
      <c r="AA850" s="425">
        <f t="shared" si="322"/>
        <v>728</v>
      </c>
      <c r="AB850" s="425">
        <f t="shared" si="323"/>
        <v>728</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3</v>
      </c>
      <c r="I851" s="302"/>
      <c r="J851" s="296" t="s">
        <v>627</v>
      </c>
      <c r="K851" s="419">
        <f t="shared" si="325"/>
        <v>1092</v>
      </c>
      <c r="L851" s="419">
        <f t="shared" ref="L851:N851" si="327">L850+364</f>
        <v>1092</v>
      </c>
      <c r="M851" s="419">
        <f t="shared" si="327"/>
        <v>1092</v>
      </c>
      <c r="N851" s="419">
        <f t="shared" si="327"/>
        <v>1092</v>
      </c>
      <c r="O851" s="419"/>
      <c r="P851" s="419"/>
      <c r="Q851" s="419"/>
      <c r="R851" s="419"/>
      <c r="S851" s="871"/>
      <c r="T851" s="872"/>
      <c r="U851" s="872"/>
      <c r="V851" s="872"/>
      <c r="W851" s="873"/>
      <c r="X851" s="280"/>
      <c r="Y851" s="425">
        <f t="shared" si="320"/>
        <v>1092</v>
      </c>
      <c r="Z851" s="425">
        <f t="shared" si="321"/>
        <v>1092</v>
      </c>
      <c r="AA851" s="425">
        <f t="shared" si="322"/>
        <v>1092</v>
      </c>
      <c r="AB851" s="425">
        <f t="shared" si="323"/>
        <v>1092</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4</v>
      </c>
      <c r="I852" s="302"/>
      <c r="J852" s="296" t="s">
        <v>627</v>
      </c>
      <c r="K852" s="419">
        <f t="shared" si="325"/>
        <v>1456</v>
      </c>
      <c r="L852" s="419">
        <f t="shared" ref="L852:N852" si="328">L851+364</f>
        <v>1456</v>
      </c>
      <c r="M852" s="419">
        <f t="shared" si="328"/>
        <v>1456</v>
      </c>
      <c r="N852" s="419">
        <f t="shared" si="328"/>
        <v>1456</v>
      </c>
      <c r="O852" s="419"/>
      <c r="P852" s="419"/>
      <c r="Q852" s="419"/>
      <c r="R852" s="419"/>
      <c r="S852" s="871"/>
      <c r="T852" s="872"/>
      <c r="U852" s="872"/>
      <c r="V852" s="872"/>
      <c r="W852" s="873"/>
      <c r="X852" s="280"/>
      <c r="Y852" s="425">
        <f t="shared" si="320"/>
        <v>1456</v>
      </c>
      <c r="Z852" s="425">
        <f t="shared" si="321"/>
        <v>1456</v>
      </c>
      <c r="AA852" s="425">
        <f t="shared" si="322"/>
        <v>1456</v>
      </c>
      <c r="AB852" s="425">
        <f t="shared" si="323"/>
        <v>1456</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296">
        <v>5</v>
      </c>
      <c r="I853" s="302"/>
      <c r="J853" s="296" t="s">
        <v>627</v>
      </c>
      <c r="K853" s="419">
        <f t="shared" si="325"/>
        <v>1820</v>
      </c>
      <c r="L853" s="419">
        <f t="shared" ref="L853:N853" si="329">L852+364</f>
        <v>1820</v>
      </c>
      <c r="M853" s="419">
        <f t="shared" si="329"/>
        <v>1820</v>
      </c>
      <c r="N853" s="419">
        <f t="shared" si="329"/>
        <v>1820</v>
      </c>
      <c r="O853" s="419"/>
      <c r="P853" s="419"/>
      <c r="Q853" s="419"/>
      <c r="R853" s="419"/>
      <c r="S853" s="871"/>
      <c r="T853" s="872"/>
      <c r="U853" s="872"/>
      <c r="V853" s="872"/>
      <c r="W853" s="873"/>
      <c r="X853" s="280"/>
      <c r="Y853" s="425">
        <f t="shared" si="320"/>
        <v>1820</v>
      </c>
      <c r="Z853" s="425">
        <f t="shared" si="321"/>
        <v>1820</v>
      </c>
      <c r="AA853" s="425">
        <f t="shared" si="322"/>
        <v>1820</v>
      </c>
      <c r="AB853" s="425">
        <f t="shared" si="323"/>
        <v>1820</v>
      </c>
      <c r="AC853" s="670">
        <f t="shared" si="324"/>
        <v>10000</v>
      </c>
      <c r="AD853" s="670">
        <f t="shared" si="317"/>
        <v>10000</v>
      </c>
      <c r="AE853" s="670">
        <f t="shared" si="318"/>
        <v>10000</v>
      </c>
      <c r="AF853" s="670">
        <f t="shared" si="319"/>
        <v>10000</v>
      </c>
      <c r="AG853" s="414"/>
      <c r="AH853" s="414"/>
      <c r="AI853" s="414"/>
      <c r="AJ853" s="414"/>
      <c r="AK853" s="414"/>
      <c r="AL853" s="414"/>
      <c r="AM853" s="414"/>
      <c r="AN853" s="414"/>
      <c r="AO853" s="414"/>
      <c r="AP853" s="414"/>
      <c r="AQ853" s="275"/>
      <c r="AR853" s="262"/>
      <c r="AS853" s="250"/>
      <c r="AT853" s="250"/>
      <c r="AU853" s="250"/>
    </row>
    <row r="854" spans="1:47" hidden="1" outlineLevel="3" x14ac:dyDescent="0.35">
      <c r="A854" s="250"/>
      <c r="B854" s="259"/>
      <c r="C854" s="252">
        <f t="shared" si="312"/>
        <v>4</v>
      </c>
      <c r="D854" s="275"/>
      <c r="E854" s="330"/>
      <c r="F854" s="330"/>
      <c r="G854" s="275"/>
      <c r="H854" s="296">
        <v>6</v>
      </c>
      <c r="I854" s="302"/>
      <c r="J854" s="296" t="s">
        <v>627</v>
      </c>
      <c r="K854" s="419">
        <f t="shared" si="325"/>
        <v>2184</v>
      </c>
      <c r="L854" s="419">
        <f t="shared" ref="L854:N854" si="330">L853+364</f>
        <v>2184</v>
      </c>
      <c r="M854" s="419">
        <f t="shared" si="330"/>
        <v>2184</v>
      </c>
      <c r="N854" s="419">
        <f t="shared" si="330"/>
        <v>2184</v>
      </c>
      <c r="O854" s="419"/>
      <c r="P854" s="419"/>
      <c r="Q854" s="419"/>
      <c r="R854" s="419"/>
      <c r="S854" s="871"/>
      <c r="T854" s="872"/>
      <c r="U854" s="872"/>
      <c r="V854" s="872"/>
      <c r="W854" s="873"/>
      <c r="X854" s="280"/>
      <c r="Y854" s="425">
        <f t="shared" si="320"/>
        <v>2184</v>
      </c>
      <c r="Z854" s="425">
        <f t="shared" si="321"/>
        <v>2184</v>
      </c>
      <c r="AA854" s="425">
        <f t="shared" si="322"/>
        <v>2184</v>
      </c>
      <c r="AB854" s="425">
        <f t="shared" si="323"/>
        <v>2184</v>
      </c>
      <c r="AC854" s="670">
        <f t="shared" si="324"/>
        <v>10000</v>
      </c>
      <c r="AD854" s="670">
        <f t="shared" si="317"/>
        <v>10000</v>
      </c>
      <c r="AE854" s="670">
        <f t="shared" si="318"/>
        <v>10000</v>
      </c>
      <c r="AF854" s="670">
        <f t="shared" si="319"/>
        <v>10000</v>
      </c>
      <c r="AG854" s="414"/>
      <c r="AH854" s="414"/>
      <c r="AI854" s="414"/>
      <c r="AJ854" s="414"/>
      <c r="AK854" s="414"/>
      <c r="AL854" s="414"/>
      <c r="AM854" s="414"/>
      <c r="AN854" s="414"/>
      <c r="AO854" s="414"/>
      <c r="AP854" s="414"/>
      <c r="AQ854" s="275"/>
      <c r="AR854" s="262"/>
      <c r="AS854" s="250"/>
      <c r="AT854" s="250"/>
      <c r="AU854" s="250"/>
    </row>
    <row r="855" spans="1:47" hidden="1" outlineLevel="3" x14ac:dyDescent="0.35">
      <c r="A855" s="250"/>
      <c r="B855" s="259"/>
      <c r="C855" s="252">
        <f t="shared" si="312"/>
        <v>4</v>
      </c>
      <c r="D855" s="275"/>
      <c r="E855" s="330"/>
      <c r="F855" s="330"/>
      <c r="G855" s="275"/>
      <c r="H855" s="296">
        <v>7</v>
      </c>
      <c r="I855" s="302"/>
      <c r="J855" s="296" t="s">
        <v>627</v>
      </c>
      <c r="K855" s="419">
        <f t="shared" si="325"/>
        <v>2548</v>
      </c>
      <c r="L855" s="419">
        <f t="shared" ref="L855:N855" si="331">L854+364</f>
        <v>2548</v>
      </c>
      <c r="M855" s="419">
        <f t="shared" si="331"/>
        <v>2548</v>
      </c>
      <c r="N855" s="419">
        <f t="shared" si="331"/>
        <v>2548</v>
      </c>
      <c r="O855" s="419"/>
      <c r="P855" s="419"/>
      <c r="Q855" s="419"/>
      <c r="R855" s="419"/>
      <c r="S855" s="871"/>
      <c r="T855" s="872"/>
      <c r="U855" s="872"/>
      <c r="V855" s="872"/>
      <c r="W855" s="873"/>
      <c r="X855" s="280"/>
      <c r="Y855" s="425">
        <f t="shared" si="320"/>
        <v>2548</v>
      </c>
      <c r="Z855" s="425">
        <f t="shared" si="321"/>
        <v>2548</v>
      </c>
      <c r="AA855" s="425">
        <f t="shared" si="322"/>
        <v>2548</v>
      </c>
      <c r="AB855" s="425">
        <f t="shared" si="323"/>
        <v>2548</v>
      </c>
      <c r="AC855" s="670">
        <f t="shared" si="324"/>
        <v>10000</v>
      </c>
      <c r="AD855" s="670">
        <f t="shared" si="317"/>
        <v>10000</v>
      </c>
      <c r="AE855" s="670">
        <f t="shared" si="318"/>
        <v>10000</v>
      </c>
      <c r="AF855" s="670">
        <f t="shared" si="319"/>
        <v>10000</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420">
        <v>8</v>
      </c>
      <c r="I856" s="421"/>
      <c r="J856" s="420" t="s">
        <v>627</v>
      </c>
      <c r="K856" s="419">
        <f t="shared" si="325"/>
        <v>2912</v>
      </c>
      <c r="L856" s="419">
        <f t="shared" ref="L856:N856" si="332">L855+364</f>
        <v>2912</v>
      </c>
      <c r="M856" s="419">
        <f t="shared" si="332"/>
        <v>2912</v>
      </c>
      <c r="N856" s="419">
        <f t="shared" si="332"/>
        <v>2912</v>
      </c>
      <c r="O856" s="419"/>
      <c r="P856" s="419"/>
      <c r="Q856" s="419"/>
      <c r="R856" s="419"/>
      <c r="S856" s="871"/>
      <c r="T856" s="872"/>
      <c r="U856" s="872"/>
      <c r="V856" s="872"/>
      <c r="W856" s="873"/>
      <c r="X856" s="280"/>
      <c r="Y856" s="425">
        <f t="shared" si="320"/>
        <v>2912</v>
      </c>
      <c r="Z856" s="425">
        <f t="shared" si="321"/>
        <v>2912</v>
      </c>
      <c r="AA856" s="425">
        <f t="shared" si="322"/>
        <v>2912</v>
      </c>
      <c r="AB856" s="425">
        <f t="shared" si="323"/>
        <v>2912</v>
      </c>
      <c r="AC856" s="670">
        <f t="shared" si="324"/>
        <v>10000</v>
      </c>
      <c r="AD856" s="670">
        <f t="shared" si="317"/>
        <v>10000</v>
      </c>
      <c r="AE856" s="670">
        <f t="shared" si="318"/>
        <v>10000</v>
      </c>
      <c r="AF856" s="670">
        <f t="shared" si="319"/>
        <v>10000</v>
      </c>
      <c r="AG856" s="424"/>
      <c r="AH856" s="424"/>
      <c r="AI856" s="424"/>
      <c r="AJ856" s="424"/>
      <c r="AK856" s="424"/>
      <c r="AL856" s="424"/>
      <c r="AM856" s="424"/>
      <c r="AN856" s="424"/>
      <c r="AO856" s="738"/>
      <c r="AP856" s="738"/>
      <c r="AQ856" s="275"/>
      <c r="AR856" s="262"/>
      <c r="AS856" s="250"/>
      <c r="AT856" s="250"/>
      <c r="AU856" s="250"/>
    </row>
    <row r="857" spans="1:47" hidden="1" outlineLevel="3" x14ac:dyDescent="0.35">
      <c r="A857" s="250"/>
      <c r="B857" s="259"/>
      <c r="C857" s="252">
        <f t="shared" si="312"/>
        <v>4</v>
      </c>
      <c r="D857" s="275"/>
      <c r="E857" s="330"/>
      <c r="F857" s="330"/>
      <c r="G857" s="275"/>
      <c r="H857" s="412" t="s">
        <v>624</v>
      </c>
      <c r="I857" s="413">
        <v>2</v>
      </c>
      <c r="J857" s="413" t="s">
        <v>630</v>
      </c>
      <c r="K857" s="419"/>
      <c r="L857" s="419"/>
      <c r="M857" s="419"/>
      <c r="N857" s="419"/>
      <c r="O857" s="419">
        <v>45</v>
      </c>
      <c r="P857" s="419">
        <v>45</v>
      </c>
      <c r="Q857" s="419">
        <v>45</v>
      </c>
      <c r="R857" s="419">
        <v>47</v>
      </c>
      <c r="S857" s="871"/>
      <c r="T857" s="872"/>
      <c r="U857" s="872"/>
      <c r="V857" s="872"/>
      <c r="W857" s="873"/>
      <c r="X857" s="280"/>
      <c r="Y857" s="425">
        <f t="shared" ref="Y857:Y865" si="333">IF(K857="",10*364,K857)</f>
        <v>3640</v>
      </c>
      <c r="Z857" s="425">
        <f t="shared" ref="Z857:Z865" si="334">IF(L857="",10*364,L857)</f>
        <v>3640</v>
      </c>
      <c r="AA857" s="425">
        <f t="shared" ref="AA857:AA865" si="335">IF(M857="",10*364,M857)</f>
        <v>3640</v>
      </c>
      <c r="AB857" s="425">
        <f t="shared" ref="AB857:AB865" si="336">IF(N857="",10*364,N857)</f>
        <v>3640</v>
      </c>
      <c r="AC857" s="670">
        <f t="shared" si="324"/>
        <v>45</v>
      </c>
      <c r="AD857" s="670">
        <f t="shared" si="317"/>
        <v>45</v>
      </c>
      <c r="AE857" s="670">
        <f t="shared" si="318"/>
        <v>45</v>
      </c>
      <c r="AF857" s="670">
        <f t="shared" si="319"/>
        <v>47</v>
      </c>
      <c r="AG857" s="418"/>
      <c r="AH857" s="418"/>
      <c r="AI857" s="418"/>
      <c r="AJ857" s="418"/>
      <c r="AK857" s="418"/>
      <c r="AL857" s="418"/>
      <c r="AM857" s="418"/>
      <c r="AN857" s="418"/>
      <c r="AO857" s="738"/>
      <c r="AP857" s="738"/>
      <c r="AQ857" s="275"/>
      <c r="AR857" s="262"/>
      <c r="AS857" s="250"/>
      <c r="AT857" s="250"/>
      <c r="AU857" s="250"/>
    </row>
    <row r="858" spans="1:47" hidden="1" outlineLevel="3" x14ac:dyDescent="0.35">
      <c r="A858" s="250"/>
      <c r="B858" s="259"/>
      <c r="C858" s="252">
        <f t="shared" si="312"/>
        <v>4</v>
      </c>
      <c r="D858" s="275"/>
      <c r="E858" s="330"/>
      <c r="F858" s="330"/>
      <c r="G858" s="275"/>
      <c r="H858" s="296" t="s">
        <v>626</v>
      </c>
      <c r="I858" s="302"/>
      <c r="J858" s="302" t="s">
        <v>630</v>
      </c>
      <c r="K858" s="419">
        <f>INT(15*30.4)-7</f>
        <v>449</v>
      </c>
      <c r="L858" s="419">
        <f t="shared" ref="L858:N858" si="337">INT(15*30.4)-7</f>
        <v>449</v>
      </c>
      <c r="M858" s="419">
        <f t="shared" si="337"/>
        <v>449</v>
      </c>
      <c r="N858" s="419">
        <f t="shared" si="337"/>
        <v>449</v>
      </c>
      <c r="O858" s="419">
        <v>45</v>
      </c>
      <c r="P858" s="419">
        <v>45</v>
      </c>
      <c r="Q858" s="419">
        <v>45</v>
      </c>
      <c r="R858" s="419">
        <v>47</v>
      </c>
      <c r="S858" s="871"/>
      <c r="T858" s="872"/>
      <c r="U858" s="872"/>
      <c r="V858" s="872"/>
      <c r="W858" s="873"/>
      <c r="X858" s="280"/>
      <c r="Y858" s="425">
        <f t="shared" si="333"/>
        <v>449</v>
      </c>
      <c r="Z858" s="425">
        <f t="shared" si="334"/>
        <v>449</v>
      </c>
      <c r="AA858" s="425">
        <f t="shared" si="335"/>
        <v>449</v>
      </c>
      <c r="AB858" s="425">
        <f t="shared" si="336"/>
        <v>449</v>
      </c>
      <c r="AC858" s="670">
        <f t="shared" si="324"/>
        <v>45</v>
      </c>
      <c r="AD858" s="670">
        <f t="shared" si="317"/>
        <v>45</v>
      </c>
      <c r="AE858" s="670">
        <f t="shared" si="318"/>
        <v>45</v>
      </c>
      <c r="AF858" s="670">
        <f t="shared" si="319"/>
        <v>47</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t="s">
        <v>628</v>
      </c>
      <c r="I859" s="302"/>
      <c r="J859" s="302" t="s">
        <v>1018</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3</v>
      </c>
      <c r="I860" s="302"/>
      <c r="J860" s="296" t="s">
        <v>627</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4</v>
      </c>
      <c r="I861" s="302"/>
      <c r="J861" s="296" t="s">
        <v>627</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296">
        <v>5</v>
      </c>
      <c r="I862" s="302"/>
      <c r="J862" s="296" t="s">
        <v>627</v>
      </c>
      <c r="K862" s="419"/>
      <c r="L862" s="419"/>
      <c r="M862" s="419"/>
      <c r="N862" s="419"/>
      <c r="O862" s="419"/>
      <c r="P862" s="419"/>
      <c r="Q862" s="419"/>
      <c r="R862" s="419"/>
      <c r="S862" s="871"/>
      <c r="T862" s="872"/>
      <c r="U862" s="872"/>
      <c r="V862" s="872"/>
      <c r="W862" s="873"/>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14"/>
      <c r="AH862" s="414"/>
      <c r="AI862" s="414"/>
      <c r="AJ862" s="414"/>
      <c r="AK862" s="414"/>
      <c r="AL862" s="414"/>
      <c r="AM862" s="414"/>
      <c r="AN862" s="414"/>
      <c r="AO862" s="414"/>
      <c r="AP862" s="414"/>
      <c r="AQ862" s="275"/>
      <c r="AR862" s="262"/>
      <c r="AS862" s="250"/>
      <c r="AT862" s="250"/>
      <c r="AU862" s="250"/>
    </row>
    <row r="863" spans="1:47" hidden="1" outlineLevel="3" x14ac:dyDescent="0.35">
      <c r="A863" s="250"/>
      <c r="B863" s="259"/>
      <c r="C863" s="252">
        <f t="shared" si="312"/>
        <v>4</v>
      </c>
      <c r="D863" s="275"/>
      <c r="E863" s="330"/>
      <c r="F863" s="330"/>
      <c r="G863" s="275"/>
      <c r="H863" s="296">
        <v>6</v>
      </c>
      <c r="I863" s="302"/>
      <c r="J863" s="296" t="s">
        <v>627</v>
      </c>
      <c r="K863" s="419"/>
      <c r="L863" s="419"/>
      <c r="M863" s="419"/>
      <c r="N863" s="419"/>
      <c r="O863" s="419"/>
      <c r="P863" s="419"/>
      <c r="Q863" s="419"/>
      <c r="R863" s="419"/>
      <c r="S863" s="871"/>
      <c r="T863" s="872"/>
      <c r="U863" s="872"/>
      <c r="V863" s="872"/>
      <c r="W863" s="873"/>
      <c r="X863" s="280"/>
      <c r="Y863" s="425">
        <f t="shared" si="333"/>
        <v>3640</v>
      </c>
      <c r="Z863" s="425">
        <f t="shared" si="334"/>
        <v>3640</v>
      </c>
      <c r="AA863" s="425">
        <f t="shared" si="335"/>
        <v>3640</v>
      </c>
      <c r="AB863" s="425">
        <f t="shared" si="336"/>
        <v>3640</v>
      </c>
      <c r="AC863" s="670">
        <f t="shared" si="324"/>
        <v>10000</v>
      </c>
      <c r="AD863" s="670">
        <f t="shared" si="317"/>
        <v>10000</v>
      </c>
      <c r="AE863" s="670">
        <f t="shared" si="318"/>
        <v>10000</v>
      </c>
      <c r="AF863" s="670">
        <f t="shared" si="319"/>
        <v>10000</v>
      </c>
      <c r="AG863" s="414"/>
      <c r="AH863" s="414"/>
      <c r="AI863" s="414"/>
      <c r="AJ863" s="414"/>
      <c r="AK863" s="414"/>
      <c r="AL863" s="414"/>
      <c r="AM863" s="414"/>
      <c r="AN863" s="414"/>
      <c r="AO863" s="414"/>
      <c r="AP863" s="414"/>
      <c r="AQ863" s="275"/>
      <c r="AR863" s="262"/>
      <c r="AS863" s="250"/>
      <c r="AT863" s="250"/>
      <c r="AU863" s="250"/>
    </row>
    <row r="864" spans="1:47" hidden="1" outlineLevel="3" x14ac:dyDescent="0.35">
      <c r="A864" s="250"/>
      <c r="B864" s="259"/>
      <c r="C864" s="252">
        <f t="shared" si="312"/>
        <v>4</v>
      </c>
      <c r="D864" s="275"/>
      <c r="E864" s="330"/>
      <c r="F864" s="330"/>
      <c r="G864" s="275"/>
      <c r="H864" s="296">
        <v>7</v>
      </c>
      <c r="I864" s="302"/>
      <c r="J864" s="296" t="s">
        <v>627</v>
      </c>
      <c r="K864" s="419"/>
      <c r="L864" s="419"/>
      <c r="M864" s="419"/>
      <c r="N864" s="419"/>
      <c r="O864" s="419"/>
      <c r="P864" s="419"/>
      <c r="Q864" s="419"/>
      <c r="R864" s="419"/>
      <c r="S864" s="871"/>
      <c r="T864" s="872"/>
      <c r="U864" s="872"/>
      <c r="V864" s="872"/>
      <c r="W864" s="873"/>
      <c r="X864" s="280"/>
      <c r="Y864" s="425">
        <f t="shared" si="333"/>
        <v>3640</v>
      </c>
      <c r="Z864" s="425">
        <f t="shared" si="334"/>
        <v>3640</v>
      </c>
      <c r="AA864" s="425">
        <f t="shared" si="335"/>
        <v>3640</v>
      </c>
      <c r="AB864" s="425">
        <f t="shared" si="336"/>
        <v>3640</v>
      </c>
      <c r="AC864" s="670">
        <f t="shared" si="324"/>
        <v>10000</v>
      </c>
      <c r="AD864" s="670">
        <f t="shared" si="317"/>
        <v>10000</v>
      </c>
      <c r="AE864" s="670">
        <f t="shared" si="318"/>
        <v>10000</v>
      </c>
      <c r="AF864" s="670">
        <f t="shared" si="319"/>
        <v>10000</v>
      </c>
      <c r="AG864" s="414"/>
      <c r="AH864" s="414"/>
      <c r="AI864" s="414"/>
      <c r="AJ864" s="414"/>
      <c r="AK864" s="414"/>
      <c r="AL864" s="414"/>
      <c r="AM864" s="414"/>
      <c r="AN864" s="414"/>
      <c r="AO864" s="414"/>
      <c r="AP864" s="414"/>
      <c r="AQ864" s="275"/>
      <c r="AR864" s="262"/>
      <c r="AS864" s="250"/>
      <c r="AT864" s="250"/>
      <c r="AU864" s="250"/>
    </row>
    <row r="865" spans="1:47" hidden="1" outlineLevel="3" x14ac:dyDescent="0.35">
      <c r="A865" s="250"/>
      <c r="B865" s="259"/>
      <c r="C865" s="252">
        <f t="shared" si="312"/>
        <v>4</v>
      </c>
      <c r="D865" s="275"/>
      <c r="E865" s="330"/>
      <c r="F865" s="330"/>
      <c r="G865" s="275"/>
      <c r="H865" s="420">
        <v>8</v>
      </c>
      <c r="I865" s="421"/>
      <c r="J865" s="420" t="s">
        <v>627</v>
      </c>
      <c r="K865" s="419"/>
      <c r="L865" s="419"/>
      <c r="M865" s="419"/>
      <c r="N865" s="419"/>
      <c r="O865" s="419"/>
      <c r="P865" s="419"/>
      <c r="Q865" s="419"/>
      <c r="R865" s="419"/>
      <c r="S865" s="874"/>
      <c r="T865" s="875"/>
      <c r="U865" s="875"/>
      <c r="V865" s="875"/>
      <c r="W865" s="876"/>
      <c r="X865" s="280"/>
      <c r="Y865" s="425">
        <f t="shared" si="333"/>
        <v>3640</v>
      </c>
      <c r="Z865" s="425">
        <f t="shared" si="334"/>
        <v>3640</v>
      </c>
      <c r="AA865" s="425">
        <f t="shared" si="335"/>
        <v>3640</v>
      </c>
      <c r="AB865" s="425">
        <f t="shared" si="336"/>
        <v>3640</v>
      </c>
      <c r="AC865" s="670">
        <f t="shared" si="324"/>
        <v>10000</v>
      </c>
      <c r="AD865" s="670">
        <f t="shared" si="317"/>
        <v>10000</v>
      </c>
      <c r="AE865" s="670">
        <f t="shared" si="318"/>
        <v>10000</v>
      </c>
      <c r="AF865" s="670">
        <f t="shared" si="319"/>
        <v>10000</v>
      </c>
      <c r="AG865" s="424"/>
      <c r="AH865" s="424"/>
      <c r="AI865" s="424"/>
      <c r="AJ865" s="424"/>
      <c r="AK865" s="424"/>
      <c r="AL865" s="424"/>
      <c r="AM865" s="424"/>
      <c r="AN865" s="424"/>
      <c r="AO865" s="738"/>
      <c r="AP865" s="738"/>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395</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116</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3" t="s">
        <v>383</v>
      </c>
      <c r="F875" s="324"/>
      <c r="G875" s="264"/>
      <c r="H875" s="613"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4"/>
      <c r="X875" s="291"/>
      <c r="Y875" s="291"/>
      <c r="Z875" s="291"/>
      <c r="AA875" s="291"/>
      <c r="AB875" s="291"/>
      <c r="AC875" s="291"/>
      <c r="AD875" s="291"/>
      <c r="AE875" s="291"/>
      <c r="AF875" s="291"/>
      <c r="AG875" s="291"/>
      <c r="AH875" s="291"/>
      <c r="AI875" s="291"/>
      <c r="AJ875" s="291"/>
      <c r="AK875" s="291"/>
      <c r="AL875" s="291"/>
      <c r="AM875" s="291"/>
      <c r="AN875" s="291"/>
      <c r="AO875" s="291"/>
      <c r="AP875" s="291"/>
      <c r="AQ875" s="326"/>
      <c r="AR875" s="262"/>
      <c r="AS875" s="250"/>
      <c r="AT875" s="250"/>
      <c r="AU875" s="250"/>
    </row>
    <row r="876" spans="1:47" ht="20.149999999999999" customHeight="1" outlineLevel="1" x14ac:dyDescent="0.35">
      <c r="A876" s="250"/>
      <c r="B876" s="259"/>
      <c r="C876" s="252">
        <f>INT($C$875)+1.02</f>
        <v>2.02</v>
      </c>
      <c r="D876" s="263"/>
      <c r="E876" s="323" t="s">
        <v>385</v>
      </c>
      <c r="F876" s="327">
        <v>1</v>
      </c>
      <c r="G876" s="268"/>
      <c r="H876" s="269" t="s">
        <v>631</v>
      </c>
      <c r="I876" s="270"/>
      <c r="J876" s="270"/>
      <c r="K876" s="270"/>
      <c r="L876" s="270"/>
      <c r="M876" s="270"/>
      <c r="N876" s="270"/>
      <c r="O876" s="270"/>
      <c r="P876" s="270"/>
      <c r="Q876" s="270"/>
      <c r="R876" s="270"/>
      <c r="S876" s="270"/>
      <c r="T876" s="270"/>
      <c r="U876" s="270"/>
      <c r="V876" s="270"/>
      <c r="W876" s="405"/>
      <c r="X876" s="270"/>
      <c r="Y876" s="270"/>
      <c r="Z876" s="270"/>
      <c r="AA876" s="270"/>
      <c r="AB876" s="270"/>
      <c r="AC876" s="270"/>
      <c r="AD876" s="270"/>
      <c r="AE876" s="270"/>
      <c r="AF876" s="270"/>
      <c r="AG876" s="270"/>
      <c r="AH876" s="270"/>
      <c r="AI876" s="270"/>
      <c r="AJ876" s="270"/>
      <c r="AK876" s="270"/>
      <c r="AL876" s="270"/>
      <c r="AM876" s="270"/>
      <c r="AN876" s="270"/>
      <c r="AO876" s="270"/>
      <c r="AP876" s="270"/>
      <c r="AQ876" s="329"/>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0"/>
      <c r="F878" s="330"/>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0"/>
      <c r="F879" s="330"/>
      <c r="G879" s="260"/>
      <c r="H879" s="274"/>
      <c r="I879" s="274"/>
      <c r="J879" s="274"/>
      <c r="K879" s="274"/>
      <c r="L879" s="331" t="s">
        <v>632</v>
      </c>
      <c r="M879" s="331"/>
      <c r="N879" s="331"/>
      <c r="O879" s="331"/>
      <c r="P879" s="331"/>
      <c r="Q879" s="331"/>
      <c r="R879" s="331"/>
      <c r="S879" s="331"/>
      <c r="T879" s="331"/>
      <c r="U879" s="331"/>
      <c r="V879" s="331"/>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0"/>
      <c r="F880" s="330"/>
      <c r="G880" s="260"/>
      <c r="H880" s="274"/>
      <c r="I880" s="274"/>
      <c r="J880" s="274"/>
      <c r="K880" s="274"/>
      <c r="L880" s="274"/>
      <c r="M880" s="274"/>
      <c r="N880" s="331" t="s">
        <v>633</v>
      </c>
      <c r="O880" s="331"/>
      <c r="P880" s="331"/>
      <c r="Q880" s="331"/>
      <c r="R880" s="331"/>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0"/>
      <c r="F881" s="330"/>
      <c r="G881" s="260"/>
      <c r="H881" s="274" t="s">
        <v>634</v>
      </c>
      <c r="I881" s="274"/>
      <c r="J881" s="274" t="s">
        <v>635</v>
      </c>
      <c r="K881" s="274" t="s">
        <v>151</v>
      </c>
      <c r="L881" s="274" t="s">
        <v>636</v>
      </c>
      <c r="M881" s="274" t="s">
        <v>637</v>
      </c>
      <c r="N881" s="274" t="s">
        <v>638</v>
      </c>
      <c r="O881" s="274" t="s">
        <v>639</v>
      </c>
      <c r="P881" s="274" t="s">
        <v>640</v>
      </c>
      <c r="Q881" s="426" t="s">
        <v>641</v>
      </c>
      <c r="R881" s="274" t="s">
        <v>642</v>
      </c>
      <c r="S881" s="274" t="s">
        <v>643</v>
      </c>
      <c r="T881" s="274" t="s">
        <v>889</v>
      </c>
      <c r="U881" s="274" t="s">
        <v>596</v>
      </c>
      <c r="V881" s="274" t="s">
        <v>644</v>
      </c>
      <c r="W881" s="274" t="s">
        <v>645</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388</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0"/>
      <c r="F883" s="330"/>
      <c r="G883" s="275"/>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5"/>
      <c r="AR883" s="262"/>
      <c r="AS883" s="250"/>
      <c r="AT883" s="250"/>
      <c r="AU883" s="250"/>
    </row>
    <row r="884" spans="1:47" hidden="1" outlineLevel="4" x14ac:dyDescent="0.35">
      <c r="A884" s="250"/>
      <c r="B884" s="259" t="s">
        <v>389</v>
      </c>
      <c r="C884" s="252">
        <f>INT(MAX($C$885:$C$995))+1</f>
        <v>5</v>
      </c>
      <c r="D884" s="275" t="s">
        <v>390</v>
      </c>
      <c r="E884" s="330"/>
      <c r="F884" s="330"/>
      <c r="G884" s="275"/>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5"/>
      <c r="AR884" s="262"/>
      <c r="AS884" s="250"/>
      <c r="AT884" s="250"/>
      <c r="AU884" s="250"/>
    </row>
    <row r="885" spans="1:47" ht="5.15" customHeight="1" outlineLevel="2" x14ac:dyDescent="0.35">
      <c r="A885" s="250"/>
      <c r="B885" s="259"/>
      <c r="C885" s="252">
        <f>INT($C$875)+2.005</f>
        <v>3.0049999999999999</v>
      </c>
      <c r="D885" s="275" t="s">
        <v>391</v>
      </c>
      <c r="E885" s="275"/>
      <c r="F885" s="275"/>
      <c r="G885" s="275"/>
      <c r="H885" s="334"/>
      <c r="I885" s="334"/>
      <c r="J885" s="334"/>
      <c r="K885" s="334"/>
      <c r="L885" s="427"/>
      <c r="M885" s="427"/>
      <c r="N885" s="427"/>
      <c r="O885" s="427"/>
      <c r="P885" s="427"/>
      <c r="Q885" s="427"/>
      <c r="R885" s="427"/>
      <c r="S885" s="427"/>
      <c r="T885" s="427"/>
      <c r="U885" s="427"/>
      <c r="V885" s="427"/>
      <c r="W885" s="427"/>
      <c r="X885" s="334"/>
      <c r="Y885" s="334"/>
      <c r="Z885" s="334"/>
      <c r="AA885" s="334"/>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0" t="s">
        <v>646</v>
      </c>
      <c r="F886" s="324" t="s">
        <v>647</v>
      </c>
      <c r="G886" s="275"/>
      <c r="H886" s="428"/>
      <c r="I886" s="347"/>
      <c r="J886" s="347"/>
      <c r="K886" s="280"/>
      <c r="L886" s="429">
        <f>COUNTA($J$886:$J$995)/M886</f>
        <v>27</v>
      </c>
      <c r="M886" s="429">
        <v>4</v>
      </c>
      <c r="N886" s="347"/>
      <c r="O886" s="347"/>
      <c r="P886" s="347"/>
      <c r="Q886" s="347"/>
      <c r="R886" s="347"/>
      <c r="S886" s="347"/>
      <c r="T886" s="347"/>
      <c r="U886" s="347"/>
      <c r="V886" s="347"/>
      <c r="W886" s="347"/>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0">
        <v>0</v>
      </c>
      <c r="F887" s="324" t="b">
        <f t="shared" ref="F887:F918" si="338">COUNTIFS($L887:$W887,"-")&lt;&gt;COUNTA($L887:$W887)</f>
        <v>1</v>
      </c>
      <c r="G887" s="275"/>
      <c r="H887" s="430" t="s">
        <v>648</v>
      </c>
      <c r="I887" s="430"/>
      <c r="J887" s="412" t="s">
        <v>649</v>
      </c>
      <c r="K887" s="431" t="str">
        <f>IF(L887&lt;0,"-",IFERROR(DATE(2019,1,($L887)*7+1),"-"))</f>
        <v>-</v>
      </c>
      <c r="L887" s="432" t="s">
        <v>650</v>
      </c>
      <c r="M887" s="432" t="s">
        <v>650</v>
      </c>
      <c r="N887" s="432" t="s">
        <v>650</v>
      </c>
      <c r="O887" s="432" t="s">
        <v>650</v>
      </c>
      <c r="P887" s="432" t="s">
        <v>650</v>
      </c>
      <c r="Q887" s="432" t="s">
        <v>650</v>
      </c>
      <c r="R887" s="432" t="s">
        <v>650</v>
      </c>
      <c r="S887" s="432" t="s">
        <v>650</v>
      </c>
      <c r="T887" s="432" t="s">
        <v>650</v>
      </c>
      <c r="U887" s="432" t="s">
        <v>650</v>
      </c>
      <c r="V887" s="432" t="s">
        <v>650</v>
      </c>
      <c r="W887" s="432" t="s">
        <v>650</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3">
        <f>E887</f>
        <v>0</v>
      </c>
      <c r="F888" s="324" t="b">
        <f t="shared" si="338"/>
        <v>1</v>
      </c>
      <c r="G888" s="275"/>
      <c r="H888" s="834" t="s">
        <v>651</v>
      </c>
      <c r="I888" s="835"/>
      <c r="J888" s="434" t="s">
        <v>652</v>
      </c>
      <c r="K888" s="435">
        <f t="shared" ref="K888:K951" si="339">IF(L888&lt;0,"-",IFERROR(DATE(2019,1,($L888)*7+1),"-"))</f>
        <v>43802</v>
      </c>
      <c r="L888" s="320">
        <v>48</v>
      </c>
      <c r="M888" s="436" t="s">
        <v>650</v>
      </c>
      <c r="N888" s="436" t="s">
        <v>650</v>
      </c>
      <c r="O888" s="436" t="s">
        <v>650</v>
      </c>
      <c r="P888" s="436" t="s">
        <v>650</v>
      </c>
      <c r="Q888" s="436" t="s">
        <v>650</v>
      </c>
      <c r="R888" s="436" t="s">
        <v>650</v>
      </c>
      <c r="S888" s="436" t="s">
        <v>650</v>
      </c>
      <c r="T888" s="436" t="s">
        <v>650</v>
      </c>
      <c r="U888" s="436" t="s">
        <v>650</v>
      </c>
      <c r="V888" s="436" t="s">
        <v>650</v>
      </c>
      <c r="W888" s="436" t="s">
        <v>650</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3">
        <f>E888</f>
        <v>0</v>
      </c>
      <c r="F889" s="324" t="b">
        <f t="shared" si="338"/>
        <v>1</v>
      </c>
      <c r="G889" s="275"/>
      <c r="H889" s="836"/>
      <c r="I889" s="837"/>
      <c r="J889" s="434" t="s">
        <v>653</v>
      </c>
      <c r="K889" s="435" t="str">
        <f t="shared" si="339"/>
        <v>-</v>
      </c>
      <c r="L889" s="436" t="s">
        <v>654</v>
      </c>
      <c r="M889" s="320">
        <v>26</v>
      </c>
      <c r="N889" s="436" t="s">
        <v>654</v>
      </c>
      <c r="O889" s="436" t="s">
        <v>654</v>
      </c>
      <c r="P889" s="436" t="s">
        <v>654</v>
      </c>
      <c r="Q889" s="436" t="s">
        <v>654</v>
      </c>
      <c r="R889" s="436" t="s">
        <v>654</v>
      </c>
      <c r="S889" s="436" t="s">
        <v>654</v>
      </c>
      <c r="T889" s="436" t="s">
        <v>654</v>
      </c>
      <c r="U889" s="436" t="s">
        <v>654</v>
      </c>
      <c r="V889" s="436" t="s">
        <v>654</v>
      </c>
      <c r="W889" s="436"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3">
        <f>E889</f>
        <v>0</v>
      </c>
      <c r="F890" s="324" t="b">
        <f t="shared" si="338"/>
        <v>1</v>
      </c>
      <c r="G890" s="275"/>
      <c r="H890" s="838"/>
      <c r="I890" s="839"/>
      <c r="J890" s="420" t="s">
        <v>655</v>
      </c>
      <c r="K890" s="437" t="str">
        <f t="shared" si="339"/>
        <v>-</v>
      </c>
      <c r="L890" s="434" t="s">
        <v>650</v>
      </c>
      <c r="M890" s="434" t="s">
        <v>650</v>
      </c>
      <c r="N890" s="434" t="s">
        <v>650</v>
      </c>
      <c r="O890" s="434" t="s">
        <v>650</v>
      </c>
      <c r="P890" s="434" t="s">
        <v>650</v>
      </c>
      <c r="Q890" s="434" t="s">
        <v>650</v>
      </c>
      <c r="R890" s="434" t="s">
        <v>650</v>
      </c>
      <c r="S890" s="434" t="s">
        <v>650</v>
      </c>
      <c r="T890" s="434" t="s">
        <v>650</v>
      </c>
      <c r="U890" s="434" t="s">
        <v>650</v>
      </c>
      <c r="V890" s="438" t="s">
        <v>650</v>
      </c>
      <c r="W890" s="438" t="s">
        <v>650</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40">INT($C$875)+3</f>
        <v>4</v>
      </c>
      <c r="D891" s="275"/>
      <c r="E891" s="330">
        <v>1</v>
      </c>
      <c r="F891" s="324" t="b">
        <f t="shared" si="338"/>
        <v>1</v>
      </c>
      <c r="G891" s="275"/>
      <c r="H891" s="430" t="s">
        <v>656</v>
      </c>
      <c r="I891" s="430"/>
      <c r="J891" s="412" t="s">
        <v>649</v>
      </c>
      <c r="K891" s="431" t="str">
        <f t="shared" si="339"/>
        <v>-</v>
      </c>
      <c r="L891" s="432" t="s">
        <v>650</v>
      </c>
      <c r="M891" s="432" t="s">
        <v>650</v>
      </c>
      <c r="N891" s="432" t="s">
        <v>650</v>
      </c>
      <c r="O891" s="432" t="s">
        <v>650</v>
      </c>
      <c r="P891" s="432" t="s">
        <v>650</v>
      </c>
      <c r="Q891" s="432" t="s">
        <v>650</v>
      </c>
      <c r="R891" s="432" t="s">
        <v>650</v>
      </c>
      <c r="S891" s="432" t="s">
        <v>650</v>
      </c>
      <c r="T891" s="432" t="s">
        <v>650</v>
      </c>
      <c r="U891" s="432" t="s">
        <v>650</v>
      </c>
      <c r="V891" s="432" t="s">
        <v>650</v>
      </c>
      <c r="W891" s="432" t="s">
        <v>650</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40"/>
        <v>4</v>
      </c>
      <c r="D892" s="275"/>
      <c r="E892" s="433">
        <f>E891</f>
        <v>1</v>
      </c>
      <c r="F892" s="324" t="b">
        <f t="shared" si="338"/>
        <v>1</v>
      </c>
      <c r="G892" s="275"/>
      <c r="H892" s="834" t="s">
        <v>657</v>
      </c>
      <c r="I892" s="835"/>
      <c r="J892" s="434" t="s">
        <v>652</v>
      </c>
      <c r="K892" s="435">
        <f t="shared" si="339"/>
        <v>43536</v>
      </c>
      <c r="L892" s="320">
        <v>10</v>
      </c>
      <c r="M892" s="436" t="s">
        <v>650</v>
      </c>
      <c r="N892" s="436" t="s">
        <v>650</v>
      </c>
      <c r="O892" s="436" t="s">
        <v>650</v>
      </c>
      <c r="P892" s="436" t="s">
        <v>650</v>
      </c>
      <c r="Q892" s="436" t="s">
        <v>650</v>
      </c>
      <c r="R892" s="436" t="s">
        <v>650</v>
      </c>
      <c r="S892" s="320" t="b">
        <v>1</v>
      </c>
      <c r="T892" s="436" t="s">
        <v>650</v>
      </c>
      <c r="U892" s="436" t="s">
        <v>650</v>
      </c>
      <c r="V892" s="436" t="s">
        <v>650</v>
      </c>
      <c r="W892" s="436" t="s">
        <v>650</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40"/>
        <v>4</v>
      </c>
      <c r="D893" s="275"/>
      <c r="E893" s="433">
        <f>E892</f>
        <v>1</v>
      </c>
      <c r="F893" s="324" t="b">
        <f t="shared" si="338"/>
        <v>1</v>
      </c>
      <c r="G893" s="275"/>
      <c r="H893" s="836"/>
      <c r="I893" s="837"/>
      <c r="J893" s="434" t="s">
        <v>653</v>
      </c>
      <c r="K893" s="435" t="str">
        <f t="shared" si="339"/>
        <v>-</v>
      </c>
      <c r="L893" s="436" t="s">
        <v>654</v>
      </c>
      <c r="M893" s="436" t="s">
        <v>654</v>
      </c>
      <c r="N893" s="436" t="s">
        <v>654</v>
      </c>
      <c r="O893" s="436" t="s">
        <v>654</v>
      </c>
      <c r="P893" s="436" t="s">
        <v>654</v>
      </c>
      <c r="Q893" s="436" t="s">
        <v>654</v>
      </c>
      <c r="R893" s="436" t="s">
        <v>654</v>
      </c>
      <c r="S893" s="436" t="s">
        <v>654</v>
      </c>
      <c r="T893" s="436" t="s">
        <v>654</v>
      </c>
      <c r="U893" s="436" t="s">
        <v>654</v>
      </c>
      <c r="V893" s="436" t="s">
        <v>654</v>
      </c>
      <c r="W893" s="436"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40"/>
        <v>4</v>
      </c>
      <c r="D894" s="275"/>
      <c r="E894" s="433">
        <f>E893</f>
        <v>1</v>
      </c>
      <c r="F894" s="324" t="b">
        <f t="shared" si="338"/>
        <v>1</v>
      </c>
      <c r="G894" s="275"/>
      <c r="H894" s="838"/>
      <c r="I894" s="839"/>
      <c r="J894" s="420" t="s">
        <v>655</v>
      </c>
      <c r="K894" s="437" t="str">
        <f t="shared" si="339"/>
        <v>-</v>
      </c>
      <c r="L894" s="434" t="s">
        <v>650</v>
      </c>
      <c r="M894" s="434" t="s">
        <v>650</v>
      </c>
      <c r="N894" s="434" t="s">
        <v>650</v>
      </c>
      <c r="O894" s="434" t="s">
        <v>650</v>
      </c>
      <c r="P894" s="434" t="s">
        <v>650</v>
      </c>
      <c r="Q894" s="434" t="s">
        <v>650</v>
      </c>
      <c r="R894" s="434" t="s">
        <v>650</v>
      </c>
      <c r="S894" s="434" t="s">
        <v>650</v>
      </c>
      <c r="T894" s="434" t="s">
        <v>650</v>
      </c>
      <c r="U894" s="434" t="s">
        <v>650</v>
      </c>
      <c r="V894" s="438" t="s">
        <v>650</v>
      </c>
      <c r="W894" s="438" t="s">
        <v>650</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40"/>
        <v>4</v>
      </c>
      <c r="D895" s="275"/>
      <c r="E895" s="330">
        <v>2</v>
      </c>
      <c r="F895" s="324" t="b">
        <f t="shared" si="338"/>
        <v>1</v>
      </c>
      <c r="G895" s="275"/>
      <c r="H895" s="430" t="s">
        <v>658</v>
      </c>
      <c r="I895" s="430"/>
      <c r="J895" s="412" t="s">
        <v>649</v>
      </c>
      <c r="K895" s="431" t="str">
        <f t="shared" si="339"/>
        <v>-</v>
      </c>
      <c r="L895" s="432" t="s">
        <v>650</v>
      </c>
      <c r="M895" s="439">
        <v>42</v>
      </c>
      <c r="N895" s="432" t="s">
        <v>650</v>
      </c>
      <c r="O895" s="432" t="s">
        <v>650</v>
      </c>
      <c r="P895" s="432" t="s">
        <v>650</v>
      </c>
      <c r="Q895" s="432" t="s">
        <v>650</v>
      </c>
      <c r="R895" s="432" t="s">
        <v>650</v>
      </c>
      <c r="S895" s="432" t="s">
        <v>650</v>
      </c>
      <c r="T895" s="432" t="s">
        <v>650</v>
      </c>
      <c r="U895" s="432" t="s">
        <v>650</v>
      </c>
      <c r="V895" s="432" t="s">
        <v>650</v>
      </c>
      <c r="W895" s="432" t="s">
        <v>650</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40"/>
        <v>4</v>
      </c>
      <c r="D896" s="275"/>
      <c r="E896" s="433">
        <f>E895</f>
        <v>2</v>
      </c>
      <c r="F896" s="324" t="b">
        <f t="shared" si="338"/>
        <v>1</v>
      </c>
      <c r="G896" s="275"/>
      <c r="H896" s="834" t="s">
        <v>659</v>
      </c>
      <c r="I896" s="835"/>
      <c r="J896" s="434" t="s">
        <v>652</v>
      </c>
      <c r="K896" s="435">
        <f t="shared" si="339"/>
        <v>43536</v>
      </c>
      <c r="L896" s="320">
        <v>10</v>
      </c>
      <c r="M896" s="436" t="s">
        <v>650</v>
      </c>
      <c r="N896" s="436" t="s">
        <v>650</v>
      </c>
      <c r="O896" s="436" t="s">
        <v>650</v>
      </c>
      <c r="P896" s="436" t="s">
        <v>650</v>
      </c>
      <c r="Q896" s="436" t="s">
        <v>650</v>
      </c>
      <c r="R896" s="436" t="s">
        <v>650</v>
      </c>
      <c r="S896" s="436" t="s">
        <v>650</v>
      </c>
      <c r="T896" s="436" t="s">
        <v>650</v>
      </c>
      <c r="U896" s="436" t="s">
        <v>650</v>
      </c>
      <c r="V896" s="436" t="s">
        <v>650</v>
      </c>
      <c r="W896" s="436" t="s">
        <v>650</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40"/>
        <v>4</v>
      </c>
      <c r="D897" s="275"/>
      <c r="E897" s="433">
        <f>E896</f>
        <v>2</v>
      </c>
      <c r="F897" s="324" t="b">
        <f t="shared" si="338"/>
        <v>1</v>
      </c>
      <c r="G897" s="275"/>
      <c r="H897" s="836"/>
      <c r="I897" s="837"/>
      <c r="J897" s="434" t="s">
        <v>653</v>
      </c>
      <c r="K897" s="435" t="str">
        <f t="shared" si="339"/>
        <v>-</v>
      </c>
      <c r="L897" s="436" t="s">
        <v>654</v>
      </c>
      <c r="M897" s="436" t="s">
        <v>654</v>
      </c>
      <c r="N897" s="436" t="s">
        <v>654</v>
      </c>
      <c r="O897" s="436" t="s">
        <v>654</v>
      </c>
      <c r="P897" s="436" t="s">
        <v>654</v>
      </c>
      <c r="Q897" s="436" t="s">
        <v>654</v>
      </c>
      <c r="R897" s="436" t="s">
        <v>654</v>
      </c>
      <c r="S897" s="436" t="s">
        <v>654</v>
      </c>
      <c r="T897" s="436" t="s">
        <v>654</v>
      </c>
      <c r="U897" s="436" t="s">
        <v>654</v>
      </c>
      <c r="V897" s="436" t="s">
        <v>654</v>
      </c>
      <c r="W897" s="436"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40"/>
        <v>4</v>
      </c>
      <c r="D898" s="275"/>
      <c r="E898" s="433">
        <f>E897</f>
        <v>2</v>
      </c>
      <c r="F898" s="324" t="b">
        <f t="shared" si="338"/>
        <v>1</v>
      </c>
      <c r="G898" s="275"/>
      <c r="H898" s="838"/>
      <c r="I898" s="839"/>
      <c r="J898" s="420" t="s">
        <v>655</v>
      </c>
      <c r="K898" s="437" t="str">
        <f t="shared" si="339"/>
        <v>-</v>
      </c>
      <c r="L898" s="434" t="s">
        <v>650</v>
      </c>
      <c r="M898" s="434" t="s">
        <v>650</v>
      </c>
      <c r="N898" s="434" t="s">
        <v>650</v>
      </c>
      <c r="O898" s="434" t="s">
        <v>650</v>
      </c>
      <c r="P898" s="434" t="s">
        <v>650</v>
      </c>
      <c r="Q898" s="434" t="s">
        <v>650</v>
      </c>
      <c r="R898" s="434" t="s">
        <v>650</v>
      </c>
      <c r="S898" s="434" t="s">
        <v>650</v>
      </c>
      <c r="T898" s="434" t="s">
        <v>650</v>
      </c>
      <c r="U898" s="434" t="s">
        <v>650</v>
      </c>
      <c r="V898" s="438" t="s">
        <v>650</v>
      </c>
      <c r="W898" s="438" t="s">
        <v>650</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40"/>
        <v>4</v>
      </c>
      <c r="D899" s="275"/>
      <c r="E899" s="330">
        <v>3</v>
      </c>
      <c r="F899" s="324" t="b">
        <f t="shared" si="338"/>
        <v>1</v>
      </c>
      <c r="G899" s="275"/>
      <c r="H899" s="430" t="s">
        <v>660</v>
      </c>
      <c r="I899" s="430"/>
      <c r="J899" s="412" t="s">
        <v>649</v>
      </c>
      <c r="K899" s="431" t="str">
        <f t="shared" si="339"/>
        <v>-</v>
      </c>
      <c r="L899" s="432" t="s">
        <v>650</v>
      </c>
      <c r="M899" s="432" t="s">
        <v>650</v>
      </c>
      <c r="N899" s="432" t="s">
        <v>650</v>
      </c>
      <c r="O899" s="432" t="s">
        <v>650</v>
      </c>
      <c r="P899" s="432" t="s">
        <v>650</v>
      </c>
      <c r="Q899" s="432" t="s">
        <v>650</v>
      </c>
      <c r="R899" s="432" t="s">
        <v>650</v>
      </c>
      <c r="S899" s="432" t="s">
        <v>650</v>
      </c>
      <c r="T899" s="432" t="s">
        <v>650</v>
      </c>
      <c r="U899" s="432" t="s">
        <v>650</v>
      </c>
      <c r="V899" s="432" t="s">
        <v>650</v>
      </c>
      <c r="W899" s="432" t="s">
        <v>650</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40"/>
        <v>4</v>
      </c>
      <c r="D900" s="275"/>
      <c r="E900" s="433">
        <f>E899</f>
        <v>3</v>
      </c>
      <c r="F900" s="324" t="b">
        <f t="shared" si="338"/>
        <v>1</v>
      </c>
      <c r="G900" s="275"/>
      <c r="H900" s="834" t="s">
        <v>661</v>
      </c>
      <c r="I900" s="835"/>
      <c r="J900" s="434" t="s">
        <v>652</v>
      </c>
      <c r="K900" s="435">
        <f t="shared" si="339"/>
        <v>43802</v>
      </c>
      <c r="L900" s="320">
        <v>48</v>
      </c>
      <c r="M900" s="436" t="s">
        <v>650</v>
      </c>
      <c r="N900" s="436" t="s">
        <v>650</v>
      </c>
      <c r="O900" s="436" t="s">
        <v>650</v>
      </c>
      <c r="P900" s="436" t="s">
        <v>650</v>
      </c>
      <c r="Q900" s="436" t="s">
        <v>650</v>
      </c>
      <c r="R900" s="436" t="s">
        <v>650</v>
      </c>
      <c r="S900" s="436" t="s">
        <v>650</v>
      </c>
      <c r="T900" s="436" t="s">
        <v>650</v>
      </c>
      <c r="U900" s="436" t="s">
        <v>650</v>
      </c>
      <c r="V900" s="436" t="s">
        <v>650</v>
      </c>
      <c r="W900" s="436" t="s">
        <v>650</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40"/>
        <v>4</v>
      </c>
      <c r="D901" s="275"/>
      <c r="E901" s="433">
        <f>E900</f>
        <v>3</v>
      </c>
      <c r="F901" s="324" t="b">
        <f t="shared" si="338"/>
        <v>1</v>
      </c>
      <c r="G901" s="275"/>
      <c r="H901" s="836"/>
      <c r="I901" s="837"/>
      <c r="J901" s="434" t="s">
        <v>653</v>
      </c>
      <c r="K901" s="435" t="str">
        <f t="shared" si="339"/>
        <v>-</v>
      </c>
      <c r="L901" s="436" t="s">
        <v>654</v>
      </c>
      <c r="M901" s="320">
        <v>26</v>
      </c>
      <c r="N901" s="436" t="s">
        <v>654</v>
      </c>
      <c r="O901" s="436" t="s">
        <v>654</v>
      </c>
      <c r="P901" s="436" t="s">
        <v>654</v>
      </c>
      <c r="Q901" s="436" t="s">
        <v>654</v>
      </c>
      <c r="R901" s="436" t="s">
        <v>654</v>
      </c>
      <c r="S901" s="436" t="s">
        <v>654</v>
      </c>
      <c r="T901" s="436" t="s">
        <v>654</v>
      </c>
      <c r="U901" s="436" t="s">
        <v>654</v>
      </c>
      <c r="V901" s="436" t="s">
        <v>654</v>
      </c>
      <c r="W901" s="436"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40"/>
        <v>4</v>
      </c>
      <c r="D902" s="275"/>
      <c r="E902" s="433">
        <f>E901</f>
        <v>3</v>
      </c>
      <c r="F902" s="324" t="b">
        <f t="shared" si="338"/>
        <v>1</v>
      </c>
      <c r="G902" s="275"/>
      <c r="H902" s="838"/>
      <c r="I902" s="839"/>
      <c r="J902" s="420" t="s">
        <v>655</v>
      </c>
      <c r="K902" s="437" t="str">
        <f t="shared" si="339"/>
        <v>-</v>
      </c>
      <c r="L902" s="434" t="s">
        <v>650</v>
      </c>
      <c r="M902" s="434" t="s">
        <v>650</v>
      </c>
      <c r="N902" s="434" t="s">
        <v>650</v>
      </c>
      <c r="O902" s="434" t="s">
        <v>650</v>
      </c>
      <c r="P902" s="434" t="s">
        <v>650</v>
      </c>
      <c r="Q902" s="434" t="s">
        <v>650</v>
      </c>
      <c r="R902" s="434" t="s">
        <v>650</v>
      </c>
      <c r="S902" s="434" t="s">
        <v>650</v>
      </c>
      <c r="T902" s="434" t="s">
        <v>650</v>
      </c>
      <c r="U902" s="434" t="s">
        <v>650</v>
      </c>
      <c r="V902" s="438" t="s">
        <v>650</v>
      </c>
      <c r="W902" s="438" t="s">
        <v>650</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40"/>
        <v>4</v>
      </c>
      <c r="D903" s="275"/>
      <c r="E903" s="330">
        <v>4</v>
      </c>
      <c r="F903" s="324" t="b">
        <f t="shared" si="338"/>
        <v>1</v>
      </c>
      <c r="G903" s="275"/>
      <c r="H903" s="430" t="s">
        <v>662</v>
      </c>
      <c r="I903" s="430"/>
      <c r="J903" s="412" t="s">
        <v>649</v>
      </c>
      <c r="K903" s="431" t="str">
        <f t="shared" si="339"/>
        <v>-</v>
      </c>
      <c r="L903" s="432" t="s">
        <v>650</v>
      </c>
      <c r="M903" s="432" t="s">
        <v>650</v>
      </c>
      <c r="N903" s="432" t="s">
        <v>650</v>
      </c>
      <c r="O903" s="432" t="s">
        <v>650</v>
      </c>
      <c r="P903" s="432" t="s">
        <v>650</v>
      </c>
      <c r="Q903" s="432" t="s">
        <v>650</v>
      </c>
      <c r="R903" s="432" t="s">
        <v>650</v>
      </c>
      <c r="S903" s="432" t="s">
        <v>650</v>
      </c>
      <c r="T903" s="432" t="s">
        <v>650</v>
      </c>
      <c r="U903" s="432" t="s">
        <v>650</v>
      </c>
      <c r="V903" s="432" t="s">
        <v>650</v>
      </c>
      <c r="W903" s="432" t="s">
        <v>650</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40"/>
        <v>4</v>
      </c>
      <c r="D904" s="275"/>
      <c r="E904" s="433">
        <f>E903</f>
        <v>4</v>
      </c>
      <c r="F904" s="324" t="b">
        <f t="shared" si="338"/>
        <v>1</v>
      </c>
      <c r="G904" s="275"/>
      <c r="H904" s="834" t="s">
        <v>663</v>
      </c>
      <c r="I904" s="835"/>
      <c r="J904" s="434" t="s">
        <v>652</v>
      </c>
      <c r="K904" s="435">
        <f t="shared" si="339"/>
        <v>43802</v>
      </c>
      <c r="L904" s="320">
        <v>48</v>
      </c>
      <c r="M904" s="436" t="s">
        <v>650</v>
      </c>
      <c r="N904" s="436" t="s">
        <v>650</v>
      </c>
      <c r="O904" s="436" t="s">
        <v>650</v>
      </c>
      <c r="P904" s="436" t="s">
        <v>650</v>
      </c>
      <c r="Q904" s="436" t="s">
        <v>650</v>
      </c>
      <c r="R904" s="436" t="s">
        <v>650</v>
      </c>
      <c r="S904" s="436" t="s">
        <v>650</v>
      </c>
      <c r="T904" s="436" t="s">
        <v>650</v>
      </c>
      <c r="U904" s="436" t="s">
        <v>650</v>
      </c>
      <c r="V904" s="436" t="s">
        <v>650</v>
      </c>
      <c r="W904" s="436" t="s">
        <v>650</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40"/>
        <v>4</v>
      </c>
      <c r="D905" s="275"/>
      <c r="E905" s="433">
        <f>E904</f>
        <v>4</v>
      </c>
      <c r="F905" s="324" t="b">
        <f t="shared" si="338"/>
        <v>1</v>
      </c>
      <c r="G905" s="275"/>
      <c r="H905" s="836"/>
      <c r="I905" s="837"/>
      <c r="J905" s="434" t="s">
        <v>653</v>
      </c>
      <c r="K905" s="435" t="str">
        <f t="shared" si="339"/>
        <v>-</v>
      </c>
      <c r="L905" s="436" t="s">
        <v>654</v>
      </c>
      <c r="M905" s="320">
        <v>34</v>
      </c>
      <c r="N905" s="436" t="s">
        <v>654</v>
      </c>
      <c r="O905" s="436" t="s">
        <v>654</v>
      </c>
      <c r="P905" s="436" t="s">
        <v>654</v>
      </c>
      <c r="Q905" s="436" t="s">
        <v>654</v>
      </c>
      <c r="R905" s="436" t="s">
        <v>654</v>
      </c>
      <c r="S905" s="436" t="s">
        <v>654</v>
      </c>
      <c r="T905" s="436" t="s">
        <v>654</v>
      </c>
      <c r="U905" s="436" t="s">
        <v>654</v>
      </c>
      <c r="V905" s="436" t="s">
        <v>654</v>
      </c>
      <c r="W905" s="436"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40"/>
        <v>4</v>
      </c>
      <c r="D906" s="275"/>
      <c r="E906" s="433">
        <f>E905</f>
        <v>4</v>
      </c>
      <c r="F906" s="324" t="b">
        <f t="shared" si="338"/>
        <v>1</v>
      </c>
      <c r="G906" s="275"/>
      <c r="H906" s="838"/>
      <c r="I906" s="839"/>
      <c r="J906" s="420" t="s">
        <v>655</v>
      </c>
      <c r="K906" s="437" t="str">
        <f t="shared" si="339"/>
        <v>-</v>
      </c>
      <c r="L906" s="434" t="s">
        <v>650</v>
      </c>
      <c r="M906" s="434" t="s">
        <v>650</v>
      </c>
      <c r="N906" s="434" t="s">
        <v>650</v>
      </c>
      <c r="O906" s="434" t="s">
        <v>650</v>
      </c>
      <c r="P906" s="434" t="s">
        <v>650</v>
      </c>
      <c r="Q906" s="434" t="s">
        <v>650</v>
      </c>
      <c r="R906" s="434" t="s">
        <v>650</v>
      </c>
      <c r="S906" s="434" t="s">
        <v>650</v>
      </c>
      <c r="T906" s="434" t="s">
        <v>650</v>
      </c>
      <c r="U906" s="434" t="s">
        <v>650</v>
      </c>
      <c r="V906" s="438" t="s">
        <v>650</v>
      </c>
      <c r="W906" s="438" t="s">
        <v>650</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40"/>
        <v>4</v>
      </c>
      <c r="D907" s="275"/>
      <c r="E907" s="330">
        <v>5</v>
      </c>
      <c r="F907" s="324" t="b">
        <f t="shared" si="338"/>
        <v>1</v>
      </c>
      <c r="G907" s="275"/>
      <c r="H907" s="430" t="s">
        <v>664</v>
      </c>
      <c r="I907" s="430"/>
      <c r="J907" s="412" t="s">
        <v>649</v>
      </c>
      <c r="K907" s="431" t="str">
        <f t="shared" si="339"/>
        <v>-</v>
      </c>
      <c r="L907" s="440">
        <v>-1</v>
      </c>
      <c r="M907" s="432" t="s">
        <v>650</v>
      </c>
      <c r="N907" s="432" t="s">
        <v>650</v>
      </c>
      <c r="O907" s="432" t="s">
        <v>650</v>
      </c>
      <c r="P907" s="432" t="s">
        <v>650</v>
      </c>
      <c r="Q907" s="432" t="s">
        <v>650</v>
      </c>
      <c r="R907" s="432" t="s">
        <v>650</v>
      </c>
      <c r="S907" s="432" t="s">
        <v>650</v>
      </c>
      <c r="T907" s="432" t="s">
        <v>650</v>
      </c>
      <c r="U907" s="432" t="s">
        <v>650</v>
      </c>
      <c r="V907" s="432" t="s">
        <v>650</v>
      </c>
      <c r="W907" s="432" t="s">
        <v>650</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40"/>
        <v>4</v>
      </c>
      <c r="D908" s="275"/>
      <c r="E908" s="433">
        <f>E907</f>
        <v>5</v>
      </c>
      <c r="F908" s="324" t="b">
        <f t="shared" si="338"/>
        <v>1</v>
      </c>
      <c r="G908" s="275"/>
      <c r="H908" s="834"/>
      <c r="I908" s="835"/>
      <c r="J908" s="434" t="s">
        <v>652</v>
      </c>
      <c r="K908" s="435" t="str">
        <f t="shared" si="339"/>
        <v>-</v>
      </c>
      <c r="L908" s="436" t="s">
        <v>650</v>
      </c>
      <c r="M908" s="436" t="s">
        <v>650</v>
      </c>
      <c r="N908" s="436" t="s">
        <v>650</v>
      </c>
      <c r="O908" s="436" t="s">
        <v>650</v>
      </c>
      <c r="P908" s="436" t="s">
        <v>650</v>
      </c>
      <c r="Q908" s="436" t="s">
        <v>650</v>
      </c>
      <c r="R908" s="436" t="s">
        <v>650</v>
      </c>
      <c r="S908" s="436" t="s">
        <v>650</v>
      </c>
      <c r="T908" s="436" t="s">
        <v>650</v>
      </c>
      <c r="U908" s="436" t="s">
        <v>650</v>
      </c>
      <c r="V908" s="436" t="s">
        <v>650</v>
      </c>
      <c r="W908" s="436" t="s">
        <v>650</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40"/>
        <v>4</v>
      </c>
      <c r="D909" s="275"/>
      <c r="E909" s="433">
        <f>E908</f>
        <v>5</v>
      </c>
      <c r="F909" s="324" t="b">
        <f t="shared" si="338"/>
        <v>1</v>
      </c>
      <c r="G909" s="275"/>
      <c r="H909" s="836"/>
      <c r="I909" s="837"/>
      <c r="J909" s="434" t="s">
        <v>653</v>
      </c>
      <c r="K909" s="435" t="str">
        <f t="shared" si="339"/>
        <v>-</v>
      </c>
      <c r="L909" s="436" t="s">
        <v>654</v>
      </c>
      <c r="M909" s="436" t="s">
        <v>654</v>
      </c>
      <c r="N909" s="436" t="s">
        <v>654</v>
      </c>
      <c r="O909" s="436" t="s">
        <v>654</v>
      </c>
      <c r="P909" s="436" t="s">
        <v>654</v>
      </c>
      <c r="Q909" s="436" t="s">
        <v>654</v>
      </c>
      <c r="R909" s="436" t="s">
        <v>654</v>
      </c>
      <c r="S909" s="436" t="s">
        <v>654</v>
      </c>
      <c r="T909" s="436" t="s">
        <v>654</v>
      </c>
      <c r="U909" s="436" t="s">
        <v>654</v>
      </c>
      <c r="V909" s="436" t="s">
        <v>654</v>
      </c>
      <c r="W909" s="436"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40"/>
        <v>4</v>
      </c>
      <c r="D910" s="275"/>
      <c r="E910" s="433">
        <f>E909</f>
        <v>5</v>
      </c>
      <c r="F910" s="324" t="b">
        <f t="shared" si="338"/>
        <v>1</v>
      </c>
      <c r="G910" s="275"/>
      <c r="H910" s="838"/>
      <c r="I910" s="839"/>
      <c r="J910" s="420" t="s">
        <v>655</v>
      </c>
      <c r="K910" s="437" t="str">
        <f t="shared" si="339"/>
        <v>-</v>
      </c>
      <c r="L910" s="434" t="s">
        <v>650</v>
      </c>
      <c r="M910" s="434" t="s">
        <v>650</v>
      </c>
      <c r="N910" s="434" t="s">
        <v>650</v>
      </c>
      <c r="O910" s="434" t="s">
        <v>650</v>
      </c>
      <c r="P910" s="434" t="s">
        <v>650</v>
      </c>
      <c r="Q910" s="434" t="s">
        <v>650</v>
      </c>
      <c r="R910" s="434" t="s">
        <v>650</v>
      </c>
      <c r="S910" s="434" t="s">
        <v>650</v>
      </c>
      <c r="T910" s="434" t="s">
        <v>650</v>
      </c>
      <c r="U910" s="434" t="s">
        <v>650</v>
      </c>
      <c r="V910" s="438" t="s">
        <v>650</v>
      </c>
      <c r="W910" s="438" t="s">
        <v>650</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40"/>
        <v>4</v>
      </c>
      <c r="D911" s="275"/>
      <c r="E911" s="330">
        <v>6</v>
      </c>
      <c r="F911" s="324" t="b">
        <f t="shared" si="338"/>
        <v>1</v>
      </c>
      <c r="G911" s="275"/>
      <c r="H911" s="430" t="s">
        <v>665</v>
      </c>
      <c r="I911" s="430"/>
      <c r="J911" s="412" t="s">
        <v>649</v>
      </c>
      <c r="K911" s="431" t="str">
        <f t="shared" si="339"/>
        <v>-</v>
      </c>
      <c r="L911" s="440">
        <v>-1</v>
      </c>
      <c r="M911" s="432" t="s">
        <v>650</v>
      </c>
      <c r="N911" s="432" t="s">
        <v>650</v>
      </c>
      <c r="O911" s="432" t="s">
        <v>650</v>
      </c>
      <c r="P911" s="432" t="s">
        <v>650</v>
      </c>
      <c r="Q911" s="432" t="s">
        <v>650</v>
      </c>
      <c r="R911" s="432" t="s">
        <v>650</v>
      </c>
      <c r="S911" s="432" t="s">
        <v>650</v>
      </c>
      <c r="T911" s="432" t="s">
        <v>650</v>
      </c>
      <c r="U911" s="432" t="s">
        <v>650</v>
      </c>
      <c r="V911" s="432" t="s">
        <v>650</v>
      </c>
      <c r="W911" s="432" t="s">
        <v>650</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40"/>
        <v>4</v>
      </c>
      <c r="D912" s="275"/>
      <c r="E912" s="433">
        <f>E911</f>
        <v>6</v>
      </c>
      <c r="F912" s="324" t="b">
        <f t="shared" si="338"/>
        <v>1</v>
      </c>
      <c r="G912" s="275"/>
      <c r="H912" s="834"/>
      <c r="I912" s="835"/>
      <c r="J912" s="434" t="s">
        <v>652</v>
      </c>
      <c r="K912" s="435" t="str">
        <f t="shared" si="339"/>
        <v>-</v>
      </c>
      <c r="L912" s="436" t="s">
        <v>650</v>
      </c>
      <c r="M912" s="436" t="s">
        <v>650</v>
      </c>
      <c r="N912" s="436" t="s">
        <v>650</v>
      </c>
      <c r="O912" s="436" t="s">
        <v>650</v>
      </c>
      <c r="P912" s="436" t="s">
        <v>650</v>
      </c>
      <c r="Q912" s="436" t="s">
        <v>650</v>
      </c>
      <c r="R912" s="436" t="s">
        <v>650</v>
      </c>
      <c r="S912" s="436" t="s">
        <v>650</v>
      </c>
      <c r="T912" s="436" t="s">
        <v>650</v>
      </c>
      <c r="U912" s="436" t="s">
        <v>650</v>
      </c>
      <c r="V912" s="436" t="s">
        <v>650</v>
      </c>
      <c r="W912" s="436" t="s">
        <v>650</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40"/>
        <v>4</v>
      </c>
      <c r="D913" s="275"/>
      <c r="E913" s="433">
        <f>E912</f>
        <v>6</v>
      </c>
      <c r="F913" s="324" t="b">
        <f t="shared" si="338"/>
        <v>1</v>
      </c>
      <c r="G913" s="275"/>
      <c r="H913" s="836"/>
      <c r="I913" s="837"/>
      <c r="J913" s="434" t="s">
        <v>653</v>
      </c>
      <c r="K913" s="435" t="str">
        <f t="shared" si="339"/>
        <v>-</v>
      </c>
      <c r="L913" s="436" t="s">
        <v>654</v>
      </c>
      <c r="M913" s="436" t="s">
        <v>654</v>
      </c>
      <c r="N913" s="436" t="s">
        <v>654</v>
      </c>
      <c r="O913" s="436" t="s">
        <v>654</v>
      </c>
      <c r="P913" s="436" t="s">
        <v>654</v>
      </c>
      <c r="Q913" s="436" t="s">
        <v>654</v>
      </c>
      <c r="R913" s="436" t="s">
        <v>654</v>
      </c>
      <c r="S913" s="436" t="s">
        <v>654</v>
      </c>
      <c r="T913" s="436" t="s">
        <v>654</v>
      </c>
      <c r="U913" s="436" t="s">
        <v>654</v>
      </c>
      <c r="V913" s="436" t="s">
        <v>654</v>
      </c>
      <c r="W913" s="436"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40"/>
        <v>4</v>
      </c>
      <c r="D914" s="275"/>
      <c r="E914" s="433">
        <f>E913</f>
        <v>6</v>
      </c>
      <c r="F914" s="324" t="b">
        <f t="shared" si="338"/>
        <v>1</v>
      </c>
      <c r="G914" s="275"/>
      <c r="H914" s="838"/>
      <c r="I914" s="839"/>
      <c r="J914" s="420" t="s">
        <v>655</v>
      </c>
      <c r="K914" s="437" t="str">
        <f t="shared" si="339"/>
        <v>-</v>
      </c>
      <c r="L914" s="434" t="s">
        <v>650</v>
      </c>
      <c r="M914" s="434" t="s">
        <v>650</v>
      </c>
      <c r="N914" s="434" t="s">
        <v>650</v>
      </c>
      <c r="O914" s="434" t="s">
        <v>650</v>
      </c>
      <c r="P914" s="434" t="s">
        <v>650</v>
      </c>
      <c r="Q914" s="434" t="s">
        <v>650</v>
      </c>
      <c r="R914" s="434" t="s">
        <v>650</v>
      </c>
      <c r="S914" s="434" t="s">
        <v>650</v>
      </c>
      <c r="T914" s="434" t="s">
        <v>650</v>
      </c>
      <c r="U914" s="434" t="s">
        <v>650</v>
      </c>
      <c r="V914" s="438" t="s">
        <v>650</v>
      </c>
      <c r="W914" s="438" t="s">
        <v>650</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40"/>
        <v>4</v>
      </c>
      <c r="D915" s="275"/>
      <c r="E915" s="330">
        <v>7</v>
      </c>
      <c r="F915" s="324" t="b">
        <f t="shared" si="338"/>
        <v>1</v>
      </c>
      <c r="G915" s="275"/>
      <c r="H915" s="430" t="s">
        <v>666</v>
      </c>
      <c r="I915" s="430"/>
      <c r="J915" s="412" t="s">
        <v>649</v>
      </c>
      <c r="K915" s="431" t="str">
        <f t="shared" si="339"/>
        <v>-</v>
      </c>
      <c r="L915" s="440">
        <v>-1</v>
      </c>
      <c r="M915" s="432" t="s">
        <v>650</v>
      </c>
      <c r="N915" s="432" t="s">
        <v>650</v>
      </c>
      <c r="O915" s="432" t="s">
        <v>650</v>
      </c>
      <c r="P915" s="432" t="s">
        <v>650</v>
      </c>
      <c r="Q915" s="432" t="s">
        <v>650</v>
      </c>
      <c r="R915" s="432" t="s">
        <v>650</v>
      </c>
      <c r="S915" s="432" t="s">
        <v>650</v>
      </c>
      <c r="T915" s="432" t="s">
        <v>650</v>
      </c>
      <c r="U915" s="432" t="s">
        <v>650</v>
      </c>
      <c r="V915" s="432" t="s">
        <v>650</v>
      </c>
      <c r="W915" s="432" t="s">
        <v>650</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40"/>
        <v>4</v>
      </c>
      <c r="D916" s="275"/>
      <c r="E916" s="433">
        <f>E915</f>
        <v>7</v>
      </c>
      <c r="F916" s="324" t="b">
        <f t="shared" si="338"/>
        <v>1</v>
      </c>
      <c r="G916" s="275"/>
      <c r="H916" s="834"/>
      <c r="I916" s="835"/>
      <c r="J916" s="434" t="s">
        <v>652</v>
      </c>
      <c r="K916" s="435" t="str">
        <f t="shared" si="339"/>
        <v>-</v>
      </c>
      <c r="L916" s="436" t="s">
        <v>650</v>
      </c>
      <c r="M916" s="436" t="s">
        <v>650</v>
      </c>
      <c r="N916" s="436" t="s">
        <v>650</v>
      </c>
      <c r="O916" s="436" t="s">
        <v>650</v>
      </c>
      <c r="P916" s="436" t="s">
        <v>650</v>
      </c>
      <c r="Q916" s="436" t="s">
        <v>650</v>
      </c>
      <c r="R916" s="436" t="s">
        <v>650</v>
      </c>
      <c r="S916" s="436" t="s">
        <v>650</v>
      </c>
      <c r="T916" s="436" t="s">
        <v>650</v>
      </c>
      <c r="U916" s="436" t="s">
        <v>650</v>
      </c>
      <c r="V916" s="436" t="s">
        <v>650</v>
      </c>
      <c r="W916" s="436" t="s">
        <v>650</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40"/>
        <v>4</v>
      </c>
      <c r="D917" s="275"/>
      <c r="E917" s="433">
        <f>E916</f>
        <v>7</v>
      </c>
      <c r="F917" s="324" t="b">
        <f t="shared" si="338"/>
        <v>1</v>
      </c>
      <c r="G917" s="275"/>
      <c r="H917" s="836"/>
      <c r="I917" s="837"/>
      <c r="J917" s="434" t="s">
        <v>653</v>
      </c>
      <c r="K917" s="435" t="str">
        <f t="shared" si="339"/>
        <v>-</v>
      </c>
      <c r="L917" s="436" t="s">
        <v>654</v>
      </c>
      <c r="M917" s="436" t="s">
        <v>654</v>
      </c>
      <c r="N917" s="436" t="s">
        <v>654</v>
      </c>
      <c r="O917" s="436" t="s">
        <v>654</v>
      </c>
      <c r="P917" s="436" t="s">
        <v>654</v>
      </c>
      <c r="Q917" s="436" t="s">
        <v>654</v>
      </c>
      <c r="R917" s="436" t="s">
        <v>654</v>
      </c>
      <c r="S917" s="436" t="s">
        <v>654</v>
      </c>
      <c r="T917" s="436" t="s">
        <v>654</v>
      </c>
      <c r="U917" s="436" t="s">
        <v>654</v>
      </c>
      <c r="V917" s="436" t="s">
        <v>654</v>
      </c>
      <c r="W917" s="436"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40"/>
        <v>4</v>
      </c>
      <c r="D918" s="275"/>
      <c r="E918" s="433">
        <f>E917</f>
        <v>7</v>
      </c>
      <c r="F918" s="324" t="b">
        <f t="shared" si="338"/>
        <v>1</v>
      </c>
      <c r="G918" s="275"/>
      <c r="H918" s="838"/>
      <c r="I918" s="839"/>
      <c r="J918" s="420" t="s">
        <v>655</v>
      </c>
      <c r="K918" s="437" t="str">
        <f t="shared" si="339"/>
        <v>-</v>
      </c>
      <c r="L918" s="434" t="s">
        <v>650</v>
      </c>
      <c r="M918" s="434" t="s">
        <v>650</v>
      </c>
      <c r="N918" s="434" t="s">
        <v>650</v>
      </c>
      <c r="O918" s="434" t="s">
        <v>650</v>
      </c>
      <c r="P918" s="434" t="s">
        <v>650</v>
      </c>
      <c r="Q918" s="434" t="s">
        <v>650</v>
      </c>
      <c r="R918" s="434" t="s">
        <v>650</v>
      </c>
      <c r="S918" s="434" t="s">
        <v>650</v>
      </c>
      <c r="T918" s="434" t="s">
        <v>650</v>
      </c>
      <c r="U918" s="434" t="s">
        <v>650</v>
      </c>
      <c r="V918" s="438" t="s">
        <v>650</v>
      </c>
      <c r="W918" s="438" t="s">
        <v>650</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40"/>
        <v>4</v>
      </c>
      <c r="D919" s="275"/>
      <c r="E919" s="330">
        <v>8</v>
      </c>
      <c r="F919" s="324" t="b">
        <f t="shared" ref="F919:F950" si="341">COUNTIFS($L919:$W919,"-")&lt;&gt;COUNTA($L919:$W919)</f>
        <v>1</v>
      </c>
      <c r="G919" s="275"/>
      <c r="H919" s="430" t="s">
        <v>973</v>
      </c>
      <c r="I919" s="430"/>
      <c r="J919" s="412" t="s">
        <v>649</v>
      </c>
      <c r="K919" s="431" t="str">
        <f t="shared" si="339"/>
        <v>-</v>
      </c>
      <c r="L919" s="432" t="s">
        <v>650</v>
      </c>
      <c r="M919" s="432" t="s">
        <v>650</v>
      </c>
      <c r="N919" s="432" t="s">
        <v>650</v>
      </c>
      <c r="O919" s="432" t="s">
        <v>650</v>
      </c>
      <c r="P919" s="432" t="s">
        <v>650</v>
      </c>
      <c r="Q919" s="432" t="s">
        <v>650</v>
      </c>
      <c r="R919" s="432" t="s">
        <v>650</v>
      </c>
      <c r="S919" s="432" t="s">
        <v>650</v>
      </c>
      <c r="T919" s="432" t="s">
        <v>650</v>
      </c>
      <c r="U919" s="432" t="s">
        <v>650</v>
      </c>
      <c r="V919" s="432" t="s">
        <v>650</v>
      </c>
      <c r="W919" s="432" t="s">
        <v>650</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40"/>
        <v>4</v>
      </c>
      <c r="D920" s="275"/>
      <c r="E920" s="433">
        <f>E919</f>
        <v>8</v>
      </c>
      <c r="F920" s="324" t="b">
        <f t="shared" si="341"/>
        <v>1</v>
      </c>
      <c r="G920" s="275"/>
      <c r="H920" s="834" t="s">
        <v>974</v>
      </c>
      <c r="I920" s="835"/>
      <c r="J920" s="434" t="s">
        <v>652</v>
      </c>
      <c r="K920" s="435" t="str">
        <f t="shared" si="339"/>
        <v>-</v>
      </c>
      <c r="L920" s="436" t="s">
        <v>650</v>
      </c>
      <c r="M920" s="436" t="s">
        <v>650</v>
      </c>
      <c r="N920" s="436" t="s">
        <v>650</v>
      </c>
      <c r="O920" s="436" t="s">
        <v>650</v>
      </c>
      <c r="P920" s="436" t="s">
        <v>650</v>
      </c>
      <c r="Q920" s="320">
        <v>0</v>
      </c>
      <c r="R920" s="436" t="s">
        <v>650</v>
      </c>
      <c r="S920" s="320" t="b">
        <v>1</v>
      </c>
      <c r="T920" s="436" t="s">
        <v>650</v>
      </c>
      <c r="U920" s="436" t="s">
        <v>650</v>
      </c>
      <c r="V920" s="436" t="s">
        <v>650</v>
      </c>
      <c r="W920" s="436" t="s">
        <v>650</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40"/>
        <v>4</v>
      </c>
      <c r="D921" s="275"/>
      <c r="E921" s="433">
        <f>E920</f>
        <v>8</v>
      </c>
      <c r="F921" s="324" t="b">
        <f t="shared" si="341"/>
        <v>1</v>
      </c>
      <c r="G921" s="275"/>
      <c r="H921" s="836"/>
      <c r="I921" s="837"/>
      <c r="J921" s="434" t="s">
        <v>653</v>
      </c>
      <c r="K921" s="435" t="str">
        <f t="shared" si="339"/>
        <v>-</v>
      </c>
      <c r="L921" s="436" t="s">
        <v>654</v>
      </c>
      <c r="M921" s="436" t="s">
        <v>654</v>
      </c>
      <c r="N921" s="436" t="s">
        <v>654</v>
      </c>
      <c r="O921" s="436" t="s">
        <v>654</v>
      </c>
      <c r="P921" s="436" t="s">
        <v>654</v>
      </c>
      <c r="Q921" s="436" t="s">
        <v>654</v>
      </c>
      <c r="R921" s="436" t="s">
        <v>654</v>
      </c>
      <c r="S921" s="436" t="s">
        <v>654</v>
      </c>
      <c r="T921" s="436" t="s">
        <v>654</v>
      </c>
      <c r="U921" s="436" t="s">
        <v>654</v>
      </c>
      <c r="V921" s="436" t="s">
        <v>654</v>
      </c>
      <c r="W921" s="436"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40"/>
        <v>4</v>
      </c>
      <c r="D922" s="275"/>
      <c r="E922" s="433">
        <f>E921</f>
        <v>8</v>
      </c>
      <c r="F922" s="324" t="b">
        <f t="shared" si="341"/>
        <v>1</v>
      </c>
      <c r="G922" s="275"/>
      <c r="H922" s="838"/>
      <c r="I922" s="839"/>
      <c r="J922" s="420" t="s">
        <v>655</v>
      </c>
      <c r="K922" s="437" t="str">
        <f t="shared" si="339"/>
        <v>-</v>
      </c>
      <c r="L922" s="434" t="s">
        <v>650</v>
      </c>
      <c r="M922" s="434" t="s">
        <v>650</v>
      </c>
      <c r="N922" s="434" t="s">
        <v>650</v>
      </c>
      <c r="O922" s="434" t="s">
        <v>650</v>
      </c>
      <c r="P922" s="434" t="s">
        <v>650</v>
      </c>
      <c r="Q922" s="434" t="s">
        <v>650</v>
      </c>
      <c r="R922" s="434" t="s">
        <v>650</v>
      </c>
      <c r="S922" s="434" t="s">
        <v>650</v>
      </c>
      <c r="T922" s="434" t="s">
        <v>650</v>
      </c>
      <c r="U922" s="434" t="s">
        <v>650</v>
      </c>
      <c r="V922" s="438" t="s">
        <v>650</v>
      </c>
      <c r="W922" s="438" t="s">
        <v>650</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42">INT($C$875)+3</f>
        <v>4</v>
      </c>
      <c r="D923" s="275"/>
      <c r="E923" s="330">
        <v>9</v>
      </c>
      <c r="F923" s="324" t="b">
        <f t="shared" si="341"/>
        <v>1</v>
      </c>
      <c r="G923" s="275"/>
      <c r="H923" s="430" t="s">
        <v>667</v>
      </c>
      <c r="I923" s="430"/>
      <c r="J923" s="412" t="s">
        <v>649</v>
      </c>
      <c r="K923" s="431" t="str">
        <f t="shared" si="339"/>
        <v>-</v>
      </c>
      <c r="L923" s="432" t="s">
        <v>650</v>
      </c>
      <c r="M923" s="432" t="s">
        <v>650</v>
      </c>
      <c r="N923" s="432" t="s">
        <v>650</v>
      </c>
      <c r="O923" s="432" t="s">
        <v>650</v>
      </c>
      <c r="P923" s="432" t="s">
        <v>650</v>
      </c>
      <c r="Q923" s="432" t="s">
        <v>650</v>
      </c>
      <c r="R923" s="432" t="s">
        <v>650</v>
      </c>
      <c r="S923" s="432" t="s">
        <v>650</v>
      </c>
      <c r="T923" s="432" t="s">
        <v>650</v>
      </c>
      <c r="U923" s="432" t="s">
        <v>650</v>
      </c>
      <c r="V923" s="432" t="s">
        <v>650</v>
      </c>
      <c r="W923" s="432" t="s">
        <v>650</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42"/>
        <v>4</v>
      </c>
      <c r="D924" s="275"/>
      <c r="E924" s="433">
        <f>E923</f>
        <v>9</v>
      </c>
      <c r="F924" s="324" t="b">
        <f t="shared" si="341"/>
        <v>1</v>
      </c>
      <c r="G924" s="275"/>
      <c r="H924" s="834" t="s">
        <v>975</v>
      </c>
      <c r="I924" s="835"/>
      <c r="J924" s="434" t="s">
        <v>652</v>
      </c>
      <c r="K924" s="435" t="str">
        <f t="shared" si="339"/>
        <v>-</v>
      </c>
      <c r="L924" s="436" t="s">
        <v>650</v>
      </c>
      <c r="M924" s="436" t="s">
        <v>650</v>
      </c>
      <c r="N924" s="436" t="s">
        <v>650</v>
      </c>
      <c r="O924" s="436" t="s">
        <v>650</v>
      </c>
      <c r="P924" s="436" t="s">
        <v>650</v>
      </c>
      <c r="Q924" s="693">
        <f>INT($I$392/7)+2</f>
        <v>7</v>
      </c>
      <c r="R924" s="436" t="s">
        <v>650</v>
      </c>
      <c r="S924" s="320" t="b">
        <v>1</v>
      </c>
      <c r="T924" s="436">
        <v>1</v>
      </c>
      <c r="U924" s="436" t="s">
        <v>650</v>
      </c>
      <c r="V924" s="436" t="s">
        <v>650</v>
      </c>
      <c r="W924" s="436" t="s">
        <v>650</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42"/>
        <v>4</v>
      </c>
      <c r="D925" s="275"/>
      <c r="E925" s="433">
        <f>E924</f>
        <v>9</v>
      </c>
      <c r="F925" s="324" t="b">
        <f t="shared" si="341"/>
        <v>1</v>
      </c>
      <c r="G925" s="275"/>
      <c r="H925" s="836"/>
      <c r="I925" s="837"/>
      <c r="J925" s="434" t="s">
        <v>653</v>
      </c>
      <c r="K925" s="435" t="str">
        <f t="shared" si="339"/>
        <v>-</v>
      </c>
      <c r="L925" s="436" t="s">
        <v>654</v>
      </c>
      <c r="M925" s="436" t="s">
        <v>654</v>
      </c>
      <c r="N925" s="436" t="s">
        <v>654</v>
      </c>
      <c r="O925" s="436" t="s">
        <v>654</v>
      </c>
      <c r="P925" s="436" t="s">
        <v>654</v>
      </c>
      <c r="Q925" s="436" t="s">
        <v>654</v>
      </c>
      <c r="R925" s="436" t="s">
        <v>654</v>
      </c>
      <c r="S925" s="436" t="s">
        <v>654</v>
      </c>
      <c r="T925" s="436" t="s">
        <v>654</v>
      </c>
      <c r="U925" s="436" t="s">
        <v>654</v>
      </c>
      <c r="V925" s="436" t="s">
        <v>654</v>
      </c>
      <c r="W925" s="436"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42"/>
        <v>4</v>
      </c>
      <c r="D926" s="275"/>
      <c r="E926" s="433">
        <f>E925</f>
        <v>9</v>
      </c>
      <c r="F926" s="324" t="b">
        <f t="shared" si="341"/>
        <v>1</v>
      </c>
      <c r="G926" s="275"/>
      <c r="H926" s="838"/>
      <c r="I926" s="839"/>
      <c r="J926" s="420" t="s">
        <v>655</v>
      </c>
      <c r="K926" s="437" t="str">
        <f t="shared" si="339"/>
        <v>-</v>
      </c>
      <c r="L926" s="434" t="s">
        <v>650</v>
      </c>
      <c r="M926" s="434" t="s">
        <v>650</v>
      </c>
      <c r="N926" s="434" t="s">
        <v>650</v>
      </c>
      <c r="O926" s="434" t="s">
        <v>650</v>
      </c>
      <c r="P926" s="434" t="s">
        <v>650</v>
      </c>
      <c r="Q926" s="434" t="s">
        <v>650</v>
      </c>
      <c r="R926" s="434" t="s">
        <v>650</v>
      </c>
      <c r="S926" s="434" t="s">
        <v>650</v>
      </c>
      <c r="T926" s="434" t="s">
        <v>650</v>
      </c>
      <c r="U926" s="434" t="s">
        <v>650</v>
      </c>
      <c r="V926" s="438" t="s">
        <v>650</v>
      </c>
      <c r="W926" s="438" t="s">
        <v>650</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42"/>
        <v>4</v>
      </c>
      <c r="D927" s="275"/>
      <c r="E927" s="330">
        <v>10</v>
      </c>
      <c r="F927" s="324" t="b">
        <f t="shared" si="341"/>
        <v>1</v>
      </c>
      <c r="G927" s="275"/>
      <c r="H927" s="430" t="s">
        <v>668</v>
      </c>
      <c r="I927" s="430"/>
      <c r="J927" s="412" t="s">
        <v>649</v>
      </c>
      <c r="K927" s="431" t="str">
        <f t="shared" si="339"/>
        <v>-</v>
      </c>
      <c r="L927" s="432" t="s">
        <v>650</v>
      </c>
      <c r="M927" s="432" t="s">
        <v>650</v>
      </c>
      <c r="N927" s="432" t="s">
        <v>650</v>
      </c>
      <c r="O927" s="432" t="s">
        <v>650</v>
      </c>
      <c r="P927" s="432" t="s">
        <v>650</v>
      </c>
      <c r="Q927" s="432" t="s">
        <v>650</v>
      </c>
      <c r="R927" s="432" t="s">
        <v>650</v>
      </c>
      <c r="S927" s="432" t="s">
        <v>650</v>
      </c>
      <c r="T927" s="432" t="s">
        <v>650</v>
      </c>
      <c r="U927" s="432" t="s">
        <v>650</v>
      </c>
      <c r="V927" s="432" t="s">
        <v>650</v>
      </c>
      <c r="W927" s="432" t="s">
        <v>650</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42"/>
        <v>4</v>
      </c>
      <c r="D928" s="275"/>
      <c r="E928" s="433">
        <f>E927</f>
        <v>10</v>
      </c>
      <c r="F928" s="324" t="b">
        <f t="shared" si="341"/>
        <v>1</v>
      </c>
      <c r="G928" s="275"/>
      <c r="H928" s="834" t="s">
        <v>976</v>
      </c>
      <c r="I928" s="835"/>
      <c r="J928" s="434" t="s">
        <v>652</v>
      </c>
      <c r="K928" s="435" t="str">
        <f t="shared" si="339"/>
        <v>-</v>
      </c>
      <c r="L928" s="436" t="s">
        <v>650</v>
      </c>
      <c r="M928" s="436" t="s">
        <v>650</v>
      </c>
      <c r="N928" s="436" t="s">
        <v>650</v>
      </c>
      <c r="O928" s="436" t="s">
        <v>650</v>
      </c>
      <c r="P928" s="436" t="s">
        <v>650</v>
      </c>
      <c r="Q928" s="693">
        <f>INT($I$393/7)+2</f>
        <v>9</v>
      </c>
      <c r="R928" s="436" t="s">
        <v>650</v>
      </c>
      <c r="S928" s="320" t="b">
        <v>1</v>
      </c>
      <c r="T928" s="436">
        <v>2</v>
      </c>
      <c r="U928" s="436" t="s">
        <v>650</v>
      </c>
      <c r="V928" s="436" t="s">
        <v>650</v>
      </c>
      <c r="W928" s="436" t="s">
        <v>650</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42"/>
        <v>4</v>
      </c>
      <c r="D929" s="275"/>
      <c r="E929" s="433">
        <f>E928</f>
        <v>10</v>
      </c>
      <c r="F929" s="324" t="b">
        <f t="shared" si="341"/>
        <v>1</v>
      </c>
      <c r="G929" s="275"/>
      <c r="H929" s="836"/>
      <c r="I929" s="837"/>
      <c r="J929" s="434" t="s">
        <v>653</v>
      </c>
      <c r="K929" s="435" t="str">
        <f t="shared" si="339"/>
        <v>-</v>
      </c>
      <c r="L929" s="436" t="s">
        <v>654</v>
      </c>
      <c r="M929" s="436" t="s">
        <v>654</v>
      </c>
      <c r="N929" s="436" t="s">
        <v>654</v>
      </c>
      <c r="O929" s="436" t="s">
        <v>654</v>
      </c>
      <c r="P929" s="436" t="s">
        <v>654</v>
      </c>
      <c r="Q929" s="436" t="s">
        <v>654</v>
      </c>
      <c r="R929" s="436" t="s">
        <v>654</v>
      </c>
      <c r="S929" s="436" t="s">
        <v>654</v>
      </c>
      <c r="T929" s="436" t="s">
        <v>654</v>
      </c>
      <c r="U929" s="436" t="s">
        <v>654</v>
      </c>
      <c r="V929" s="436" t="s">
        <v>654</v>
      </c>
      <c r="W929" s="436"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42"/>
        <v>4</v>
      </c>
      <c r="D930" s="275"/>
      <c r="E930" s="433">
        <f>E929</f>
        <v>10</v>
      </c>
      <c r="F930" s="324" t="b">
        <f t="shared" si="341"/>
        <v>1</v>
      </c>
      <c r="G930" s="275"/>
      <c r="H930" s="838"/>
      <c r="I930" s="839"/>
      <c r="J930" s="420" t="s">
        <v>655</v>
      </c>
      <c r="K930" s="437" t="str">
        <f t="shared" si="339"/>
        <v>-</v>
      </c>
      <c r="L930" s="434" t="s">
        <v>650</v>
      </c>
      <c r="M930" s="434" t="s">
        <v>650</v>
      </c>
      <c r="N930" s="434" t="s">
        <v>650</v>
      </c>
      <c r="O930" s="434" t="s">
        <v>650</v>
      </c>
      <c r="P930" s="434" t="s">
        <v>650</v>
      </c>
      <c r="Q930" s="434" t="s">
        <v>650</v>
      </c>
      <c r="R930" s="434" t="s">
        <v>650</v>
      </c>
      <c r="S930" s="434" t="s">
        <v>650</v>
      </c>
      <c r="T930" s="434" t="s">
        <v>650</v>
      </c>
      <c r="U930" s="434" t="s">
        <v>650</v>
      </c>
      <c r="V930" s="438" t="s">
        <v>650</v>
      </c>
      <c r="W930" s="438" t="s">
        <v>650</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42"/>
        <v>4</v>
      </c>
      <c r="D931" s="275"/>
      <c r="E931" s="330">
        <v>11</v>
      </c>
      <c r="F931" s="324" t="b">
        <f t="shared" si="341"/>
        <v>1</v>
      </c>
      <c r="G931" s="275"/>
      <c r="H931" s="430" t="s">
        <v>669</v>
      </c>
      <c r="I931" s="430"/>
      <c r="J931" s="412" t="s">
        <v>649</v>
      </c>
      <c r="K931" s="431" t="str">
        <f t="shared" si="339"/>
        <v>-</v>
      </c>
      <c r="L931" s="432" t="s">
        <v>650</v>
      </c>
      <c r="M931" s="432" t="s">
        <v>650</v>
      </c>
      <c r="N931" s="432" t="s">
        <v>650</v>
      </c>
      <c r="O931" s="432" t="s">
        <v>650</v>
      </c>
      <c r="P931" s="432" t="s">
        <v>650</v>
      </c>
      <c r="Q931" s="432" t="s">
        <v>650</v>
      </c>
      <c r="R931" s="432" t="s">
        <v>650</v>
      </c>
      <c r="S931" s="432" t="s">
        <v>650</v>
      </c>
      <c r="T931" s="432" t="s">
        <v>650</v>
      </c>
      <c r="U931" s="432" t="s">
        <v>650</v>
      </c>
      <c r="V931" s="432" t="s">
        <v>650</v>
      </c>
      <c r="W931" s="432" t="s">
        <v>650</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42"/>
        <v>4</v>
      </c>
      <c r="D932" s="275"/>
      <c r="E932" s="433">
        <f>E931</f>
        <v>11</v>
      </c>
      <c r="F932" s="324" t="b">
        <f t="shared" si="341"/>
        <v>1</v>
      </c>
      <c r="G932" s="275"/>
      <c r="H932" s="834" t="s">
        <v>976</v>
      </c>
      <c r="I932" s="835"/>
      <c r="J932" s="434" t="s">
        <v>652</v>
      </c>
      <c r="K932" s="435" t="str">
        <f t="shared" si="339"/>
        <v>-</v>
      </c>
      <c r="L932" s="436" t="s">
        <v>650</v>
      </c>
      <c r="M932" s="436" t="s">
        <v>650</v>
      </c>
      <c r="N932" s="436" t="s">
        <v>650</v>
      </c>
      <c r="O932" s="436" t="s">
        <v>650</v>
      </c>
      <c r="P932" s="436" t="s">
        <v>650</v>
      </c>
      <c r="Q932" s="693">
        <f>INT($I$394/7)+2</f>
        <v>9</v>
      </c>
      <c r="R932" s="436" t="s">
        <v>650</v>
      </c>
      <c r="S932" s="320" t="b">
        <v>1</v>
      </c>
      <c r="T932" s="436">
        <v>3</v>
      </c>
      <c r="U932" s="436" t="s">
        <v>650</v>
      </c>
      <c r="V932" s="436" t="s">
        <v>650</v>
      </c>
      <c r="W932" s="436" t="s">
        <v>650</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42"/>
        <v>4</v>
      </c>
      <c r="D933" s="275"/>
      <c r="E933" s="433">
        <f>E932</f>
        <v>11</v>
      </c>
      <c r="F933" s="324" t="b">
        <f t="shared" si="341"/>
        <v>1</v>
      </c>
      <c r="G933" s="275"/>
      <c r="H933" s="836"/>
      <c r="I933" s="837"/>
      <c r="J933" s="434" t="s">
        <v>653</v>
      </c>
      <c r="K933" s="435" t="str">
        <f t="shared" si="339"/>
        <v>-</v>
      </c>
      <c r="L933" s="436" t="s">
        <v>654</v>
      </c>
      <c r="M933" s="436" t="s">
        <v>654</v>
      </c>
      <c r="N933" s="436" t="s">
        <v>654</v>
      </c>
      <c r="O933" s="436" t="s">
        <v>654</v>
      </c>
      <c r="P933" s="436" t="s">
        <v>654</v>
      </c>
      <c r="Q933" s="436" t="s">
        <v>654</v>
      </c>
      <c r="R933" s="436" t="s">
        <v>654</v>
      </c>
      <c r="S933" s="436" t="s">
        <v>654</v>
      </c>
      <c r="T933" s="436" t="s">
        <v>654</v>
      </c>
      <c r="U933" s="436" t="s">
        <v>654</v>
      </c>
      <c r="V933" s="436" t="s">
        <v>654</v>
      </c>
      <c r="W933" s="436"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42"/>
        <v>4</v>
      </c>
      <c r="D934" s="275"/>
      <c r="E934" s="433">
        <f>E933</f>
        <v>11</v>
      </c>
      <c r="F934" s="324" t="b">
        <f t="shared" si="341"/>
        <v>1</v>
      </c>
      <c r="G934" s="275"/>
      <c r="H934" s="838"/>
      <c r="I934" s="839"/>
      <c r="J934" s="420" t="s">
        <v>655</v>
      </c>
      <c r="K934" s="437" t="str">
        <f t="shared" si="339"/>
        <v>-</v>
      </c>
      <c r="L934" s="434" t="s">
        <v>650</v>
      </c>
      <c r="M934" s="434" t="s">
        <v>650</v>
      </c>
      <c r="N934" s="434" t="s">
        <v>650</v>
      </c>
      <c r="O934" s="434" t="s">
        <v>650</v>
      </c>
      <c r="P934" s="434" t="s">
        <v>650</v>
      </c>
      <c r="Q934" s="434" t="s">
        <v>650</v>
      </c>
      <c r="R934" s="434" t="s">
        <v>650</v>
      </c>
      <c r="S934" s="434" t="s">
        <v>650</v>
      </c>
      <c r="T934" s="434" t="s">
        <v>650</v>
      </c>
      <c r="U934" s="434" t="s">
        <v>650</v>
      </c>
      <c r="V934" s="438" t="s">
        <v>650</v>
      </c>
      <c r="W934" s="438" t="s">
        <v>650</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42"/>
        <v>4</v>
      </c>
      <c r="D935" s="275"/>
      <c r="E935" s="330">
        <v>12</v>
      </c>
      <c r="F935" s="324" t="b">
        <f t="shared" si="341"/>
        <v>1</v>
      </c>
      <c r="G935" s="275"/>
      <c r="H935" s="430" t="s">
        <v>670</v>
      </c>
      <c r="I935" s="430"/>
      <c r="J935" s="412" t="s">
        <v>649</v>
      </c>
      <c r="K935" s="431" t="str">
        <f t="shared" si="339"/>
        <v>-</v>
      </c>
      <c r="L935" s="432" t="s">
        <v>650</v>
      </c>
      <c r="M935" s="432" t="s">
        <v>650</v>
      </c>
      <c r="N935" s="432" t="s">
        <v>650</v>
      </c>
      <c r="O935" s="432" t="s">
        <v>650</v>
      </c>
      <c r="P935" s="432" t="s">
        <v>650</v>
      </c>
      <c r="Q935" s="432" t="s">
        <v>650</v>
      </c>
      <c r="R935" s="432" t="s">
        <v>650</v>
      </c>
      <c r="S935" s="432" t="s">
        <v>650</v>
      </c>
      <c r="T935" s="432" t="s">
        <v>650</v>
      </c>
      <c r="U935" s="432" t="s">
        <v>650</v>
      </c>
      <c r="V935" s="432" t="s">
        <v>650</v>
      </c>
      <c r="W935" s="432" t="s">
        <v>650</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42"/>
        <v>4</v>
      </c>
      <c r="D936" s="275"/>
      <c r="E936" s="433">
        <f>E935</f>
        <v>12</v>
      </c>
      <c r="F936" s="324" t="b">
        <f t="shared" si="341"/>
        <v>1</v>
      </c>
      <c r="G936" s="275"/>
      <c r="H936" s="834" t="s">
        <v>976</v>
      </c>
      <c r="I936" s="835"/>
      <c r="J936" s="434" t="s">
        <v>652</v>
      </c>
      <c r="K936" s="435" t="str">
        <f t="shared" si="339"/>
        <v>-</v>
      </c>
      <c r="L936" s="436" t="s">
        <v>650</v>
      </c>
      <c r="M936" s="436" t="s">
        <v>650</v>
      </c>
      <c r="N936" s="436" t="s">
        <v>650</v>
      </c>
      <c r="O936" s="436" t="s">
        <v>650</v>
      </c>
      <c r="P936" s="436" t="s">
        <v>650</v>
      </c>
      <c r="Q936" s="693">
        <f>INT($I$395/7)+2</f>
        <v>9</v>
      </c>
      <c r="R936" s="436" t="s">
        <v>650</v>
      </c>
      <c r="S936" s="320" t="b">
        <v>1</v>
      </c>
      <c r="T936" s="436">
        <v>4</v>
      </c>
      <c r="U936" s="436" t="s">
        <v>650</v>
      </c>
      <c r="V936" s="436" t="s">
        <v>650</v>
      </c>
      <c r="W936" s="436" t="s">
        <v>650</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42"/>
        <v>4</v>
      </c>
      <c r="D937" s="275"/>
      <c r="E937" s="433">
        <f>E936</f>
        <v>12</v>
      </c>
      <c r="F937" s="324" t="b">
        <f t="shared" si="341"/>
        <v>1</v>
      </c>
      <c r="G937" s="275"/>
      <c r="H937" s="836"/>
      <c r="I937" s="837"/>
      <c r="J937" s="434" t="s">
        <v>653</v>
      </c>
      <c r="K937" s="435" t="str">
        <f t="shared" si="339"/>
        <v>-</v>
      </c>
      <c r="L937" s="436" t="s">
        <v>654</v>
      </c>
      <c r="M937" s="436" t="s">
        <v>654</v>
      </c>
      <c r="N937" s="436" t="s">
        <v>654</v>
      </c>
      <c r="O937" s="436" t="s">
        <v>654</v>
      </c>
      <c r="P937" s="436" t="s">
        <v>654</v>
      </c>
      <c r="Q937" s="436" t="s">
        <v>654</v>
      </c>
      <c r="R937" s="436" t="s">
        <v>654</v>
      </c>
      <c r="S937" s="436" t="s">
        <v>654</v>
      </c>
      <c r="T937" s="436" t="s">
        <v>654</v>
      </c>
      <c r="U937" s="436" t="s">
        <v>654</v>
      </c>
      <c r="V937" s="436" t="s">
        <v>654</v>
      </c>
      <c r="W937" s="436"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42"/>
        <v>4</v>
      </c>
      <c r="D938" s="275"/>
      <c r="E938" s="433">
        <f>E937</f>
        <v>12</v>
      </c>
      <c r="F938" s="324" t="b">
        <f t="shared" si="341"/>
        <v>1</v>
      </c>
      <c r="G938" s="275"/>
      <c r="H938" s="838"/>
      <c r="I938" s="839"/>
      <c r="J938" s="420" t="s">
        <v>655</v>
      </c>
      <c r="K938" s="437" t="str">
        <f t="shared" si="339"/>
        <v>-</v>
      </c>
      <c r="L938" s="434" t="s">
        <v>650</v>
      </c>
      <c r="M938" s="434" t="s">
        <v>650</v>
      </c>
      <c r="N938" s="434" t="s">
        <v>650</v>
      </c>
      <c r="O938" s="434" t="s">
        <v>650</v>
      </c>
      <c r="P938" s="434" t="s">
        <v>650</v>
      </c>
      <c r="Q938" s="434" t="s">
        <v>650</v>
      </c>
      <c r="R938" s="434" t="s">
        <v>650</v>
      </c>
      <c r="S938" s="434" t="s">
        <v>650</v>
      </c>
      <c r="T938" s="434" t="s">
        <v>650</v>
      </c>
      <c r="U938" s="434" t="s">
        <v>650</v>
      </c>
      <c r="V938" s="438" t="s">
        <v>650</v>
      </c>
      <c r="W938" s="438" t="s">
        <v>650</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42"/>
        <v>4</v>
      </c>
      <c r="D939" s="275"/>
      <c r="E939" s="330">
        <v>13</v>
      </c>
      <c r="F939" s="324" t="b">
        <f t="shared" si="341"/>
        <v>1</v>
      </c>
      <c r="G939" s="275"/>
      <c r="H939" s="430" t="s">
        <v>671</v>
      </c>
      <c r="I939" s="430"/>
      <c r="J939" s="412" t="s">
        <v>649</v>
      </c>
      <c r="K939" s="431" t="str">
        <f t="shared" si="339"/>
        <v>-</v>
      </c>
      <c r="L939" s="440">
        <v>-1</v>
      </c>
      <c r="M939" s="432" t="s">
        <v>650</v>
      </c>
      <c r="N939" s="432" t="s">
        <v>650</v>
      </c>
      <c r="O939" s="432" t="s">
        <v>650</v>
      </c>
      <c r="P939" s="432" t="s">
        <v>650</v>
      </c>
      <c r="Q939" s="432" t="s">
        <v>650</v>
      </c>
      <c r="R939" s="432" t="s">
        <v>650</v>
      </c>
      <c r="S939" s="432" t="s">
        <v>650</v>
      </c>
      <c r="T939" s="432" t="s">
        <v>650</v>
      </c>
      <c r="U939" s="432" t="s">
        <v>650</v>
      </c>
      <c r="V939" s="432" t="s">
        <v>650</v>
      </c>
      <c r="W939" s="432" t="s">
        <v>650</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42"/>
        <v>4</v>
      </c>
      <c r="D940" s="275"/>
      <c r="E940" s="433">
        <f>E939</f>
        <v>13</v>
      </c>
      <c r="F940" s="324" t="b">
        <f t="shared" si="341"/>
        <v>1</v>
      </c>
      <c r="G940" s="275"/>
      <c r="H940" s="834" t="s">
        <v>672</v>
      </c>
      <c r="I940" s="835"/>
      <c r="J940" s="434" t="s">
        <v>652</v>
      </c>
      <c r="K940" s="435" t="str">
        <f t="shared" si="339"/>
        <v>-</v>
      </c>
      <c r="L940" s="436" t="s">
        <v>650</v>
      </c>
      <c r="M940" s="436" t="s">
        <v>650</v>
      </c>
      <c r="N940" s="436" t="s">
        <v>650</v>
      </c>
      <c r="O940" s="436" t="s">
        <v>650</v>
      </c>
      <c r="P940" s="436" t="s">
        <v>650</v>
      </c>
      <c r="Q940" s="320">
        <f>INT(150/7)+2</f>
        <v>23</v>
      </c>
      <c r="R940" s="436" t="s">
        <v>650</v>
      </c>
      <c r="S940" s="320" t="b">
        <v>1</v>
      </c>
      <c r="T940" s="436" t="s">
        <v>650</v>
      </c>
      <c r="U940" s="436" t="s">
        <v>650</v>
      </c>
      <c r="V940" s="436" t="s">
        <v>650</v>
      </c>
      <c r="W940" s="436" t="s">
        <v>650</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42"/>
        <v>4</v>
      </c>
      <c r="D941" s="275"/>
      <c r="E941" s="433">
        <f>E940</f>
        <v>13</v>
      </c>
      <c r="F941" s="324" t="b">
        <f t="shared" si="341"/>
        <v>1</v>
      </c>
      <c r="G941" s="275"/>
      <c r="H941" s="836"/>
      <c r="I941" s="837"/>
      <c r="J941" s="434" t="s">
        <v>653</v>
      </c>
      <c r="K941" s="435" t="str">
        <f t="shared" si="339"/>
        <v>-</v>
      </c>
      <c r="L941" s="436" t="s">
        <v>654</v>
      </c>
      <c r="M941" s="436" t="s">
        <v>654</v>
      </c>
      <c r="N941" s="436" t="s">
        <v>654</v>
      </c>
      <c r="O941" s="436" t="s">
        <v>654</v>
      </c>
      <c r="P941" s="436" t="s">
        <v>654</v>
      </c>
      <c r="Q941" s="436" t="s">
        <v>654</v>
      </c>
      <c r="R941" s="436" t="s">
        <v>654</v>
      </c>
      <c r="S941" s="436" t="s">
        <v>654</v>
      </c>
      <c r="T941" s="436" t="s">
        <v>654</v>
      </c>
      <c r="U941" s="436" t="s">
        <v>654</v>
      </c>
      <c r="V941" s="436" t="s">
        <v>654</v>
      </c>
      <c r="W941" s="436"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42"/>
        <v>4</v>
      </c>
      <c r="D942" s="275"/>
      <c r="E942" s="433">
        <f>E941</f>
        <v>13</v>
      </c>
      <c r="F942" s="324" t="b">
        <f t="shared" si="341"/>
        <v>1</v>
      </c>
      <c r="G942" s="275"/>
      <c r="H942" s="838"/>
      <c r="I942" s="839"/>
      <c r="J942" s="420" t="s">
        <v>655</v>
      </c>
      <c r="K942" s="437" t="str">
        <f t="shared" si="339"/>
        <v>-</v>
      </c>
      <c r="L942" s="434" t="s">
        <v>650</v>
      </c>
      <c r="M942" s="434" t="s">
        <v>650</v>
      </c>
      <c r="N942" s="434" t="s">
        <v>650</v>
      </c>
      <c r="O942" s="434" t="s">
        <v>650</v>
      </c>
      <c r="P942" s="434" t="s">
        <v>650</v>
      </c>
      <c r="Q942" s="434" t="s">
        <v>650</v>
      </c>
      <c r="R942" s="434" t="s">
        <v>650</v>
      </c>
      <c r="S942" s="434" t="s">
        <v>650</v>
      </c>
      <c r="T942" s="434" t="s">
        <v>650</v>
      </c>
      <c r="U942" s="434" t="s">
        <v>650</v>
      </c>
      <c r="V942" s="438" t="s">
        <v>650</v>
      </c>
      <c r="W942" s="438" t="s">
        <v>650</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42"/>
        <v>4</v>
      </c>
      <c r="D943" s="275"/>
      <c r="E943" s="330">
        <v>14</v>
      </c>
      <c r="F943" s="324" t="b">
        <f t="shared" si="341"/>
        <v>1</v>
      </c>
      <c r="G943" s="275"/>
      <c r="H943" s="430" t="s">
        <v>673</v>
      </c>
      <c r="I943" s="430"/>
      <c r="J943" s="412" t="s">
        <v>649</v>
      </c>
      <c r="K943" s="431" t="str">
        <f t="shared" si="339"/>
        <v>-</v>
      </c>
      <c r="L943" s="432" t="s">
        <v>650</v>
      </c>
      <c r="M943" s="432" t="s">
        <v>650</v>
      </c>
      <c r="N943" s="432" t="s">
        <v>650</v>
      </c>
      <c r="O943" s="432" t="s">
        <v>650</v>
      </c>
      <c r="P943" s="432" t="s">
        <v>650</v>
      </c>
      <c r="Q943" s="432" t="s">
        <v>650</v>
      </c>
      <c r="R943" s="432" t="s">
        <v>650</v>
      </c>
      <c r="S943" s="432" t="s">
        <v>650</v>
      </c>
      <c r="T943" s="432" t="s">
        <v>650</v>
      </c>
      <c r="U943" s="432" t="s">
        <v>650</v>
      </c>
      <c r="V943" s="432" t="s">
        <v>650</v>
      </c>
      <c r="W943" s="432" t="s">
        <v>650</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42"/>
        <v>4</v>
      </c>
      <c r="D944" s="275"/>
      <c r="E944" s="433">
        <f>E943</f>
        <v>14</v>
      </c>
      <c r="F944" s="324" t="b">
        <f t="shared" si="341"/>
        <v>1</v>
      </c>
      <c r="G944" s="275"/>
      <c r="H944" s="834" t="s">
        <v>674</v>
      </c>
      <c r="I944" s="835"/>
      <c r="J944" s="434" t="s">
        <v>652</v>
      </c>
      <c r="K944" s="435" t="str">
        <f t="shared" si="339"/>
        <v>-</v>
      </c>
      <c r="L944" s="436" t="s">
        <v>650</v>
      </c>
      <c r="M944" s="436" t="s">
        <v>650</v>
      </c>
      <c r="N944" s="436" t="s">
        <v>650</v>
      </c>
      <c r="O944" s="436" t="s">
        <v>650</v>
      </c>
      <c r="P944" s="436" t="s">
        <v>650</v>
      </c>
      <c r="Q944" s="320">
        <f>INT(150/7)+2</f>
        <v>23</v>
      </c>
      <c r="R944" s="436" t="s">
        <v>650</v>
      </c>
      <c r="S944" s="320" t="b">
        <v>1</v>
      </c>
      <c r="T944" s="436" t="s">
        <v>650</v>
      </c>
      <c r="U944" s="436" t="s">
        <v>650</v>
      </c>
      <c r="V944" s="436" t="s">
        <v>650</v>
      </c>
      <c r="W944" s="436" t="s">
        <v>650</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42"/>
        <v>4</v>
      </c>
      <c r="D945" s="275"/>
      <c r="E945" s="433">
        <f>E944</f>
        <v>14</v>
      </c>
      <c r="F945" s="324" t="b">
        <f t="shared" si="341"/>
        <v>1</v>
      </c>
      <c r="G945" s="275"/>
      <c r="H945" s="836"/>
      <c r="I945" s="837"/>
      <c r="J945" s="434" t="s">
        <v>653</v>
      </c>
      <c r="K945" s="435" t="str">
        <f t="shared" si="339"/>
        <v>-</v>
      </c>
      <c r="L945" s="436" t="s">
        <v>654</v>
      </c>
      <c r="M945" s="436" t="s">
        <v>654</v>
      </c>
      <c r="N945" s="436" t="s">
        <v>654</v>
      </c>
      <c r="O945" s="436" t="s">
        <v>654</v>
      </c>
      <c r="P945" s="436" t="s">
        <v>654</v>
      </c>
      <c r="Q945" s="436" t="s">
        <v>654</v>
      </c>
      <c r="R945" s="436" t="s">
        <v>654</v>
      </c>
      <c r="S945" s="436" t="s">
        <v>654</v>
      </c>
      <c r="T945" s="436" t="s">
        <v>654</v>
      </c>
      <c r="U945" s="436" t="s">
        <v>654</v>
      </c>
      <c r="V945" s="436" t="s">
        <v>654</v>
      </c>
      <c r="W945" s="436"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42"/>
        <v>4</v>
      </c>
      <c r="D946" s="275"/>
      <c r="E946" s="433">
        <f>E945</f>
        <v>14</v>
      </c>
      <c r="F946" s="324" t="b">
        <f t="shared" si="341"/>
        <v>1</v>
      </c>
      <c r="G946" s="275"/>
      <c r="H946" s="838"/>
      <c r="I946" s="839"/>
      <c r="J946" s="420" t="s">
        <v>655</v>
      </c>
      <c r="K946" s="437" t="str">
        <f t="shared" si="339"/>
        <v>-</v>
      </c>
      <c r="L946" s="434" t="s">
        <v>650</v>
      </c>
      <c r="M946" s="434" t="s">
        <v>650</v>
      </c>
      <c r="N946" s="434" t="s">
        <v>650</v>
      </c>
      <c r="O946" s="434" t="s">
        <v>650</v>
      </c>
      <c r="P946" s="434" t="s">
        <v>650</v>
      </c>
      <c r="Q946" s="434" t="s">
        <v>650</v>
      </c>
      <c r="R946" s="434" t="s">
        <v>650</v>
      </c>
      <c r="S946" s="434" t="s">
        <v>650</v>
      </c>
      <c r="T946" s="434" t="s">
        <v>650</v>
      </c>
      <c r="U946" s="434" t="s">
        <v>650</v>
      </c>
      <c r="V946" s="438" t="s">
        <v>650</v>
      </c>
      <c r="W946" s="438" t="s">
        <v>650</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42"/>
        <v>4</v>
      </c>
      <c r="D947" s="275"/>
      <c r="E947" s="330">
        <v>15</v>
      </c>
      <c r="F947" s="324" t="b">
        <f t="shared" si="341"/>
        <v>1</v>
      </c>
      <c r="G947" s="275"/>
      <c r="H947" s="430" t="s">
        <v>675</v>
      </c>
      <c r="I947" s="430"/>
      <c r="J947" s="412" t="s">
        <v>649</v>
      </c>
      <c r="K947" s="431" t="str">
        <f t="shared" si="339"/>
        <v>-</v>
      </c>
      <c r="L947" s="432" t="s">
        <v>650</v>
      </c>
      <c r="M947" s="432" t="s">
        <v>650</v>
      </c>
      <c r="N947" s="432" t="s">
        <v>650</v>
      </c>
      <c r="O947" s="432" t="s">
        <v>650</v>
      </c>
      <c r="P947" s="432" t="s">
        <v>650</v>
      </c>
      <c r="Q947" s="432" t="s">
        <v>650</v>
      </c>
      <c r="R947" s="432" t="s">
        <v>650</v>
      </c>
      <c r="S947" s="432" t="s">
        <v>650</v>
      </c>
      <c r="T947" s="432" t="s">
        <v>650</v>
      </c>
      <c r="U947" s="432" t="s">
        <v>650</v>
      </c>
      <c r="V947" s="432" t="s">
        <v>650</v>
      </c>
      <c r="W947" s="432" t="s">
        <v>650</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42"/>
        <v>4</v>
      </c>
      <c r="D948" s="275"/>
      <c r="E948" s="433">
        <f>E947</f>
        <v>15</v>
      </c>
      <c r="F948" s="324" t="b">
        <f t="shared" si="341"/>
        <v>1</v>
      </c>
      <c r="G948" s="275"/>
      <c r="H948" s="834" t="s">
        <v>676</v>
      </c>
      <c r="I948" s="835"/>
      <c r="J948" s="434" t="s">
        <v>652</v>
      </c>
      <c r="K948" s="435" t="str">
        <f t="shared" si="339"/>
        <v>-</v>
      </c>
      <c r="L948" s="436" t="s">
        <v>650</v>
      </c>
      <c r="M948" s="436" t="s">
        <v>650</v>
      </c>
      <c r="N948" s="436" t="s">
        <v>650</v>
      </c>
      <c r="O948" s="436" t="s">
        <v>650</v>
      </c>
      <c r="P948" s="436" t="s">
        <v>650</v>
      </c>
      <c r="Q948" s="320">
        <f>INT(150/7)+2</f>
        <v>23</v>
      </c>
      <c r="R948" s="436" t="s">
        <v>650</v>
      </c>
      <c r="S948" s="320" t="b">
        <v>1</v>
      </c>
      <c r="T948" s="436" t="s">
        <v>650</v>
      </c>
      <c r="U948" s="436" t="s">
        <v>650</v>
      </c>
      <c r="V948" s="436" t="s">
        <v>650</v>
      </c>
      <c r="W948" s="436" t="s">
        <v>650</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42"/>
        <v>4</v>
      </c>
      <c r="D949" s="275"/>
      <c r="E949" s="433">
        <f>E948</f>
        <v>15</v>
      </c>
      <c r="F949" s="324" t="b">
        <f t="shared" si="341"/>
        <v>1</v>
      </c>
      <c r="G949" s="275"/>
      <c r="H949" s="836"/>
      <c r="I949" s="837"/>
      <c r="J949" s="434" t="s">
        <v>653</v>
      </c>
      <c r="K949" s="435" t="str">
        <f t="shared" si="339"/>
        <v>-</v>
      </c>
      <c r="L949" s="436" t="s">
        <v>654</v>
      </c>
      <c r="M949" s="436" t="s">
        <v>654</v>
      </c>
      <c r="N949" s="436" t="s">
        <v>654</v>
      </c>
      <c r="O949" s="436" t="s">
        <v>654</v>
      </c>
      <c r="P949" s="436" t="s">
        <v>654</v>
      </c>
      <c r="Q949" s="436" t="s">
        <v>654</v>
      </c>
      <c r="R949" s="436" t="s">
        <v>654</v>
      </c>
      <c r="S949" s="436" t="s">
        <v>654</v>
      </c>
      <c r="T949" s="436" t="s">
        <v>654</v>
      </c>
      <c r="U949" s="436" t="s">
        <v>654</v>
      </c>
      <c r="V949" s="436" t="s">
        <v>654</v>
      </c>
      <c r="W949" s="320">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42"/>
        <v>4</v>
      </c>
      <c r="D950" s="275"/>
      <c r="E950" s="433">
        <f>E949</f>
        <v>15</v>
      </c>
      <c r="F950" s="324" t="b">
        <f t="shared" si="341"/>
        <v>1</v>
      </c>
      <c r="G950" s="275"/>
      <c r="H950" s="838"/>
      <c r="I950" s="839"/>
      <c r="J950" s="420" t="s">
        <v>655</v>
      </c>
      <c r="K950" s="437" t="str">
        <f t="shared" si="339"/>
        <v>-</v>
      </c>
      <c r="L950" s="434" t="s">
        <v>650</v>
      </c>
      <c r="M950" s="434" t="s">
        <v>650</v>
      </c>
      <c r="N950" s="434" t="s">
        <v>650</v>
      </c>
      <c r="O950" s="434" t="s">
        <v>650</v>
      </c>
      <c r="P950" s="434" t="s">
        <v>650</v>
      </c>
      <c r="Q950" s="434" t="s">
        <v>650</v>
      </c>
      <c r="R950" s="434" t="s">
        <v>650</v>
      </c>
      <c r="S950" s="434" t="s">
        <v>650</v>
      </c>
      <c r="T950" s="434" t="s">
        <v>650</v>
      </c>
      <c r="U950" s="434" t="s">
        <v>650</v>
      </c>
      <c r="V950" s="438" t="s">
        <v>650</v>
      </c>
      <c r="W950" s="438" t="s">
        <v>650</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42"/>
        <v>4</v>
      </c>
      <c r="D951" s="275"/>
      <c r="E951" s="330">
        <v>16</v>
      </c>
      <c r="F951" s="324" t="b">
        <f t="shared" ref="F951:F982" si="343">COUNTIFS($L951:$W951,"-")&lt;&gt;COUNTA($L951:$W951)</f>
        <v>1</v>
      </c>
      <c r="G951" s="275"/>
      <c r="H951" s="430" t="s">
        <v>677</v>
      </c>
      <c r="I951" s="430"/>
      <c r="J951" s="412" t="s">
        <v>649</v>
      </c>
      <c r="K951" s="431" t="str">
        <f t="shared" si="339"/>
        <v>-</v>
      </c>
      <c r="L951" s="432" t="s">
        <v>650</v>
      </c>
      <c r="M951" s="432" t="s">
        <v>650</v>
      </c>
      <c r="N951" s="432" t="s">
        <v>650</v>
      </c>
      <c r="O951" s="432" t="s">
        <v>650</v>
      </c>
      <c r="P951" s="432" t="s">
        <v>650</v>
      </c>
      <c r="Q951" s="432" t="s">
        <v>650</v>
      </c>
      <c r="R951" s="432" t="s">
        <v>650</v>
      </c>
      <c r="S951" s="432" t="s">
        <v>650</v>
      </c>
      <c r="T951" s="432" t="s">
        <v>650</v>
      </c>
      <c r="U951" s="432" t="s">
        <v>650</v>
      </c>
      <c r="V951" s="432" t="s">
        <v>650</v>
      </c>
      <c r="W951" s="432" t="s">
        <v>650</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42"/>
        <v>4</v>
      </c>
      <c r="D952" s="275"/>
      <c r="E952" s="433">
        <f>E951</f>
        <v>16</v>
      </c>
      <c r="F952" s="324" t="b">
        <f t="shared" si="343"/>
        <v>1</v>
      </c>
      <c r="G952" s="275"/>
      <c r="H952" s="834"/>
      <c r="I952" s="835"/>
      <c r="J952" s="434" t="s">
        <v>652</v>
      </c>
      <c r="K952" s="435" t="str">
        <f t="shared" ref="K952:K994" si="344">IF(L952&lt;0,"-",IFERROR(DATE(2019,1,($L952)*7+1),"-"))</f>
        <v>-</v>
      </c>
      <c r="L952" s="436" t="s">
        <v>650</v>
      </c>
      <c r="M952" s="436" t="s">
        <v>650</v>
      </c>
      <c r="N952" s="436" t="s">
        <v>650</v>
      </c>
      <c r="O952" s="436" t="s">
        <v>650</v>
      </c>
      <c r="P952" s="436" t="s">
        <v>650</v>
      </c>
      <c r="Q952" s="436" t="s">
        <v>650</v>
      </c>
      <c r="R952" s="320">
        <v>0</v>
      </c>
      <c r="S952" s="320" t="b">
        <v>1</v>
      </c>
      <c r="T952" s="436" t="s">
        <v>650</v>
      </c>
      <c r="U952" s="436" t="s">
        <v>650</v>
      </c>
      <c r="V952" s="436" t="s">
        <v>650</v>
      </c>
      <c r="W952" s="436" t="s">
        <v>650</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42"/>
        <v>4</v>
      </c>
      <c r="D953" s="275"/>
      <c r="E953" s="433">
        <f>E952</f>
        <v>16</v>
      </c>
      <c r="F953" s="324" t="b">
        <f t="shared" si="343"/>
        <v>1</v>
      </c>
      <c r="G953" s="275"/>
      <c r="H953" s="836"/>
      <c r="I953" s="837"/>
      <c r="J953" s="434" t="s">
        <v>653</v>
      </c>
      <c r="K953" s="435" t="str">
        <f t="shared" si="344"/>
        <v>-</v>
      </c>
      <c r="L953" s="436" t="s">
        <v>654</v>
      </c>
      <c r="M953" s="436" t="s">
        <v>654</v>
      </c>
      <c r="N953" s="436" t="s">
        <v>654</v>
      </c>
      <c r="O953" s="436" t="s">
        <v>654</v>
      </c>
      <c r="P953" s="436" t="s">
        <v>654</v>
      </c>
      <c r="Q953" s="436" t="s">
        <v>654</v>
      </c>
      <c r="R953" s="436" t="s">
        <v>654</v>
      </c>
      <c r="S953" s="436" t="s">
        <v>654</v>
      </c>
      <c r="T953" s="436" t="s">
        <v>654</v>
      </c>
      <c r="U953" s="436" t="s">
        <v>654</v>
      </c>
      <c r="V953" s="436" t="s">
        <v>654</v>
      </c>
      <c r="W953" s="436"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2"/>
        <v>4</v>
      </c>
      <c r="D954" s="275"/>
      <c r="E954" s="433">
        <f>E953</f>
        <v>16</v>
      </c>
      <c r="F954" s="324" t="b">
        <f t="shared" si="343"/>
        <v>1</v>
      </c>
      <c r="G954" s="275"/>
      <c r="H954" s="838"/>
      <c r="I954" s="839"/>
      <c r="J954" s="420" t="s">
        <v>655</v>
      </c>
      <c r="K954" s="437" t="str">
        <f t="shared" si="344"/>
        <v>-</v>
      </c>
      <c r="L954" s="434" t="s">
        <v>650</v>
      </c>
      <c r="M954" s="434" t="s">
        <v>650</v>
      </c>
      <c r="N954" s="434" t="s">
        <v>650</v>
      </c>
      <c r="O954" s="434" t="s">
        <v>650</v>
      </c>
      <c r="P954" s="434" t="s">
        <v>650</v>
      </c>
      <c r="Q954" s="434" t="s">
        <v>650</v>
      </c>
      <c r="R954" s="434" t="s">
        <v>650</v>
      </c>
      <c r="S954" s="434" t="s">
        <v>650</v>
      </c>
      <c r="T954" s="434" t="s">
        <v>650</v>
      </c>
      <c r="U954" s="434" t="s">
        <v>650</v>
      </c>
      <c r="V954" s="438" t="s">
        <v>650</v>
      </c>
      <c r="W954" s="438" t="s">
        <v>650</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5">INT($C$875)+3</f>
        <v>4</v>
      </c>
      <c r="D955" s="275"/>
      <c r="E955" s="330">
        <v>17</v>
      </c>
      <c r="F955" s="324" t="b">
        <f t="shared" si="343"/>
        <v>1</v>
      </c>
      <c r="G955" s="275"/>
      <c r="H955" s="430" t="s">
        <v>678</v>
      </c>
      <c r="I955" s="430"/>
      <c r="J955" s="412" t="s">
        <v>649</v>
      </c>
      <c r="K955" s="431" t="str">
        <f t="shared" si="344"/>
        <v>-</v>
      </c>
      <c r="L955" s="432" t="s">
        <v>650</v>
      </c>
      <c r="M955" s="439">
        <v>42</v>
      </c>
      <c r="N955" s="432" t="s">
        <v>650</v>
      </c>
      <c r="O955" s="432" t="s">
        <v>650</v>
      </c>
      <c r="P955" s="432" t="s">
        <v>650</v>
      </c>
      <c r="Q955" s="432" t="s">
        <v>650</v>
      </c>
      <c r="R955" s="432" t="s">
        <v>650</v>
      </c>
      <c r="S955" s="432" t="s">
        <v>650</v>
      </c>
      <c r="T955" s="432" t="s">
        <v>650</v>
      </c>
      <c r="U955" s="432" t="s">
        <v>650</v>
      </c>
      <c r="V955" s="432" t="s">
        <v>650</v>
      </c>
      <c r="W955" s="432" t="s">
        <v>650</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5"/>
        <v>4</v>
      </c>
      <c r="D956" s="275"/>
      <c r="E956" s="433">
        <f>E955</f>
        <v>17</v>
      </c>
      <c r="F956" s="324" t="b">
        <f t="shared" si="343"/>
        <v>1</v>
      </c>
      <c r="G956" s="275"/>
      <c r="H956" s="834" t="s">
        <v>679</v>
      </c>
      <c r="I956" s="835"/>
      <c r="J956" s="434" t="s">
        <v>652</v>
      </c>
      <c r="K956" s="435" t="str">
        <f t="shared" si="344"/>
        <v>-</v>
      </c>
      <c r="L956" s="436" t="s">
        <v>650</v>
      </c>
      <c r="M956" s="436" t="s">
        <v>650</v>
      </c>
      <c r="N956" s="436" t="s">
        <v>650</v>
      </c>
      <c r="O956" s="436" t="s">
        <v>650</v>
      </c>
      <c r="P956" s="436" t="s">
        <v>650</v>
      </c>
      <c r="Q956" s="436" t="s">
        <v>650</v>
      </c>
      <c r="R956" s="320">
        <v>0</v>
      </c>
      <c r="S956" s="436" t="s">
        <v>650</v>
      </c>
      <c r="T956" s="436" t="s">
        <v>650</v>
      </c>
      <c r="U956" s="436" t="s">
        <v>650</v>
      </c>
      <c r="V956" s="436" t="s">
        <v>650</v>
      </c>
      <c r="W956" s="436" t="s">
        <v>650</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5"/>
        <v>4</v>
      </c>
      <c r="D957" s="275"/>
      <c r="E957" s="433">
        <f>E956</f>
        <v>17</v>
      </c>
      <c r="F957" s="324" t="b">
        <f t="shared" si="343"/>
        <v>1</v>
      </c>
      <c r="G957" s="275"/>
      <c r="H957" s="836"/>
      <c r="I957" s="837"/>
      <c r="J957" s="434" t="s">
        <v>653</v>
      </c>
      <c r="K957" s="435" t="str">
        <f t="shared" si="344"/>
        <v>-</v>
      </c>
      <c r="L957" s="436" t="s">
        <v>654</v>
      </c>
      <c r="M957" s="436" t="s">
        <v>654</v>
      </c>
      <c r="N957" s="436" t="s">
        <v>654</v>
      </c>
      <c r="O957" s="436" t="s">
        <v>654</v>
      </c>
      <c r="P957" s="436" t="s">
        <v>654</v>
      </c>
      <c r="Q957" s="436" t="s">
        <v>654</v>
      </c>
      <c r="R957" s="436" t="s">
        <v>654</v>
      </c>
      <c r="S957" s="436" t="s">
        <v>654</v>
      </c>
      <c r="T957" s="436" t="s">
        <v>654</v>
      </c>
      <c r="U957" s="436" t="s">
        <v>654</v>
      </c>
      <c r="V957" s="436" t="s">
        <v>654</v>
      </c>
      <c r="W957" s="436"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5"/>
        <v>4</v>
      </c>
      <c r="D958" s="275"/>
      <c r="E958" s="433">
        <f>E957</f>
        <v>17</v>
      </c>
      <c r="F958" s="324" t="b">
        <f t="shared" si="343"/>
        <v>1</v>
      </c>
      <c r="G958" s="275"/>
      <c r="H958" s="838"/>
      <c r="I958" s="839"/>
      <c r="J958" s="420" t="s">
        <v>655</v>
      </c>
      <c r="K958" s="437" t="str">
        <f t="shared" si="344"/>
        <v>-</v>
      </c>
      <c r="L958" s="434" t="s">
        <v>650</v>
      </c>
      <c r="M958" s="434" t="s">
        <v>650</v>
      </c>
      <c r="N958" s="434" t="s">
        <v>650</v>
      </c>
      <c r="O958" s="434" t="s">
        <v>650</v>
      </c>
      <c r="P958" s="434" t="s">
        <v>650</v>
      </c>
      <c r="Q958" s="434" t="s">
        <v>650</v>
      </c>
      <c r="R958" s="434" t="s">
        <v>650</v>
      </c>
      <c r="S958" s="434" t="s">
        <v>650</v>
      </c>
      <c r="T958" s="434" t="s">
        <v>650</v>
      </c>
      <c r="U958" s="434" t="s">
        <v>650</v>
      </c>
      <c r="V958" s="438" t="s">
        <v>650</v>
      </c>
      <c r="W958" s="438" t="s">
        <v>650</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5"/>
        <v>4</v>
      </c>
      <c r="D959" s="275"/>
      <c r="E959" s="330">
        <v>18</v>
      </c>
      <c r="F959" s="324" t="b">
        <f t="shared" si="343"/>
        <v>1</v>
      </c>
      <c r="G959" s="275"/>
      <c r="H959" s="430" t="s">
        <v>680</v>
      </c>
      <c r="I959" s="430"/>
      <c r="J959" s="412" t="s">
        <v>649</v>
      </c>
      <c r="K959" s="431" t="str">
        <f t="shared" si="344"/>
        <v>-</v>
      </c>
      <c r="L959" s="432" t="s">
        <v>650</v>
      </c>
      <c r="M959" s="432" t="s">
        <v>650</v>
      </c>
      <c r="N959" s="432" t="s">
        <v>650</v>
      </c>
      <c r="O959" s="432" t="s">
        <v>650</v>
      </c>
      <c r="P959" s="432" t="s">
        <v>650</v>
      </c>
      <c r="Q959" s="432" t="s">
        <v>650</v>
      </c>
      <c r="R959" s="432" t="s">
        <v>650</v>
      </c>
      <c r="S959" s="432" t="s">
        <v>650</v>
      </c>
      <c r="T959" s="432" t="s">
        <v>650</v>
      </c>
      <c r="U959" s="432" t="s">
        <v>650</v>
      </c>
      <c r="V959" s="432" t="s">
        <v>650</v>
      </c>
      <c r="W959" s="432" t="s">
        <v>650</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5"/>
        <v>4</v>
      </c>
      <c r="D960" s="275"/>
      <c r="E960" s="433">
        <f>E959</f>
        <v>18</v>
      </c>
      <c r="F960" s="324" t="b">
        <f t="shared" si="343"/>
        <v>1</v>
      </c>
      <c r="G960" s="275"/>
      <c r="H960" s="834" t="s">
        <v>681</v>
      </c>
      <c r="I960" s="835"/>
      <c r="J960" s="434" t="s">
        <v>652</v>
      </c>
      <c r="K960" s="435" t="str">
        <f t="shared" si="344"/>
        <v>-</v>
      </c>
      <c r="L960" s="436" t="s">
        <v>650</v>
      </c>
      <c r="M960" s="436" t="s">
        <v>650</v>
      </c>
      <c r="N960" s="436" t="s">
        <v>650</v>
      </c>
      <c r="O960" s="320">
        <v>1</v>
      </c>
      <c r="P960" s="436" t="s">
        <v>650</v>
      </c>
      <c r="Q960" s="436" t="s">
        <v>650</v>
      </c>
      <c r="R960" s="436" t="s">
        <v>650</v>
      </c>
      <c r="S960" s="436" t="s">
        <v>650</v>
      </c>
      <c r="T960" s="436" t="s">
        <v>650</v>
      </c>
      <c r="U960" s="436" t="s">
        <v>650</v>
      </c>
      <c r="V960" s="436" t="s">
        <v>650</v>
      </c>
      <c r="W960" s="436" t="s">
        <v>650</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5"/>
        <v>4</v>
      </c>
      <c r="D961" s="275"/>
      <c r="E961" s="433">
        <f>E960</f>
        <v>18</v>
      </c>
      <c r="F961" s="324" t="b">
        <f t="shared" si="343"/>
        <v>1</v>
      </c>
      <c r="G961" s="275"/>
      <c r="H961" s="836"/>
      <c r="I961" s="837"/>
      <c r="J961" s="434" t="s">
        <v>653</v>
      </c>
      <c r="K961" s="435" t="str">
        <f t="shared" si="344"/>
        <v>-</v>
      </c>
      <c r="L961" s="436" t="s">
        <v>654</v>
      </c>
      <c r="M961" s="320">
        <v>38</v>
      </c>
      <c r="N961" s="436" t="s">
        <v>654</v>
      </c>
      <c r="O961" s="436" t="s">
        <v>654</v>
      </c>
      <c r="P961" s="436" t="s">
        <v>654</v>
      </c>
      <c r="Q961" s="436" t="s">
        <v>654</v>
      </c>
      <c r="R961" s="436" t="s">
        <v>654</v>
      </c>
      <c r="S961" s="436" t="s">
        <v>654</v>
      </c>
      <c r="T961" s="436" t="s">
        <v>654</v>
      </c>
      <c r="U961" s="436" t="s">
        <v>654</v>
      </c>
      <c r="V961" s="436" t="s">
        <v>654</v>
      </c>
      <c r="W961" s="436"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5"/>
        <v>4</v>
      </c>
      <c r="D962" s="275"/>
      <c r="E962" s="433">
        <f>E961</f>
        <v>18</v>
      </c>
      <c r="F962" s="324" t="b">
        <f t="shared" si="343"/>
        <v>1</v>
      </c>
      <c r="G962" s="275"/>
      <c r="H962" s="838"/>
      <c r="I962" s="839"/>
      <c r="J962" s="420" t="s">
        <v>655</v>
      </c>
      <c r="K962" s="437" t="str">
        <f t="shared" si="344"/>
        <v>-</v>
      </c>
      <c r="L962" s="434" t="s">
        <v>650</v>
      </c>
      <c r="M962" s="434" t="s">
        <v>650</v>
      </c>
      <c r="N962" s="434" t="s">
        <v>650</v>
      </c>
      <c r="O962" s="434" t="s">
        <v>650</v>
      </c>
      <c r="P962" s="434" t="s">
        <v>650</v>
      </c>
      <c r="Q962" s="434" t="s">
        <v>650</v>
      </c>
      <c r="R962" s="434" t="s">
        <v>650</v>
      </c>
      <c r="S962" s="434" t="s">
        <v>650</v>
      </c>
      <c r="T962" s="434" t="s">
        <v>650</v>
      </c>
      <c r="U962" s="434" t="s">
        <v>650</v>
      </c>
      <c r="V962" s="438" t="s">
        <v>650</v>
      </c>
      <c r="W962" s="438" t="s">
        <v>650</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5"/>
        <v>4</v>
      </c>
      <c r="D963" s="275"/>
      <c r="E963" s="330">
        <v>19</v>
      </c>
      <c r="F963" s="324" t="b">
        <f t="shared" si="343"/>
        <v>1</v>
      </c>
      <c r="G963" s="275"/>
      <c r="H963" s="430" t="s">
        <v>682</v>
      </c>
      <c r="I963" s="430"/>
      <c r="J963" s="412" t="s">
        <v>649</v>
      </c>
      <c r="K963" s="431" t="str">
        <f t="shared" si="344"/>
        <v>-</v>
      </c>
      <c r="L963" s="432" t="s">
        <v>650</v>
      </c>
      <c r="M963" s="432" t="s">
        <v>650</v>
      </c>
      <c r="N963" s="432" t="s">
        <v>650</v>
      </c>
      <c r="O963" s="432" t="s">
        <v>650</v>
      </c>
      <c r="P963" s="432" t="s">
        <v>650</v>
      </c>
      <c r="Q963" s="432" t="s">
        <v>650</v>
      </c>
      <c r="R963" s="432" t="s">
        <v>650</v>
      </c>
      <c r="S963" s="432" t="s">
        <v>650</v>
      </c>
      <c r="T963" s="432" t="s">
        <v>650</v>
      </c>
      <c r="U963" s="432" t="s">
        <v>650</v>
      </c>
      <c r="V963" s="432" t="s">
        <v>650</v>
      </c>
      <c r="W963" s="432" t="s">
        <v>650</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5"/>
        <v>4</v>
      </c>
      <c r="D964" s="275"/>
      <c r="E964" s="433">
        <f>E963</f>
        <v>19</v>
      </c>
      <c r="F964" s="324" t="b">
        <f t="shared" si="343"/>
        <v>1</v>
      </c>
      <c r="G964" s="275"/>
      <c r="H964" s="834" t="s">
        <v>683</v>
      </c>
      <c r="I964" s="835"/>
      <c r="J964" s="434" t="s">
        <v>652</v>
      </c>
      <c r="K964" s="435">
        <f t="shared" si="344"/>
        <v>43543</v>
      </c>
      <c r="L964" s="320">
        <v>11</v>
      </c>
      <c r="M964" s="436" t="s">
        <v>650</v>
      </c>
      <c r="N964" s="436" t="s">
        <v>650</v>
      </c>
      <c r="O964" s="436" t="s">
        <v>650</v>
      </c>
      <c r="P964" s="436" t="s">
        <v>650</v>
      </c>
      <c r="Q964" s="436" t="s">
        <v>650</v>
      </c>
      <c r="R964" s="436" t="s">
        <v>650</v>
      </c>
      <c r="S964" s="436" t="s">
        <v>650</v>
      </c>
      <c r="T964" s="436" t="s">
        <v>650</v>
      </c>
      <c r="U964" s="436" t="s">
        <v>650</v>
      </c>
      <c r="V964" s="436" t="s">
        <v>650</v>
      </c>
      <c r="W964" s="436" t="s">
        <v>650</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5"/>
        <v>4</v>
      </c>
      <c r="D965" s="275"/>
      <c r="E965" s="433">
        <f>E964</f>
        <v>19</v>
      </c>
      <c r="F965" s="324" t="b">
        <f t="shared" si="343"/>
        <v>1</v>
      </c>
      <c r="G965" s="275"/>
      <c r="H965" s="836"/>
      <c r="I965" s="837"/>
      <c r="J965" s="434" t="s">
        <v>653</v>
      </c>
      <c r="K965" s="435" t="str">
        <f t="shared" si="344"/>
        <v>-</v>
      </c>
      <c r="L965" s="436" t="s">
        <v>654</v>
      </c>
      <c r="M965" s="436" t="s">
        <v>654</v>
      </c>
      <c r="N965" s="320">
        <v>20</v>
      </c>
      <c r="O965" s="320">
        <v>3</v>
      </c>
      <c r="P965" s="436" t="s">
        <v>654</v>
      </c>
      <c r="Q965" s="436" t="s">
        <v>654</v>
      </c>
      <c r="R965" s="436" t="s">
        <v>654</v>
      </c>
      <c r="S965" s="436" t="s">
        <v>654</v>
      </c>
      <c r="T965" s="436" t="s">
        <v>654</v>
      </c>
      <c r="U965" s="436" t="s">
        <v>654</v>
      </c>
      <c r="V965" s="436" t="s">
        <v>654</v>
      </c>
      <c r="W965" s="320">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5"/>
        <v>4</v>
      </c>
      <c r="D966" s="275"/>
      <c r="E966" s="433">
        <f>E965</f>
        <v>19</v>
      </c>
      <c r="F966" s="324" t="b">
        <f t="shared" si="343"/>
        <v>1</v>
      </c>
      <c r="G966" s="275"/>
      <c r="H966" s="838"/>
      <c r="I966" s="839"/>
      <c r="J966" s="420" t="s">
        <v>655</v>
      </c>
      <c r="K966" s="437" t="str">
        <f t="shared" si="344"/>
        <v>-</v>
      </c>
      <c r="L966" s="434" t="s">
        <v>650</v>
      </c>
      <c r="M966" s="434" t="s">
        <v>650</v>
      </c>
      <c r="N966" s="434" t="s">
        <v>650</v>
      </c>
      <c r="O966" s="434" t="s">
        <v>650</v>
      </c>
      <c r="P966" s="434" t="s">
        <v>650</v>
      </c>
      <c r="Q966" s="434" t="s">
        <v>650</v>
      </c>
      <c r="R966" s="434" t="s">
        <v>650</v>
      </c>
      <c r="S966" s="434" t="s">
        <v>650</v>
      </c>
      <c r="T966" s="434" t="s">
        <v>650</v>
      </c>
      <c r="U966" s="434" t="s">
        <v>650</v>
      </c>
      <c r="V966" s="438" t="s">
        <v>650</v>
      </c>
      <c r="W966" s="441">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5"/>
        <v>4</v>
      </c>
      <c r="D967" s="275"/>
      <c r="E967" s="330">
        <v>20</v>
      </c>
      <c r="F967" s="324" t="b">
        <f t="shared" si="343"/>
        <v>1</v>
      </c>
      <c r="G967" s="275"/>
      <c r="H967" s="430" t="s">
        <v>684</v>
      </c>
      <c r="I967" s="430"/>
      <c r="J967" s="412" t="s">
        <v>649</v>
      </c>
      <c r="K967" s="431" t="str">
        <f t="shared" si="344"/>
        <v>-</v>
      </c>
      <c r="L967" s="432" t="s">
        <v>650</v>
      </c>
      <c r="M967" s="432" t="s">
        <v>650</v>
      </c>
      <c r="N967" s="432" t="s">
        <v>650</v>
      </c>
      <c r="O967" s="432" t="s">
        <v>650</v>
      </c>
      <c r="P967" s="432" t="s">
        <v>650</v>
      </c>
      <c r="Q967" s="432" t="s">
        <v>650</v>
      </c>
      <c r="R967" s="432" t="s">
        <v>650</v>
      </c>
      <c r="S967" s="432" t="s">
        <v>650</v>
      </c>
      <c r="T967" s="432" t="s">
        <v>650</v>
      </c>
      <c r="U967" s="432" t="s">
        <v>650</v>
      </c>
      <c r="V967" s="432" t="s">
        <v>650</v>
      </c>
      <c r="W967" s="432" t="s">
        <v>650</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5"/>
        <v>4</v>
      </c>
      <c r="D968" s="275"/>
      <c r="E968" s="433">
        <f>E967</f>
        <v>20</v>
      </c>
      <c r="F968" s="324" t="b">
        <f t="shared" si="343"/>
        <v>1</v>
      </c>
      <c r="G968" s="275"/>
      <c r="H968" s="834" t="s">
        <v>685</v>
      </c>
      <c r="I968" s="835"/>
      <c r="J968" s="434" t="s">
        <v>652</v>
      </c>
      <c r="K968" s="435">
        <f t="shared" si="344"/>
        <v>43718</v>
      </c>
      <c r="L968" s="320">
        <v>36</v>
      </c>
      <c r="M968" s="436" t="s">
        <v>650</v>
      </c>
      <c r="N968" s="436" t="s">
        <v>650</v>
      </c>
      <c r="O968" s="436" t="s">
        <v>650</v>
      </c>
      <c r="P968" s="436" t="s">
        <v>650</v>
      </c>
      <c r="Q968" s="436" t="s">
        <v>650</v>
      </c>
      <c r="R968" s="436" t="s">
        <v>650</v>
      </c>
      <c r="S968" s="436" t="s">
        <v>650</v>
      </c>
      <c r="T968" s="436" t="s">
        <v>650</v>
      </c>
      <c r="U968" s="436" t="s">
        <v>650</v>
      </c>
      <c r="V968" s="436" t="s">
        <v>650</v>
      </c>
      <c r="W968" s="436" t="s">
        <v>650</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5"/>
        <v>4</v>
      </c>
      <c r="D969" s="275"/>
      <c r="E969" s="433">
        <f>E968</f>
        <v>20</v>
      </c>
      <c r="F969" s="324" t="b">
        <f t="shared" si="343"/>
        <v>1</v>
      </c>
      <c r="G969" s="275"/>
      <c r="H969" s="836"/>
      <c r="I969" s="837"/>
      <c r="J969" s="434" t="s">
        <v>653</v>
      </c>
      <c r="K969" s="435" t="str">
        <f t="shared" si="344"/>
        <v>-</v>
      </c>
      <c r="L969" s="436" t="s">
        <v>654</v>
      </c>
      <c r="M969" s="436" t="s">
        <v>654</v>
      </c>
      <c r="N969" s="320">
        <v>20</v>
      </c>
      <c r="O969" s="320">
        <v>6</v>
      </c>
      <c r="P969" s="436" t="s">
        <v>654</v>
      </c>
      <c r="Q969" s="436" t="s">
        <v>654</v>
      </c>
      <c r="R969" s="436" t="s">
        <v>654</v>
      </c>
      <c r="S969" s="436" t="s">
        <v>654</v>
      </c>
      <c r="T969" s="436" t="s">
        <v>654</v>
      </c>
      <c r="U969" s="436" t="s">
        <v>654</v>
      </c>
      <c r="V969" s="436" t="s">
        <v>654</v>
      </c>
      <c r="W969" s="320">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5"/>
        <v>4</v>
      </c>
      <c r="D970" s="275"/>
      <c r="E970" s="433">
        <f>E969</f>
        <v>20</v>
      </c>
      <c r="F970" s="324" t="b">
        <f t="shared" si="343"/>
        <v>1</v>
      </c>
      <c r="G970" s="275"/>
      <c r="H970" s="838"/>
      <c r="I970" s="839"/>
      <c r="J970" s="420" t="s">
        <v>655</v>
      </c>
      <c r="K970" s="437" t="str">
        <f t="shared" si="344"/>
        <v>-</v>
      </c>
      <c r="L970" s="434" t="s">
        <v>650</v>
      </c>
      <c r="M970" s="434" t="s">
        <v>650</v>
      </c>
      <c r="N970" s="434" t="s">
        <v>650</v>
      </c>
      <c r="O970" s="434" t="s">
        <v>650</v>
      </c>
      <c r="P970" s="434" t="s">
        <v>650</v>
      </c>
      <c r="Q970" s="434" t="s">
        <v>650</v>
      </c>
      <c r="R970" s="434" t="s">
        <v>650</v>
      </c>
      <c r="S970" s="434" t="s">
        <v>650</v>
      </c>
      <c r="T970" s="434" t="s">
        <v>650</v>
      </c>
      <c r="U970" s="434" t="s">
        <v>650</v>
      </c>
      <c r="V970" s="438" t="s">
        <v>650</v>
      </c>
      <c r="W970" s="441">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5"/>
        <v>4</v>
      </c>
      <c r="D971" s="275"/>
      <c r="E971" s="330">
        <v>21</v>
      </c>
      <c r="F971" s="324" t="b">
        <f t="shared" si="343"/>
        <v>1</v>
      </c>
      <c r="G971" s="275"/>
      <c r="H971" s="430" t="s">
        <v>686</v>
      </c>
      <c r="I971" s="430"/>
      <c r="J971" s="412" t="s">
        <v>649</v>
      </c>
      <c r="K971" s="431" t="str">
        <f t="shared" si="344"/>
        <v>-</v>
      </c>
      <c r="L971" s="432" t="s">
        <v>650</v>
      </c>
      <c r="M971" s="432" t="s">
        <v>650</v>
      </c>
      <c r="N971" s="432" t="s">
        <v>650</v>
      </c>
      <c r="O971" s="432" t="s">
        <v>650</v>
      </c>
      <c r="P971" s="432" t="s">
        <v>650</v>
      </c>
      <c r="Q971" s="432" t="s">
        <v>650</v>
      </c>
      <c r="R971" s="432" t="s">
        <v>650</v>
      </c>
      <c r="S971" s="432" t="s">
        <v>650</v>
      </c>
      <c r="T971" s="432" t="s">
        <v>650</v>
      </c>
      <c r="U971" s="432" t="s">
        <v>650</v>
      </c>
      <c r="V971" s="432" t="s">
        <v>650</v>
      </c>
      <c r="W971" s="432" t="s">
        <v>650</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5"/>
        <v>4</v>
      </c>
      <c r="D972" s="275"/>
      <c r="E972" s="433">
        <f>E971</f>
        <v>21</v>
      </c>
      <c r="F972" s="324" t="b">
        <f t="shared" si="343"/>
        <v>1</v>
      </c>
      <c r="G972" s="275"/>
      <c r="H972" s="834" t="s">
        <v>687</v>
      </c>
      <c r="I972" s="835"/>
      <c r="J972" s="434" t="s">
        <v>652</v>
      </c>
      <c r="K972" s="435">
        <f t="shared" si="344"/>
        <v>43760</v>
      </c>
      <c r="L972" s="320">
        <v>42</v>
      </c>
      <c r="M972" s="436" t="s">
        <v>650</v>
      </c>
      <c r="N972" s="436" t="s">
        <v>650</v>
      </c>
      <c r="O972" s="436" t="s">
        <v>650</v>
      </c>
      <c r="P972" s="436" t="s">
        <v>650</v>
      </c>
      <c r="Q972" s="436" t="s">
        <v>650</v>
      </c>
      <c r="R972" s="436" t="s">
        <v>650</v>
      </c>
      <c r="S972" s="436" t="s">
        <v>650</v>
      </c>
      <c r="T972" s="436" t="s">
        <v>650</v>
      </c>
      <c r="U972" s="436" t="s">
        <v>650</v>
      </c>
      <c r="V972" s="436" t="s">
        <v>650</v>
      </c>
      <c r="W972" s="436" t="s">
        <v>650</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5"/>
        <v>4</v>
      </c>
      <c r="D973" s="275"/>
      <c r="E973" s="433">
        <f>E972</f>
        <v>21</v>
      </c>
      <c r="F973" s="324" t="b">
        <f t="shared" si="343"/>
        <v>1</v>
      </c>
      <c r="G973" s="275"/>
      <c r="H973" s="836"/>
      <c r="I973" s="837"/>
      <c r="J973" s="434" t="s">
        <v>653</v>
      </c>
      <c r="K973" s="435" t="str">
        <f t="shared" si="344"/>
        <v>-</v>
      </c>
      <c r="L973" s="436" t="s">
        <v>654</v>
      </c>
      <c r="M973" s="436" t="s">
        <v>654</v>
      </c>
      <c r="N973" s="320">
        <v>28</v>
      </c>
      <c r="O973" s="320">
        <v>3</v>
      </c>
      <c r="P973" s="436" t="s">
        <v>654</v>
      </c>
      <c r="Q973" s="436" t="s">
        <v>654</v>
      </c>
      <c r="R973" s="436" t="s">
        <v>654</v>
      </c>
      <c r="S973" s="436" t="s">
        <v>654</v>
      </c>
      <c r="T973" s="436" t="s">
        <v>654</v>
      </c>
      <c r="U973" s="436" t="s">
        <v>654</v>
      </c>
      <c r="V973" s="436" t="s">
        <v>654</v>
      </c>
      <c r="W973" s="320">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5"/>
        <v>4</v>
      </c>
      <c r="D974" s="275"/>
      <c r="E974" s="433">
        <f>E973</f>
        <v>21</v>
      </c>
      <c r="F974" s="324" t="b">
        <f t="shared" si="343"/>
        <v>1</v>
      </c>
      <c r="G974" s="275"/>
      <c r="H974" s="838"/>
      <c r="I974" s="839"/>
      <c r="J974" s="420" t="s">
        <v>655</v>
      </c>
      <c r="K974" s="437" t="str">
        <f t="shared" si="344"/>
        <v>-</v>
      </c>
      <c r="L974" s="434" t="s">
        <v>650</v>
      </c>
      <c r="M974" s="434" t="s">
        <v>650</v>
      </c>
      <c r="N974" s="434" t="s">
        <v>650</v>
      </c>
      <c r="O974" s="434" t="s">
        <v>650</v>
      </c>
      <c r="P974" s="434" t="s">
        <v>650</v>
      </c>
      <c r="Q974" s="434" t="s">
        <v>650</v>
      </c>
      <c r="R974" s="434" t="s">
        <v>650</v>
      </c>
      <c r="S974" s="434" t="s">
        <v>650</v>
      </c>
      <c r="T974" s="434" t="s">
        <v>650</v>
      </c>
      <c r="U974" s="434" t="s">
        <v>650</v>
      </c>
      <c r="V974" s="438" t="s">
        <v>650</v>
      </c>
      <c r="W974" s="441">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5"/>
        <v>4</v>
      </c>
      <c r="D975" s="275"/>
      <c r="E975" s="330">
        <v>22</v>
      </c>
      <c r="F975" s="324" t="b">
        <f t="shared" si="343"/>
        <v>1</v>
      </c>
      <c r="G975" s="275"/>
      <c r="H975" s="430" t="s">
        <v>688</v>
      </c>
      <c r="I975" s="430"/>
      <c r="J975" s="412" t="s">
        <v>649</v>
      </c>
      <c r="K975" s="431" t="str">
        <f t="shared" si="344"/>
        <v>-</v>
      </c>
      <c r="L975" s="432" t="s">
        <v>650</v>
      </c>
      <c r="M975" s="432" t="s">
        <v>650</v>
      </c>
      <c r="N975" s="432" t="s">
        <v>650</v>
      </c>
      <c r="O975" s="432" t="s">
        <v>650</v>
      </c>
      <c r="P975" s="432" t="s">
        <v>650</v>
      </c>
      <c r="Q975" s="432" t="s">
        <v>650</v>
      </c>
      <c r="R975" s="432" t="s">
        <v>650</v>
      </c>
      <c r="S975" s="432" t="s">
        <v>650</v>
      </c>
      <c r="T975" s="432" t="s">
        <v>650</v>
      </c>
      <c r="U975" s="432" t="s">
        <v>650</v>
      </c>
      <c r="V975" s="432" t="s">
        <v>650</v>
      </c>
      <c r="W975" s="432" t="s">
        <v>650</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5"/>
        <v>4</v>
      </c>
      <c r="D976" s="275"/>
      <c r="E976" s="433">
        <f>E975</f>
        <v>22</v>
      </c>
      <c r="F976" s="324" t="b">
        <f t="shared" si="343"/>
        <v>1</v>
      </c>
      <c r="G976" s="275"/>
      <c r="H976" s="834" t="s">
        <v>689</v>
      </c>
      <c r="I976" s="835"/>
      <c r="J976" s="434" t="s">
        <v>652</v>
      </c>
      <c r="K976" s="435" t="str">
        <f t="shared" si="344"/>
        <v>-</v>
      </c>
      <c r="L976" s="436" t="s">
        <v>650</v>
      </c>
      <c r="M976" s="436" t="s">
        <v>650</v>
      </c>
      <c r="N976" s="320">
        <v>0</v>
      </c>
      <c r="O976" s="436" t="s">
        <v>650</v>
      </c>
      <c r="P976" s="436" t="s">
        <v>650</v>
      </c>
      <c r="Q976" s="436" t="s">
        <v>650</v>
      </c>
      <c r="R976" s="436" t="s">
        <v>650</v>
      </c>
      <c r="S976" s="436" t="s">
        <v>650</v>
      </c>
      <c r="T976" s="436" t="s">
        <v>650</v>
      </c>
      <c r="U976" s="436" t="s">
        <v>650</v>
      </c>
      <c r="V976" s="436" t="s">
        <v>650</v>
      </c>
      <c r="W976" s="436" t="s">
        <v>650</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5"/>
        <v>4</v>
      </c>
      <c r="D977" s="275"/>
      <c r="E977" s="433">
        <f>E976</f>
        <v>22</v>
      </c>
      <c r="F977" s="324" t="b">
        <f t="shared" si="343"/>
        <v>1</v>
      </c>
      <c r="G977" s="275"/>
      <c r="H977" s="836"/>
      <c r="I977" s="837"/>
      <c r="J977" s="434" t="s">
        <v>653</v>
      </c>
      <c r="K977" s="435" t="str">
        <f t="shared" si="344"/>
        <v>-</v>
      </c>
      <c r="L977" s="436" t="s">
        <v>654</v>
      </c>
      <c r="M977" s="436" t="s">
        <v>654</v>
      </c>
      <c r="N977" s="436" t="s">
        <v>654</v>
      </c>
      <c r="O977" s="436" t="s">
        <v>654</v>
      </c>
      <c r="P977" s="436" t="s">
        <v>654</v>
      </c>
      <c r="Q977" s="436" t="s">
        <v>654</v>
      </c>
      <c r="R977" s="436" t="s">
        <v>654</v>
      </c>
      <c r="S977" s="436" t="s">
        <v>654</v>
      </c>
      <c r="T977" s="436" t="s">
        <v>654</v>
      </c>
      <c r="U977" s="436" t="s">
        <v>654</v>
      </c>
      <c r="V977" s="436" t="s">
        <v>654</v>
      </c>
      <c r="W977" s="320">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5"/>
        <v>4</v>
      </c>
      <c r="D978" s="275"/>
      <c r="E978" s="433">
        <f>E977</f>
        <v>22</v>
      </c>
      <c r="F978" s="324" t="b">
        <f t="shared" si="343"/>
        <v>1</v>
      </c>
      <c r="G978" s="275"/>
      <c r="H978" s="838"/>
      <c r="I978" s="839"/>
      <c r="J978" s="420" t="s">
        <v>655</v>
      </c>
      <c r="K978" s="437" t="str">
        <f t="shared" si="344"/>
        <v>-</v>
      </c>
      <c r="L978" s="434" t="s">
        <v>650</v>
      </c>
      <c r="M978" s="434" t="s">
        <v>650</v>
      </c>
      <c r="N978" s="434" t="s">
        <v>650</v>
      </c>
      <c r="O978" s="434" t="s">
        <v>650</v>
      </c>
      <c r="P978" s="434" t="s">
        <v>650</v>
      </c>
      <c r="Q978" s="434" t="s">
        <v>650</v>
      </c>
      <c r="R978" s="434" t="s">
        <v>650</v>
      </c>
      <c r="S978" s="434" t="s">
        <v>650</v>
      </c>
      <c r="T978" s="434" t="s">
        <v>650</v>
      </c>
      <c r="U978" s="434" t="s">
        <v>650</v>
      </c>
      <c r="V978" s="438" t="s">
        <v>650</v>
      </c>
      <c r="W978" s="441">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5"/>
        <v>4</v>
      </c>
      <c r="D979" s="275"/>
      <c r="E979" s="330">
        <v>23</v>
      </c>
      <c r="F979" s="324" t="b">
        <f t="shared" si="343"/>
        <v>1</v>
      </c>
      <c r="G979" s="275"/>
      <c r="H979" s="430" t="s">
        <v>690</v>
      </c>
      <c r="I979" s="430"/>
      <c r="J979" s="412" t="s">
        <v>649</v>
      </c>
      <c r="K979" s="431" t="str">
        <f t="shared" si="344"/>
        <v>-</v>
      </c>
      <c r="L979" s="432" t="s">
        <v>650</v>
      </c>
      <c r="M979" s="432" t="s">
        <v>650</v>
      </c>
      <c r="N979" s="432" t="s">
        <v>650</v>
      </c>
      <c r="O979" s="432" t="s">
        <v>650</v>
      </c>
      <c r="P979" s="432" t="s">
        <v>650</v>
      </c>
      <c r="Q979" s="432" t="s">
        <v>650</v>
      </c>
      <c r="R979" s="432" t="s">
        <v>650</v>
      </c>
      <c r="S979" s="432" t="s">
        <v>650</v>
      </c>
      <c r="T979" s="432" t="s">
        <v>650</v>
      </c>
      <c r="U979" s="432" t="s">
        <v>650</v>
      </c>
      <c r="V979" s="432" t="s">
        <v>650</v>
      </c>
      <c r="W979" s="432" t="s">
        <v>650</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5"/>
        <v>4</v>
      </c>
      <c r="D980" s="275"/>
      <c r="E980" s="433">
        <f>E979</f>
        <v>23</v>
      </c>
      <c r="F980" s="324" t="b">
        <f t="shared" si="343"/>
        <v>1</v>
      </c>
      <c r="G980" s="275"/>
      <c r="H980" s="834" t="s">
        <v>691</v>
      </c>
      <c r="I980" s="835"/>
      <c r="J980" s="434" t="s">
        <v>652</v>
      </c>
      <c r="K980" s="435" t="str">
        <f t="shared" si="344"/>
        <v>-</v>
      </c>
      <c r="L980" s="436" t="s">
        <v>650</v>
      </c>
      <c r="M980" s="436" t="s">
        <v>650</v>
      </c>
      <c r="N980" s="320">
        <v>0</v>
      </c>
      <c r="O980" s="436" t="s">
        <v>650</v>
      </c>
      <c r="P980" s="436" t="s">
        <v>650</v>
      </c>
      <c r="Q980" s="436" t="s">
        <v>650</v>
      </c>
      <c r="R980" s="436" t="s">
        <v>650</v>
      </c>
      <c r="S980" s="436" t="s">
        <v>650</v>
      </c>
      <c r="T980" s="436" t="s">
        <v>650</v>
      </c>
      <c r="U980" s="436" t="s">
        <v>650</v>
      </c>
      <c r="V980" s="436" t="s">
        <v>650</v>
      </c>
      <c r="W980" s="436" t="s">
        <v>650</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5"/>
        <v>4</v>
      </c>
      <c r="D981" s="275"/>
      <c r="E981" s="433">
        <f>E980</f>
        <v>23</v>
      </c>
      <c r="F981" s="324" t="b">
        <f t="shared" si="343"/>
        <v>1</v>
      </c>
      <c r="G981" s="275"/>
      <c r="H981" s="836"/>
      <c r="I981" s="837"/>
      <c r="J981" s="434" t="s">
        <v>653</v>
      </c>
      <c r="K981" s="435" t="str">
        <f t="shared" si="344"/>
        <v>-</v>
      </c>
      <c r="L981" s="436" t="s">
        <v>654</v>
      </c>
      <c r="M981" s="436" t="s">
        <v>654</v>
      </c>
      <c r="N981" s="436" t="s">
        <v>654</v>
      </c>
      <c r="O981" s="436" t="s">
        <v>654</v>
      </c>
      <c r="P981" s="436" t="s">
        <v>654</v>
      </c>
      <c r="Q981" s="436" t="s">
        <v>654</v>
      </c>
      <c r="R981" s="436" t="s">
        <v>654</v>
      </c>
      <c r="S981" s="436" t="s">
        <v>654</v>
      </c>
      <c r="T981" s="436" t="s">
        <v>654</v>
      </c>
      <c r="U981" s="436" t="s">
        <v>654</v>
      </c>
      <c r="V981" s="436" t="s">
        <v>654</v>
      </c>
      <c r="W981" s="320">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5"/>
        <v>4</v>
      </c>
      <c r="D982" s="275"/>
      <c r="E982" s="433">
        <f>E981</f>
        <v>23</v>
      </c>
      <c r="F982" s="324" t="b">
        <f t="shared" si="343"/>
        <v>1</v>
      </c>
      <c r="G982" s="275"/>
      <c r="H982" s="838"/>
      <c r="I982" s="839"/>
      <c r="J982" s="420" t="s">
        <v>655</v>
      </c>
      <c r="K982" s="437" t="str">
        <f t="shared" si="344"/>
        <v>-</v>
      </c>
      <c r="L982" s="434" t="s">
        <v>650</v>
      </c>
      <c r="M982" s="434" t="s">
        <v>650</v>
      </c>
      <c r="N982" s="434" t="s">
        <v>650</v>
      </c>
      <c r="O982" s="434" t="s">
        <v>650</v>
      </c>
      <c r="P982" s="434" t="s">
        <v>650</v>
      </c>
      <c r="Q982" s="434" t="s">
        <v>650</v>
      </c>
      <c r="R982" s="434" t="s">
        <v>650</v>
      </c>
      <c r="S982" s="434" t="s">
        <v>650</v>
      </c>
      <c r="T982" s="434" t="s">
        <v>650</v>
      </c>
      <c r="U982" s="434" t="s">
        <v>650</v>
      </c>
      <c r="V982" s="438" t="s">
        <v>650</v>
      </c>
      <c r="W982" s="441">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5"/>
        <v>4</v>
      </c>
      <c r="D983" s="275"/>
      <c r="E983" s="330">
        <v>24</v>
      </c>
      <c r="F983" s="324" t="b">
        <f t="shared" ref="F983:F994" si="346">COUNTIFS($L983:$W983,"-")&lt;&gt;COUNTA($L983:$W983)</f>
        <v>1</v>
      </c>
      <c r="G983" s="275"/>
      <c r="H983" s="430" t="s">
        <v>692</v>
      </c>
      <c r="I983" s="430"/>
      <c r="J983" s="412" t="s">
        <v>649</v>
      </c>
      <c r="K983" s="431" t="str">
        <f t="shared" si="344"/>
        <v>-</v>
      </c>
      <c r="L983" s="432" t="s">
        <v>650</v>
      </c>
      <c r="M983" s="432" t="s">
        <v>650</v>
      </c>
      <c r="N983" s="432" t="s">
        <v>650</v>
      </c>
      <c r="O983" s="432" t="s">
        <v>650</v>
      </c>
      <c r="P983" s="432" t="s">
        <v>650</v>
      </c>
      <c r="Q983" s="432" t="s">
        <v>650</v>
      </c>
      <c r="R983" s="432" t="s">
        <v>650</v>
      </c>
      <c r="S983" s="432" t="s">
        <v>650</v>
      </c>
      <c r="T983" s="432" t="s">
        <v>650</v>
      </c>
      <c r="U983" s="432" t="s">
        <v>650</v>
      </c>
      <c r="V983" s="432" t="s">
        <v>650</v>
      </c>
      <c r="W983" s="432" t="s">
        <v>650</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5"/>
        <v>4</v>
      </c>
      <c r="D984" s="275"/>
      <c r="E984" s="433">
        <f>E983</f>
        <v>24</v>
      </c>
      <c r="F984" s="324" t="b">
        <f t="shared" si="346"/>
        <v>1</v>
      </c>
      <c r="G984" s="275"/>
      <c r="H984" s="834" t="s">
        <v>693</v>
      </c>
      <c r="I984" s="835"/>
      <c r="J984" s="434" t="s">
        <v>652</v>
      </c>
      <c r="K984" s="435" t="str">
        <f t="shared" si="344"/>
        <v>-</v>
      </c>
      <c r="L984" s="436" t="s">
        <v>650</v>
      </c>
      <c r="M984" s="436" t="s">
        <v>650</v>
      </c>
      <c r="N984" s="436" t="s">
        <v>650</v>
      </c>
      <c r="O984" s="436" t="s">
        <v>650</v>
      </c>
      <c r="P984" s="436" t="s">
        <v>650</v>
      </c>
      <c r="Q984" s="436" t="s">
        <v>650</v>
      </c>
      <c r="R984" s="436" t="s">
        <v>650</v>
      </c>
      <c r="S984" s="436" t="s">
        <v>650</v>
      </c>
      <c r="T984" s="436" t="s">
        <v>650</v>
      </c>
      <c r="U984" s="436" t="s">
        <v>650</v>
      </c>
      <c r="V984" s="436" t="s">
        <v>650</v>
      </c>
      <c r="W984" s="436" t="s">
        <v>650</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5"/>
        <v>4</v>
      </c>
      <c r="D985" s="275"/>
      <c r="E985" s="433">
        <f>E984</f>
        <v>24</v>
      </c>
      <c r="F985" s="324" t="b">
        <f t="shared" si="346"/>
        <v>1</v>
      </c>
      <c r="G985" s="275"/>
      <c r="H985" s="836"/>
      <c r="I985" s="837"/>
      <c r="J985" s="434" t="s">
        <v>653</v>
      </c>
      <c r="K985" s="435" t="str">
        <f t="shared" si="344"/>
        <v>-</v>
      </c>
      <c r="L985" s="436" t="s">
        <v>654</v>
      </c>
      <c r="M985" s="436" t="s">
        <v>654</v>
      </c>
      <c r="N985" s="436" t="s">
        <v>654</v>
      </c>
      <c r="O985" s="436" t="s">
        <v>654</v>
      </c>
      <c r="P985" s="436" t="s">
        <v>654</v>
      </c>
      <c r="Q985" s="436" t="s">
        <v>654</v>
      </c>
      <c r="R985" s="436" t="s">
        <v>654</v>
      </c>
      <c r="S985" s="436" t="s">
        <v>654</v>
      </c>
      <c r="T985" s="436" t="s">
        <v>654</v>
      </c>
      <c r="U985" s="436" t="s">
        <v>654</v>
      </c>
      <c r="V985" s="436" t="s">
        <v>654</v>
      </c>
      <c r="W985" s="436"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5"/>
        <v>4</v>
      </c>
      <c r="D986" s="275"/>
      <c r="E986" s="433">
        <f>E985</f>
        <v>24</v>
      </c>
      <c r="F986" s="324" t="b">
        <f t="shared" si="346"/>
        <v>1</v>
      </c>
      <c r="G986" s="275"/>
      <c r="H986" s="838"/>
      <c r="I986" s="839"/>
      <c r="J986" s="420" t="s">
        <v>655</v>
      </c>
      <c r="K986" s="437" t="str">
        <f t="shared" si="344"/>
        <v>-</v>
      </c>
      <c r="L986" s="434" t="s">
        <v>650</v>
      </c>
      <c r="M986" s="434" t="s">
        <v>650</v>
      </c>
      <c r="N986" s="434" t="s">
        <v>650</v>
      </c>
      <c r="O986" s="434" t="s">
        <v>650</v>
      </c>
      <c r="P986" s="434" t="s">
        <v>650</v>
      </c>
      <c r="Q986" s="434" t="s">
        <v>650</v>
      </c>
      <c r="R986" s="434" t="s">
        <v>650</v>
      </c>
      <c r="S986" s="434" t="s">
        <v>650</v>
      </c>
      <c r="T986" s="434" t="s">
        <v>650</v>
      </c>
      <c r="U986" s="434" t="s">
        <v>650</v>
      </c>
      <c r="V986" s="438" t="s">
        <v>650</v>
      </c>
      <c r="W986" s="438" t="s">
        <v>650</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7">INT($C$875)+3</f>
        <v>4</v>
      </c>
      <c r="D987" s="275"/>
      <c r="E987" s="330">
        <v>25</v>
      </c>
      <c r="F987" s="324" t="b">
        <f t="shared" si="346"/>
        <v>1</v>
      </c>
      <c r="G987" s="275"/>
      <c r="H987" s="430" t="s">
        <v>969</v>
      </c>
      <c r="I987" s="430"/>
      <c r="J987" s="412" t="s">
        <v>649</v>
      </c>
      <c r="K987" s="431" t="str">
        <f t="shared" si="344"/>
        <v>-</v>
      </c>
      <c r="L987" s="432" t="s">
        <v>650</v>
      </c>
      <c r="M987" s="432" t="s">
        <v>650</v>
      </c>
      <c r="N987" s="432" t="s">
        <v>650</v>
      </c>
      <c r="O987" s="432" t="s">
        <v>650</v>
      </c>
      <c r="P987" s="432" t="s">
        <v>650</v>
      </c>
      <c r="Q987" s="439">
        <v>21</v>
      </c>
      <c r="R987" s="432" t="s">
        <v>650</v>
      </c>
      <c r="S987" s="432" t="s">
        <v>650</v>
      </c>
      <c r="T987" s="432" t="s">
        <v>650</v>
      </c>
      <c r="U987" s="432" t="s">
        <v>650</v>
      </c>
      <c r="V987" s="432" t="s">
        <v>650</v>
      </c>
      <c r="W987" s="432" t="s">
        <v>650</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7"/>
        <v>4</v>
      </c>
      <c r="D988" s="275"/>
      <c r="E988" s="433">
        <f>E987</f>
        <v>25</v>
      </c>
      <c r="F988" s="324" t="b">
        <f t="shared" si="346"/>
        <v>1</v>
      </c>
      <c r="G988" s="275"/>
      <c r="H988" s="834" t="s">
        <v>970</v>
      </c>
      <c r="I988" s="835"/>
      <c r="J988" s="434" t="s">
        <v>652</v>
      </c>
      <c r="K988" s="435" t="str">
        <f t="shared" si="344"/>
        <v>-</v>
      </c>
      <c r="L988" s="436" t="s">
        <v>650</v>
      </c>
      <c r="M988" s="436" t="s">
        <v>650</v>
      </c>
      <c r="N988" s="436" t="s">
        <v>650</v>
      </c>
      <c r="O988" s="436" t="s">
        <v>650</v>
      </c>
      <c r="P988" s="436" t="s">
        <v>650</v>
      </c>
      <c r="Q988" s="436" t="s">
        <v>650</v>
      </c>
      <c r="R988" s="436" t="s">
        <v>650</v>
      </c>
      <c r="S988" s="320" t="b">
        <v>1</v>
      </c>
      <c r="T988" s="436" t="s">
        <v>650</v>
      </c>
      <c r="U988" s="436" t="s">
        <v>650</v>
      </c>
      <c r="V988" s="436" t="s">
        <v>650</v>
      </c>
      <c r="W988" s="436" t="s">
        <v>650</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7"/>
        <v>4</v>
      </c>
      <c r="D989" s="275"/>
      <c r="E989" s="433">
        <f>E988</f>
        <v>25</v>
      </c>
      <c r="F989" s="324" t="b">
        <f t="shared" si="346"/>
        <v>1</v>
      </c>
      <c r="G989" s="275"/>
      <c r="H989" s="836"/>
      <c r="I989" s="837"/>
      <c r="J989" s="434" t="s">
        <v>653</v>
      </c>
      <c r="K989" s="435" t="str">
        <f t="shared" si="344"/>
        <v>-</v>
      </c>
      <c r="L989" s="436" t="s">
        <v>654</v>
      </c>
      <c r="M989" s="436" t="s">
        <v>654</v>
      </c>
      <c r="N989" s="436" t="s">
        <v>654</v>
      </c>
      <c r="O989" s="436" t="s">
        <v>654</v>
      </c>
      <c r="P989" s="320">
        <v>21</v>
      </c>
      <c r="Q989" s="436" t="s">
        <v>654</v>
      </c>
      <c r="R989" s="436" t="s">
        <v>654</v>
      </c>
      <c r="S989" s="436" t="s">
        <v>654</v>
      </c>
      <c r="T989" s="436" t="s">
        <v>654</v>
      </c>
      <c r="U989" s="436" t="s">
        <v>654</v>
      </c>
      <c r="V989" s="436" t="s">
        <v>654</v>
      </c>
      <c r="W989" s="436"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7"/>
        <v>4</v>
      </c>
      <c r="D990" s="275"/>
      <c r="E990" s="433">
        <f>E989</f>
        <v>25</v>
      </c>
      <c r="F990" s="324" t="b">
        <f t="shared" si="346"/>
        <v>1</v>
      </c>
      <c r="G990" s="275"/>
      <c r="H990" s="838"/>
      <c r="I990" s="839"/>
      <c r="J990" s="420" t="s">
        <v>655</v>
      </c>
      <c r="K990" s="437" t="str">
        <f t="shared" si="344"/>
        <v>-</v>
      </c>
      <c r="L990" s="434" t="s">
        <v>650</v>
      </c>
      <c r="M990" s="434" t="s">
        <v>650</v>
      </c>
      <c r="N990" s="434" t="s">
        <v>650</v>
      </c>
      <c r="O990" s="434" t="s">
        <v>650</v>
      </c>
      <c r="P990" s="434" t="s">
        <v>650</v>
      </c>
      <c r="Q990" s="434" t="s">
        <v>650</v>
      </c>
      <c r="R990" s="434" t="s">
        <v>650</v>
      </c>
      <c r="S990" s="434" t="s">
        <v>650</v>
      </c>
      <c r="T990" s="434" t="s">
        <v>650</v>
      </c>
      <c r="U990" s="434" t="s">
        <v>650</v>
      </c>
      <c r="V990" s="438" t="s">
        <v>650</v>
      </c>
      <c r="W990" s="438" t="s">
        <v>650</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7"/>
        <v>4</v>
      </c>
      <c r="D991" s="275"/>
      <c r="E991" s="330">
        <v>26</v>
      </c>
      <c r="F991" s="324" t="b">
        <f t="shared" si="346"/>
        <v>1</v>
      </c>
      <c r="G991" s="275"/>
      <c r="H991" s="430" t="s">
        <v>694</v>
      </c>
      <c r="I991" s="430"/>
      <c r="J991" s="412" t="s">
        <v>649</v>
      </c>
      <c r="K991" s="431" t="str">
        <f t="shared" si="344"/>
        <v>-</v>
      </c>
      <c r="L991" s="440">
        <v>-1</v>
      </c>
      <c r="M991" s="432" t="s">
        <v>650</v>
      </c>
      <c r="N991" s="432" t="s">
        <v>650</v>
      </c>
      <c r="O991" s="432" t="s">
        <v>650</v>
      </c>
      <c r="P991" s="432" t="s">
        <v>650</v>
      </c>
      <c r="Q991" s="432" t="s">
        <v>650</v>
      </c>
      <c r="R991" s="432" t="s">
        <v>650</v>
      </c>
      <c r="S991" s="432" t="s">
        <v>650</v>
      </c>
      <c r="T991" s="432" t="s">
        <v>650</v>
      </c>
      <c r="U991" s="432" t="s">
        <v>650</v>
      </c>
      <c r="V991" s="439">
        <v>0.05</v>
      </c>
      <c r="W991" s="432" t="s">
        <v>650</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7"/>
        <v>4</v>
      </c>
      <c r="D992" s="275"/>
      <c r="E992" s="433">
        <f>E991</f>
        <v>26</v>
      </c>
      <c r="F992" s="324" t="b">
        <f t="shared" si="346"/>
        <v>1</v>
      </c>
      <c r="G992" s="275"/>
      <c r="H992" s="834" t="s">
        <v>695</v>
      </c>
      <c r="I992" s="835"/>
      <c r="J992" s="434" t="s">
        <v>652</v>
      </c>
      <c r="K992" s="435" t="str">
        <f t="shared" si="344"/>
        <v>-</v>
      </c>
      <c r="L992" s="436" t="s">
        <v>650</v>
      </c>
      <c r="M992" s="436" t="s">
        <v>650</v>
      </c>
      <c r="N992" s="436" t="s">
        <v>650</v>
      </c>
      <c r="O992" s="436" t="s">
        <v>650</v>
      </c>
      <c r="P992" s="436" t="s">
        <v>650</v>
      </c>
      <c r="Q992" s="436" t="s">
        <v>650</v>
      </c>
      <c r="R992" s="436" t="s">
        <v>650</v>
      </c>
      <c r="S992" s="436" t="s">
        <v>650</v>
      </c>
      <c r="T992" s="436" t="s">
        <v>650</v>
      </c>
      <c r="U992" s="436" t="s">
        <v>650</v>
      </c>
      <c r="V992" s="436" t="s">
        <v>650</v>
      </c>
      <c r="W992" s="436" t="s">
        <v>650</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7"/>
        <v>4</v>
      </c>
      <c r="D993" s="275"/>
      <c r="E993" s="433">
        <f>E992</f>
        <v>26</v>
      </c>
      <c r="F993" s="324" t="b">
        <f t="shared" si="346"/>
        <v>1</v>
      </c>
      <c r="G993" s="275"/>
      <c r="H993" s="836"/>
      <c r="I993" s="837"/>
      <c r="J993" s="434" t="s">
        <v>653</v>
      </c>
      <c r="K993" s="435" t="str">
        <f t="shared" si="344"/>
        <v>-</v>
      </c>
      <c r="L993" s="436" t="s">
        <v>654</v>
      </c>
      <c r="M993" s="436" t="s">
        <v>654</v>
      </c>
      <c r="N993" s="436" t="s">
        <v>654</v>
      </c>
      <c r="O993" s="436" t="s">
        <v>654</v>
      </c>
      <c r="P993" s="436" t="s">
        <v>654</v>
      </c>
      <c r="Q993" s="436" t="s">
        <v>654</v>
      </c>
      <c r="R993" s="436" t="s">
        <v>654</v>
      </c>
      <c r="S993" s="436" t="s">
        <v>654</v>
      </c>
      <c r="T993" s="436" t="s">
        <v>654</v>
      </c>
      <c r="U993" s="436" t="s">
        <v>654</v>
      </c>
      <c r="V993" s="436" t="s">
        <v>654</v>
      </c>
      <c r="W993" s="436" t="s">
        <v>654</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7"/>
        <v>4</v>
      </c>
      <c r="D994" s="275"/>
      <c r="E994" s="433">
        <f>E993</f>
        <v>26</v>
      </c>
      <c r="F994" s="324" t="b">
        <f t="shared" si="346"/>
        <v>1</v>
      </c>
      <c r="G994" s="275"/>
      <c r="H994" s="838"/>
      <c r="I994" s="839"/>
      <c r="J994" s="420" t="s">
        <v>655</v>
      </c>
      <c r="K994" s="437" t="str">
        <f t="shared" si="344"/>
        <v>-</v>
      </c>
      <c r="L994" s="442" t="s">
        <v>650</v>
      </c>
      <c r="M994" s="442" t="s">
        <v>650</v>
      </c>
      <c r="N994" s="442" t="s">
        <v>650</v>
      </c>
      <c r="O994" s="442" t="s">
        <v>650</v>
      </c>
      <c r="P994" s="442" t="s">
        <v>650</v>
      </c>
      <c r="Q994" s="442" t="s">
        <v>650</v>
      </c>
      <c r="R994" s="442" t="s">
        <v>650</v>
      </c>
      <c r="S994" s="442" t="s">
        <v>650</v>
      </c>
      <c r="T994" s="442" t="s">
        <v>650</v>
      </c>
      <c r="U994" s="442" t="s">
        <v>650</v>
      </c>
      <c r="V994" s="441">
        <v>-0.05</v>
      </c>
      <c r="W994" s="438" t="s">
        <v>650</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395</v>
      </c>
      <c r="AR995" s="262"/>
      <c r="AS995" s="250"/>
      <c r="AT995" s="250"/>
      <c r="AU995" s="250"/>
    </row>
    <row r="996" spans="1:47" ht="5.15" customHeight="1" outlineLevel="2" x14ac:dyDescent="0.35">
      <c r="A996" s="250"/>
      <c r="B996" s="259"/>
      <c r="C996" s="252">
        <f>INT($C$875)+2.005</f>
        <v>3.0049999999999999</v>
      </c>
      <c r="D996" s="275" t="s">
        <v>391</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0"/>
      <c r="F997" s="330"/>
      <c r="G997" s="275"/>
      <c r="H997" s="392" t="s">
        <v>696</v>
      </c>
      <c r="I997" s="280"/>
      <c r="J997" s="280"/>
      <c r="K997" s="279"/>
      <c r="L997" s="279"/>
      <c r="M997" s="279"/>
      <c r="N997" s="279"/>
      <c r="O997" s="279"/>
      <c r="P997" s="279"/>
      <c r="Q997" s="279"/>
      <c r="R997" s="279"/>
      <c r="S997" s="279"/>
      <c r="T997" s="279"/>
      <c r="U997" s="279"/>
      <c r="V997" s="279"/>
      <c r="W997" s="279"/>
      <c r="X997" s="279"/>
      <c r="Y997" s="279"/>
      <c r="Z997" s="279"/>
      <c r="AA997" s="279"/>
      <c r="AB997" s="335"/>
      <c r="AC997" s="335"/>
      <c r="AD997" s="335"/>
      <c r="AE997" s="335"/>
      <c r="AF997" s="335"/>
      <c r="AG997" s="335"/>
      <c r="AH997" s="335"/>
      <c r="AI997" s="335"/>
      <c r="AJ997" s="335"/>
      <c r="AK997" s="335"/>
      <c r="AL997" s="335"/>
      <c r="AM997" s="335"/>
      <c r="AN997" s="335"/>
      <c r="AO997" s="335"/>
      <c r="AP997" s="335"/>
      <c r="AQ997" s="275"/>
      <c r="AR997" s="262"/>
      <c r="AS997" s="250"/>
      <c r="AT997" s="250"/>
      <c r="AU997" s="250"/>
    </row>
    <row r="998" spans="1:47" outlineLevel="2" x14ac:dyDescent="0.35">
      <c r="A998" s="250"/>
      <c r="B998" s="259"/>
      <c r="C998" s="252">
        <f>INT($C$875)+3</f>
        <v>4</v>
      </c>
      <c r="D998" s="275"/>
      <c r="E998" s="330"/>
      <c r="F998" s="330"/>
      <c r="G998" s="275"/>
      <c r="H998" s="280"/>
      <c r="I998" s="280"/>
      <c r="J998" s="302" t="s">
        <v>697</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0"/>
      <c r="F999" s="330"/>
      <c r="G999" s="275"/>
      <c r="H999" s="280"/>
      <c r="I999" s="280"/>
      <c r="J999" s="321">
        <v>0.3</v>
      </c>
      <c r="K999" s="321">
        <v>0.35</v>
      </c>
      <c r="L999" s="321">
        <v>0.45</v>
      </c>
      <c r="M999" s="402">
        <v>1</v>
      </c>
      <c r="N999" s="321">
        <v>0.55000000000000004</v>
      </c>
      <c r="O999" s="280" t="s">
        <v>698</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0"/>
      <c r="F1000" s="330"/>
      <c r="G1000" s="275"/>
      <c r="H1000" s="280" t="s">
        <v>699</v>
      </c>
      <c r="I1000" s="280"/>
      <c r="J1000" s="320">
        <v>0</v>
      </c>
      <c r="K1000" s="320">
        <v>0.5</v>
      </c>
      <c r="L1000" s="320">
        <v>1.25</v>
      </c>
      <c r="M1000" s="296">
        <f>FORECAST(M999,CHOOSE({1,2},L1000,N1000),CHOOSE({1,2},L999,N999))</f>
        <v>13.624999999999998</v>
      </c>
      <c r="N1000" s="320">
        <v>3.5</v>
      </c>
      <c r="O1000" s="280" t="s">
        <v>700</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395</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116</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3" t="s">
        <v>701</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702</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944</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1173</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936</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939</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703</v>
      </c>
      <c r="K34" s="456">
        <f>IFERROR(MATCH(L$33,Sheep!$R$314:$R$321,1),0)</f>
        <v>0</v>
      </c>
      <c r="L34" s="456">
        <f>IFERROR(MATCH(M$33,Sheep!$R$314:$R$321,1),0)</f>
        <v>0</v>
      </c>
      <c r="M34" s="456">
        <f>IFERROR(MATCH(N$33,Sheep!$R$314:$R$321,1),0)</f>
        <v>0</v>
      </c>
      <c r="N34" s="456">
        <f>IFERROR(MATCH(O$33,Sheep!$R$314:$R$321,1),0)</f>
        <v>0</v>
      </c>
      <c r="O34" s="456">
        <f>IFERROR(MATCH(P$33,Sheep!$R$314:$R$321,1),0)</f>
        <v>0</v>
      </c>
      <c r="P34" s="456">
        <f>IFERROR(MATCH(Q$33,Sheep!$R$314:$R$321,1),0)</f>
        <v>0</v>
      </c>
      <c r="Q34" s="456">
        <f>IFERROR(MATCH(R$33,Sheep!$R$314:$R$321,1),0)</f>
        <v>0</v>
      </c>
      <c r="R34" s="456">
        <f>IFERROR(MATCH(S$33,Sheep!$R$314:$R$321,1),0)</f>
        <v>0</v>
      </c>
      <c r="S34" s="456">
        <f>IFERROR(MATCH(T$33,Sheep!$R$314:$R$321,1),0)</f>
        <v>0</v>
      </c>
      <c r="T34" s="456">
        <f>IFERROR(MATCH(U$33,Sheep!$R$314:$R$321,1),0)</f>
        <v>0</v>
      </c>
      <c r="U34" s="456">
        <f>IFERROR(MATCH(V$33,Sheep!$R$314:$R$321,1),0)</f>
        <v>0</v>
      </c>
      <c r="V34" s="456">
        <f>IFERROR(MATCH(W$33,Sheep!$R$314:$R$321,1),0)</f>
        <v>0</v>
      </c>
      <c r="W34" s="456">
        <f>IFERROR(MATCH(X$33,Sheep!$R$314:$R$321,1),0)</f>
        <v>0</v>
      </c>
      <c r="X34" s="456">
        <f>IFERROR(MATCH(Y$33,Sheep!$R$314:$R$321,1),0)</f>
        <v>0</v>
      </c>
      <c r="Y34" s="456">
        <f>IFERROR(MATCH(Z$33,Sheep!$R$314:$R$321,1),0)</f>
        <v>0</v>
      </c>
      <c r="Z34" s="456">
        <f>IFERROR(MATCH(AA$33,Sheep!$R$314:$R$321,1),0)</f>
        <v>0</v>
      </c>
      <c r="AA34" s="456">
        <f>IFERROR(MATCH(AB$33,Sheep!$R$314:$R$321,1),0)</f>
        <v>0</v>
      </c>
      <c r="AB34" s="456">
        <f>IFERROR(MATCH(AC$33,Sheep!$R$314:$R$321,1),0)</f>
        <v>0</v>
      </c>
      <c r="AC34" s="456">
        <f>IFERROR(MATCH(AD$33,Sheep!$R$314:$R$321,1),0)</f>
        <v>0</v>
      </c>
      <c r="AD34" s="456">
        <f>IFERROR(MATCH(AE$33,Sheep!$R$314:$R$321,1),0)</f>
        <v>0</v>
      </c>
      <c r="AE34" s="456">
        <f>IFERROR(MATCH(AF$33,Sheep!$R$314:$R$321,1),0)</f>
        <v>0</v>
      </c>
      <c r="AF34" s="456">
        <f>IFERROR(MATCH(AG$33,Sheep!$R$314:$R$321,1),0)</f>
        <v>0</v>
      </c>
      <c r="AG34" s="456">
        <f>IFERROR(MATCH(AH$33,Sheep!$R$314:$R$321,1),0)</f>
        <v>0</v>
      </c>
      <c r="AH34" s="456">
        <f>IFERROR(MATCH(AI$33,Sheep!$R$314:$R$321,1),0)</f>
        <v>0</v>
      </c>
      <c r="AI34" s="456">
        <f>IFERROR(MATCH(AJ$33,Sheep!$R$314:$R$321,1),0)</f>
        <v>0</v>
      </c>
      <c r="AJ34" s="456">
        <f>IFERROR(MATCH(AK$33,Sheep!$R$314:$R$321,1),0)</f>
        <v>0</v>
      </c>
      <c r="AK34" s="456">
        <f>IFERROR(MATCH(AL$33,Sheep!$R$314:$R$321,1),0)</f>
        <v>0</v>
      </c>
      <c r="AL34" s="456">
        <f>IFERROR(MATCH(AM$33,Sheep!$R$314:$R$321,1),0)</f>
        <v>0</v>
      </c>
      <c r="AM34" s="456">
        <f>IFERROR(MATCH(AN$33,Sheep!$R$314:$R$321,1),0)</f>
        <v>0</v>
      </c>
      <c r="AN34" s="456">
        <f>IFERROR(MATCH(AO$33,Sheep!$R$314:$R$321,1),0)</f>
        <v>0</v>
      </c>
      <c r="AO34" s="456">
        <f>IFERROR(MATCH(AP$33,Sheep!$R$314:$R$321,1),0)</f>
        <v>0</v>
      </c>
      <c r="AP34" s="456">
        <f>IFERROR(MATCH(AQ$33,Sheep!$R$314:$R$321,1),0)</f>
        <v>0</v>
      </c>
      <c r="AQ34" s="456">
        <f>IFERROR(MATCH(AR$33,Sheep!$R$314:$R$321,1),0)</f>
        <v>0</v>
      </c>
      <c r="AR34" s="456">
        <f>IFERROR(MATCH(AS$33,Sheep!$R$314:$R$321,1),0)</f>
        <v>0</v>
      </c>
      <c r="AS34" s="456">
        <f>IFERROR(MATCH(AT$33,Sheep!$R$314:$R$321,1),0)</f>
        <v>0</v>
      </c>
      <c r="AT34" s="456">
        <f>IFERROR(MATCH(AU$33,Sheep!$R$314:$R$321,1),0)</f>
        <v>0</v>
      </c>
      <c r="AU34" s="456">
        <f>IFERROR(MATCH(AV$33,Sheep!$R$314:$R$321,1),0)</f>
        <v>0</v>
      </c>
      <c r="AV34" s="456">
        <f>IFERROR(MATCH(AW$33,Sheep!$R$314:$R$321,1),0)</f>
        <v>0</v>
      </c>
      <c r="AW34" s="456">
        <f>IFERROR(MATCH(AX$33,Sheep!$R$314:$R$321,1),0)</f>
        <v>0</v>
      </c>
      <c r="AX34" s="456">
        <f>IFERROR(MATCH(AY$33,Sheep!$R$314:$R$321,1),0)</f>
        <v>0</v>
      </c>
      <c r="AY34" s="456">
        <f>IFERROR(MATCH(AZ$33,Sheep!$R$314:$R$321,1),0)</f>
        <v>0</v>
      </c>
      <c r="AZ34" s="456">
        <f>IFERROR(MATCH(BA$33,Sheep!$R$314:$R$321,1),0)</f>
        <v>0</v>
      </c>
      <c r="BA34" s="456">
        <f>IFERROR(MATCH(BB$33,Sheep!$R$314:$R$321,1),0)</f>
        <v>0</v>
      </c>
      <c r="BB34" s="456">
        <f>IFERROR(MATCH(BC$33,Sheep!$R$314:$R$321,1),0)</f>
        <v>0</v>
      </c>
      <c r="BC34" s="456">
        <f>IFERROR(MATCH(BD$33,Sheep!$R$314:$R$321,1),0)</f>
        <v>0</v>
      </c>
      <c r="BD34" s="456">
        <f>IFERROR(MATCH(BE$33,Sheep!$R$314:$R$321,1),0)</f>
        <v>0</v>
      </c>
      <c r="BE34" s="456">
        <f>IFERROR(MATCH(BF$33,Sheep!$R$314:$R$321,1),0)</f>
        <v>0</v>
      </c>
      <c r="BF34" s="456">
        <f>IFERROR(MATCH(BG$33,Sheep!$R$314:$R$321,1),0)</f>
        <v>0</v>
      </c>
      <c r="BG34" s="456">
        <f>IFERROR(MATCH(BH$33,Sheep!$R$314:$R$321,1),0)</f>
        <v>0</v>
      </c>
      <c r="BH34" s="456">
        <f>IFERROR(MATCH(BI$33,Sheep!$R$314:$R$321,1),0)</f>
        <v>1</v>
      </c>
      <c r="BI34" s="456">
        <f>IFERROR(MATCH(BJ$33,Sheep!$R$314:$R$321,1),0)</f>
        <v>1</v>
      </c>
      <c r="BJ34" s="456">
        <f>IFERROR(MATCH(BK$33,Sheep!$R$314:$R$321,1),0)</f>
        <v>1</v>
      </c>
      <c r="BK34" s="456">
        <f>IFERROR(MATCH(BL$33,Sheep!$R$314:$R$321,1),0)</f>
        <v>1</v>
      </c>
      <c r="BL34" s="456">
        <f>IFERROR(MATCH(BM$33,Sheep!$R$314:$R$321,1),0)</f>
        <v>1</v>
      </c>
      <c r="BM34" s="456">
        <f>IFERROR(MATCH(BN$33,Sheep!$R$314:$R$321,1),0)</f>
        <v>1</v>
      </c>
      <c r="BN34" s="456">
        <f>IFERROR(MATCH(BO$33,Sheep!$R$314:$R$321,1),0)</f>
        <v>1</v>
      </c>
      <c r="BO34" s="456">
        <f>IFERROR(MATCH(BP$33,Sheep!$R$314:$R$321,1),0)</f>
        <v>1</v>
      </c>
      <c r="BP34" s="456">
        <f>IFERROR(MATCH(BQ$33,Sheep!$R$314:$R$321,1),0)</f>
        <v>1</v>
      </c>
      <c r="BQ34" s="456">
        <f>IFERROR(MATCH(BR$33,Sheep!$R$314:$R$321,1),0)</f>
        <v>1</v>
      </c>
      <c r="BR34" s="456">
        <f>IFERROR(MATCH(BS$33,Sheep!$R$314:$R$321,1),0)</f>
        <v>1</v>
      </c>
      <c r="BS34" s="456">
        <f>IFERROR(MATCH(BT$33,Sheep!$R$314:$R$321,1),0)</f>
        <v>1</v>
      </c>
      <c r="BT34" s="456">
        <f>IFERROR(MATCH(BU$33,Sheep!$R$314:$R$321,1),0)</f>
        <v>1</v>
      </c>
      <c r="BU34" s="456">
        <f>IFERROR(MATCH(BV$33,Sheep!$R$314:$R$321,1),0)</f>
        <v>1</v>
      </c>
      <c r="BV34" s="456">
        <f>IFERROR(MATCH(BW$33,Sheep!$R$314:$R$321,1),0)</f>
        <v>1</v>
      </c>
      <c r="BW34" s="456">
        <f>IFERROR(MATCH(BX$33,Sheep!$R$314:$R$321,1),0)</f>
        <v>1</v>
      </c>
      <c r="BX34" s="456">
        <f>IFERROR(MATCH(BY$33,Sheep!$R$314:$R$321,1),0)</f>
        <v>1</v>
      </c>
      <c r="BY34" s="456">
        <f>IFERROR(MATCH(BZ$33,Sheep!$R$314:$R$321,1),0)</f>
        <v>1</v>
      </c>
      <c r="BZ34" s="456">
        <f>IFERROR(MATCH(CA$33,Sheep!$R$314:$R$321,1),0)</f>
        <v>1</v>
      </c>
      <c r="CA34" s="456">
        <f>IFERROR(MATCH(CB$33,Sheep!$R$314:$R$321,1),0)</f>
        <v>1</v>
      </c>
      <c r="CB34" s="456">
        <f>IFERROR(MATCH(CC$33,Sheep!$R$314:$R$321,1),0)</f>
        <v>1</v>
      </c>
      <c r="CC34" s="456">
        <f>IFERROR(MATCH(CD$33,Sheep!$R$314:$R$321,1),0)</f>
        <v>1</v>
      </c>
      <c r="CD34" s="456">
        <f>IFERROR(MATCH(CE$33,Sheep!$R$314:$R$321,1),0)</f>
        <v>1</v>
      </c>
      <c r="CE34" s="456">
        <f>IFERROR(MATCH(CF$33,Sheep!$R$314:$R$321,1),0)</f>
        <v>1</v>
      </c>
      <c r="CF34" s="456">
        <f>IFERROR(MATCH(CG$33,Sheep!$R$314:$R$321,1),0)</f>
        <v>1</v>
      </c>
      <c r="CG34" s="456">
        <f>IFERROR(MATCH(CH$33,Sheep!$R$314:$R$321,1),0)</f>
        <v>1</v>
      </c>
      <c r="CH34" s="456">
        <f>IFERROR(MATCH(CI$33,Sheep!$R$314:$R$321,1),0)</f>
        <v>1</v>
      </c>
      <c r="CI34" s="456">
        <f>IFERROR(MATCH(CJ$33,Sheep!$R$314:$R$321,1),0)</f>
        <v>1</v>
      </c>
      <c r="CJ34" s="456">
        <f>IFERROR(MATCH(CK$33,Sheep!$R$314:$R$321,1),0)</f>
        <v>1</v>
      </c>
      <c r="CK34" s="456">
        <f>IFERROR(MATCH(CL$33,Sheep!$R$314:$R$321,1),0)</f>
        <v>1</v>
      </c>
      <c r="CL34" s="456">
        <f>IFERROR(MATCH(CM$33,Sheep!$R$314:$R$321,1),0)</f>
        <v>1</v>
      </c>
      <c r="CM34" s="456">
        <f>IFERROR(MATCH(CN$33,Sheep!$R$314:$R$321,1),0)</f>
        <v>1</v>
      </c>
      <c r="CN34" s="456">
        <f>IFERROR(MATCH(CO$33,Sheep!$R$314:$R$321,1),0)</f>
        <v>1</v>
      </c>
      <c r="CO34" s="456">
        <f>IFERROR(MATCH(CP$33,Sheep!$R$314:$R$321,1),0)</f>
        <v>1</v>
      </c>
      <c r="CP34" s="456">
        <f>IFERROR(MATCH(CQ$33,Sheep!$R$314:$R$321,1),0)</f>
        <v>1</v>
      </c>
      <c r="CQ34" s="456">
        <f>IFERROR(MATCH(CR$33,Sheep!$R$314:$R$321,1),0)</f>
        <v>1</v>
      </c>
      <c r="CR34" s="456">
        <f>IFERROR(MATCH(CS$33,Sheep!$R$314:$R$321,1),0)</f>
        <v>1</v>
      </c>
      <c r="CS34" s="456">
        <f>IFERROR(MATCH(CT$33,Sheep!$R$314:$R$321,1),0)</f>
        <v>1</v>
      </c>
      <c r="CT34" s="456">
        <f>IFERROR(MATCH(CU$33,Sheep!$R$314:$R$321,1),0)</f>
        <v>1</v>
      </c>
      <c r="CU34" s="456">
        <f>IFERROR(MATCH(CV$33,Sheep!$R$314:$R$321,1),0)</f>
        <v>1</v>
      </c>
      <c r="CV34" s="456">
        <f>IFERROR(MATCH(CW$33,Sheep!$R$314:$R$321,1),0)</f>
        <v>1</v>
      </c>
      <c r="CW34" s="456">
        <f>IFERROR(MATCH(CX$33,Sheep!$R$314:$R$321,1),0)</f>
        <v>1</v>
      </c>
      <c r="CX34" s="456">
        <f>IFERROR(MATCH(CY$33,Sheep!$R$314:$R$321,1),0)</f>
        <v>1</v>
      </c>
      <c r="CY34" s="456">
        <f>IFERROR(MATCH(CZ$33,Sheep!$R$314:$R$321,1),0)</f>
        <v>1</v>
      </c>
      <c r="CZ34" s="456">
        <f>IFERROR(MATCH(DA$33,Sheep!$R$314:$R$321,1),0)</f>
        <v>1</v>
      </c>
      <c r="DA34" s="456">
        <f>IFERROR(MATCH(DB$33,Sheep!$R$314:$R$321,1),0)</f>
        <v>1</v>
      </c>
      <c r="DB34" s="456">
        <f>IFERROR(MATCH(DC$33,Sheep!$R$314:$R$321,1),0)</f>
        <v>1</v>
      </c>
      <c r="DC34" s="456">
        <f>IFERROR(MATCH(DD$33,Sheep!$R$314:$R$321,1),0)</f>
        <v>1</v>
      </c>
      <c r="DD34" s="456">
        <f>IFERROR(MATCH(DE$33,Sheep!$R$314:$R$321,1),0)</f>
        <v>1</v>
      </c>
      <c r="DE34" s="456">
        <f>IFERROR(MATCH(DF$33,Sheep!$R$314:$R$321,1),0)</f>
        <v>1</v>
      </c>
      <c r="DF34" s="456">
        <f>IFERROR(MATCH(DG$33,Sheep!$R$314:$R$321,1),0)</f>
        <v>1</v>
      </c>
      <c r="DG34" s="456">
        <f>IFERROR(MATCH(DH$33,Sheep!$R$314:$R$321,1),0)</f>
        <v>1</v>
      </c>
      <c r="DH34" s="456">
        <f>IFERROR(MATCH(DI$33,Sheep!$R$314:$R$321,1),0)</f>
        <v>2</v>
      </c>
      <c r="DI34" s="456">
        <f>IFERROR(MATCH(DJ$33,Sheep!$R$314:$R$321,1),0)</f>
        <v>2</v>
      </c>
      <c r="DJ34" s="456">
        <f>IFERROR(MATCH(DK$33,Sheep!$R$314:$R$321,1),0)</f>
        <v>2</v>
      </c>
      <c r="DK34" s="456">
        <f>IFERROR(MATCH(DL$33,Sheep!$R$314:$R$321,1),0)</f>
        <v>2</v>
      </c>
      <c r="DL34" s="456">
        <f>IFERROR(MATCH(DM$33,Sheep!$R$314:$R$321,1),0)</f>
        <v>2</v>
      </c>
      <c r="DM34" s="456">
        <f>IFERROR(MATCH(DN$33,Sheep!$R$314:$R$321,1),0)</f>
        <v>2</v>
      </c>
      <c r="DN34" s="456">
        <f>IFERROR(MATCH(DO$33,Sheep!$R$314:$R$321,1),0)</f>
        <v>2</v>
      </c>
      <c r="DO34" s="456">
        <f>IFERROR(MATCH(DP$33,Sheep!$R$314:$R$321,1),0)</f>
        <v>2</v>
      </c>
      <c r="DP34" s="456">
        <f>IFERROR(MATCH(DQ$33,Sheep!$R$314:$R$321,1),0)</f>
        <v>2</v>
      </c>
      <c r="DQ34" s="456">
        <f>IFERROR(MATCH(DR$33,Sheep!$R$314:$R$321,1),0)</f>
        <v>2</v>
      </c>
      <c r="DR34" s="456">
        <f>IFERROR(MATCH(DS$33,Sheep!$R$314:$R$321,1),0)</f>
        <v>2</v>
      </c>
      <c r="DS34" s="456">
        <f>IFERROR(MATCH(DT$33,Sheep!$R$314:$R$321,1),0)</f>
        <v>2</v>
      </c>
      <c r="DT34" s="456">
        <f>IFERROR(MATCH(DU$33,Sheep!$R$314:$R$321,1),0)</f>
        <v>2</v>
      </c>
      <c r="DU34" s="456">
        <f>IFERROR(MATCH(DV$33,Sheep!$R$314:$R$321,1),0)</f>
        <v>2</v>
      </c>
      <c r="DV34" s="456">
        <f>IFERROR(MATCH(DW$33,Sheep!$R$314:$R$321,1),0)</f>
        <v>2</v>
      </c>
      <c r="DW34" s="456">
        <f>IFERROR(MATCH(DX$33,Sheep!$R$314:$R$321,1),0)</f>
        <v>2</v>
      </c>
      <c r="DX34" s="456">
        <f>IFERROR(MATCH(DY$33,Sheep!$R$314:$R$321,1),0)</f>
        <v>2</v>
      </c>
      <c r="DY34" s="456">
        <f>IFERROR(MATCH(DZ$33,Sheep!$R$314:$R$321,1),0)</f>
        <v>2</v>
      </c>
      <c r="DZ34" s="456">
        <f>IFERROR(MATCH(EA$33,Sheep!$R$314:$R$321,1),0)</f>
        <v>2</v>
      </c>
      <c r="EA34" s="456">
        <f>IFERROR(MATCH(EB$33,Sheep!$R$314:$R$321,1),0)</f>
        <v>2</v>
      </c>
      <c r="EB34" s="456">
        <f>IFERROR(MATCH(EC$33,Sheep!$R$314:$R$321,1),0)</f>
        <v>2</v>
      </c>
      <c r="EC34" s="456">
        <f>IFERROR(MATCH(ED$33,Sheep!$R$314:$R$321,1),0)</f>
        <v>2</v>
      </c>
      <c r="ED34" s="456">
        <f>IFERROR(MATCH(EE$33,Sheep!$R$314:$R$321,1),0)</f>
        <v>2</v>
      </c>
      <c r="EE34" s="456">
        <f>IFERROR(MATCH(EF$33,Sheep!$R$314:$R$321,1),0)</f>
        <v>2</v>
      </c>
      <c r="EF34" s="456">
        <f>IFERROR(MATCH(EG$33,Sheep!$R$314:$R$321,1),0)</f>
        <v>2</v>
      </c>
      <c r="EG34" s="456">
        <f>IFERROR(MATCH(EH$33,Sheep!$R$314:$R$321,1),0)</f>
        <v>2</v>
      </c>
      <c r="EH34" s="456">
        <f>IFERROR(MATCH(EI$33,Sheep!$R$314:$R$321,1),0)</f>
        <v>2</v>
      </c>
      <c r="EI34" s="456">
        <f>IFERROR(MATCH(EJ$33,Sheep!$R$314:$R$321,1),0)</f>
        <v>2</v>
      </c>
      <c r="EJ34" s="456">
        <f>IFERROR(MATCH(EK$33,Sheep!$R$314:$R$321,1),0)</f>
        <v>2</v>
      </c>
      <c r="EK34" s="456">
        <f>IFERROR(MATCH(EL$33,Sheep!$R$314:$R$321,1),0)</f>
        <v>2</v>
      </c>
      <c r="EL34" s="456">
        <f>IFERROR(MATCH(EM$33,Sheep!$R$314:$R$321,1),0)</f>
        <v>2</v>
      </c>
      <c r="EM34" s="456">
        <f>IFERROR(MATCH(EN$33,Sheep!$R$314:$R$321,1),0)</f>
        <v>2</v>
      </c>
      <c r="EN34" s="456">
        <f>IFERROR(MATCH(EO$33,Sheep!$R$314:$R$321,1),0)</f>
        <v>2</v>
      </c>
      <c r="EO34" s="456">
        <f>IFERROR(MATCH(EP$33,Sheep!$R$314:$R$321,1),0)</f>
        <v>2</v>
      </c>
      <c r="EP34" s="456">
        <f>IFERROR(MATCH(EQ$33,Sheep!$R$314:$R$321,1),0)</f>
        <v>2</v>
      </c>
      <c r="EQ34" s="456">
        <f>IFERROR(MATCH(ER$33,Sheep!$R$314:$R$321,1),0)</f>
        <v>2</v>
      </c>
      <c r="ER34" s="456">
        <f>IFERROR(MATCH(ES$33,Sheep!$R$314:$R$321,1),0)</f>
        <v>2</v>
      </c>
      <c r="ES34" s="456">
        <f>IFERROR(MATCH(ET$33,Sheep!$R$314:$R$321,1),0)</f>
        <v>2</v>
      </c>
      <c r="ET34" s="456">
        <f>IFERROR(MATCH(EU$33,Sheep!$R$314:$R$321,1),0)</f>
        <v>2</v>
      </c>
      <c r="EU34" s="456">
        <f>IFERROR(MATCH(EV$33,Sheep!$R$314:$R$321,1),0)</f>
        <v>2</v>
      </c>
      <c r="EV34" s="456">
        <f>IFERROR(MATCH(EW$33,Sheep!$R$314:$R$321,1),0)</f>
        <v>2</v>
      </c>
      <c r="EW34" s="456">
        <f>IFERROR(MATCH(EX$33,Sheep!$R$314:$R$321,1),0)</f>
        <v>2</v>
      </c>
      <c r="EX34" s="456">
        <f>IFERROR(MATCH(EY$33,Sheep!$R$314:$R$321,1),0)</f>
        <v>2</v>
      </c>
      <c r="EY34" s="456">
        <f>IFERROR(MATCH(EZ$33,Sheep!$R$314:$R$321,1),0)</f>
        <v>2</v>
      </c>
      <c r="EZ34" s="456">
        <f>IFERROR(MATCH(FA$33,Sheep!$R$314:$R$321,1),0)</f>
        <v>2</v>
      </c>
      <c r="FA34" s="456">
        <f>IFERROR(MATCH(FB$33,Sheep!$R$314:$R$321,1),0)</f>
        <v>2</v>
      </c>
      <c r="FB34" s="456">
        <f>IFERROR(MATCH(FC$33,Sheep!$R$314:$R$321,1),0)</f>
        <v>2</v>
      </c>
      <c r="FC34" s="456">
        <f>IFERROR(MATCH(FD$33,Sheep!$R$314:$R$321,1),0)</f>
        <v>2</v>
      </c>
      <c r="FD34" s="456">
        <f>IFERROR(MATCH(FE$33,Sheep!$R$314:$R$321,1),0)</f>
        <v>2</v>
      </c>
      <c r="FE34" s="456">
        <f>IFERROR(MATCH(FF$33,Sheep!$R$314:$R$321,1),0)</f>
        <v>2</v>
      </c>
      <c r="FF34" s="456">
        <f>IFERROR(MATCH(FG$33,Sheep!$R$314:$R$321,1),0)</f>
        <v>2</v>
      </c>
      <c r="FG34" s="456">
        <f>IFERROR(MATCH(FH$33,Sheep!$R$314:$R$321,1),0)</f>
        <v>2</v>
      </c>
      <c r="FH34" s="456">
        <f>IFERROR(MATCH(FI$33,Sheep!$R$314:$R$321,1),0)</f>
        <v>3</v>
      </c>
      <c r="FI34" s="456">
        <f>IFERROR(MATCH(FJ$33,Sheep!$R$314:$R$321,1),0)</f>
        <v>3</v>
      </c>
      <c r="FJ34" s="456">
        <f>IFERROR(MATCH(FK$33,Sheep!$R$314:$R$321,1),0)</f>
        <v>3</v>
      </c>
      <c r="FK34" s="456">
        <f>IFERROR(MATCH(FL$33,Sheep!$R$314:$R$321,1),0)</f>
        <v>3</v>
      </c>
      <c r="FL34" s="456">
        <f>IFERROR(MATCH(FM$33,Sheep!$R$314:$R$321,1),0)</f>
        <v>3</v>
      </c>
      <c r="FM34" s="456">
        <f>IFERROR(MATCH(FN$33,Sheep!$R$314:$R$321,1),0)</f>
        <v>3</v>
      </c>
      <c r="FN34" s="456">
        <f>IFERROR(MATCH(FO$33,Sheep!$R$314:$R$321,1),0)</f>
        <v>3</v>
      </c>
      <c r="FO34" s="456">
        <f>IFERROR(MATCH(FP$33,Sheep!$R$314:$R$321,1),0)</f>
        <v>3</v>
      </c>
      <c r="FP34" s="456">
        <f>IFERROR(MATCH(FQ$33,Sheep!$R$314:$R$321,1),0)</f>
        <v>3</v>
      </c>
      <c r="FQ34" s="456">
        <f>IFERROR(MATCH(FR$33,Sheep!$R$314:$R$321,1),0)</f>
        <v>3</v>
      </c>
      <c r="FR34" s="456">
        <f>IFERROR(MATCH(FS$33,Sheep!$R$314:$R$321,1),0)</f>
        <v>3</v>
      </c>
      <c r="FS34" s="456">
        <f>IFERROR(MATCH(FT$33,Sheep!$R$314:$R$321,1),0)</f>
        <v>3</v>
      </c>
      <c r="FT34" s="456">
        <f>IFERROR(MATCH(FU$33,Sheep!$R$314:$R$321,1),0)</f>
        <v>3</v>
      </c>
      <c r="FU34" s="456">
        <f>IFERROR(MATCH(FV$33,Sheep!$R$314:$R$321,1),0)</f>
        <v>3</v>
      </c>
      <c r="FV34" s="456">
        <f>IFERROR(MATCH(FW$33,Sheep!$R$314:$R$321,1),0)</f>
        <v>3</v>
      </c>
      <c r="FW34" s="456">
        <f>IFERROR(MATCH(FX$33,Sheep!$R$314:$R$321,1),0)</f>
        <v>3</v>
      </c>
      <c r="FX34" s="456">
        <f>IFERROR(MATCH(FY$33,Sheep!$R$314:$R$321,1),0)</f>
        <v>3</v>
      </c>
      <c r="FY34" s="456">
        <f>IFERROR(MATCH(FZ$33,Sheep!$R$314:$R$321,1),0)</f>
        <v>3</v>
      </c>
      <c r="FZ34" s="456">
        <f>IFERROR(MATCH(GA$33,Sheep!$R$314:$R$321,1),0)</f>
        <v>3</v>
      </c>
      <c r="GA34" s="456">
        <f>IFERROR(MATCH(GB$33,Sheep!$R$314:$R$321,1),0)</f>
        <v>3</v>
      </c>
      <c r="GB34" s="456">
        <f>IFERROR(MATCH(GC$33,Sheep!$R$314:$R$321,1),0)</f>
        <v>3</v>
      </c>
      <c r="GC34" s="456">
        <f>IFERROR(MATCH(GD$33,Sheep!$R$314:$R$321,1),0)</f>
        <v>3</v>
      </c>
      <c r="GD34" s="456">
        <f>IFERROR(MATCH(GE$33,Sheep!$R$314:$R$321,1),0)</f>
        <v>3</v>
      </c>
      <c r="GE34" s="456">
        <f>IFERROR(MATCH(GF$33,Sheep!$R$314:$R$321,1),0)</f>
        <v>3</v>
      </c>
      <c r="GF34" s="456">
        <f>IFERROR(MATCH(GG$33,Sheep!$R$314:$R$321,1),0)</f>
        <v>3</v>
      </c>
      <c r="GG34" s="456">
        <f>IFERROR(MATCH(GH$33,Sheep!$R$314:$R$321,1),0)</f>
        <v>3</v>
      </c>
      <c r="GH34" s="456">
        <f>IFERROR(MATCH(GI$33,Sheep!$R$314:$R$321,1),0)</f>
        <v>3</v>
      </c>
      <c r="GI34" s="456">
        <f>IFERROR(MATCH(GJ$33,Sheep!$R$314:$R$321,1),0)</f>
        <v>3</v>
      </c>
      <c r="GJ34" s="456">
        <f>IFERROR(MATCH(GK$33,Sheep!$R$314:$R$321,1),0)</f>
        <v>3</v>
      </c>
      <c r="GK34" s="456">
        <f>IFERROR(MATCH(GL$33,Sheep!$R$314:$R$321,1),0)</f>
        <v>3</v>
      </c>
      <c r="GL34" s="456">
        <f>IFERROR(MATCH(GM$33,Sheep!$R$314:$R$321,1),0)</f>
        <v>3</v>
      </c>
      <c r="GM34" s="456">
        <f>IFERROR(MATCH(GN$33,Sheep!$R$314:$R$321,1),0)</f>
        <v>3</v>
      </c>
      <c r="GN34" s="456">
        <f>IFERROR(MATCH(GO$33,Sheep!$R$314:$R$321,1),0)</f>
        <v>3</v>
      </c>
      <c r="GO34" s="456">
        <f>IFERROR(MATCH(GP$33,Sheep!$R$314:$R$321,1),0)</f>
        <v>3</v>
      </c>
      <c r="GP34" s="456">
        <f>IFERROR(MATCH(GQ$33,Sheep!$R$314:$R$321,1),0)</f>
        <v>3</v>
      </c>
      <c r="GQ34" s="456">
        <f>IFERROR(MATCH(GR$33,Sheep!$R$314:$R$321,1),0)</f>
        <v>3</v>
      </c>
      <c r="GR34" s="456">
        <f>IFERROR(MATCH(GS$33,Sheep!$R$314:$R$321,1),0)</f>
        <v>3</v>
      </c>
      <c r="GS34" s="456">
        <f>IFERROR(MATCH(GT$33,Sheep!$R$314:$R$321,1),0)</f>
        <v>3</v>
      </c>
      <c r="GT34" s="456">
        <f>IFERROR(MATCH(GU$33,Sheep!$R$314:$R$321,1),0)</f>
        <v>3</v>
      </c>
      <c r="GU34" s="456">
        <f>IFERROR(MATCH(GV$33,Sheep!$R$314:$R$321,1),0)</f>
        <v>3</v>
      </c>
      <c r="GV34" s="456">
        <f>IFERROR(MATCH(GW$33,Sheep!$R$314:$R$321,1),0)</f>
        <v>3</v>
      </c>
      <c r="GW34" s="456">
        <f>IFERROR(MATCH(GX$33,Sheep!$R$314:$R$321,1),0)</f>
        <v>3</v>
      </c>
      <c r="GX34" s="456">
        <f>IFERROR(MATCH(GY$33,Sheep!$R$314:$R$321,1),0)</f>
        <v>3</v>
      </c>
      <c r="GY34" s="456">
        <f>IFERROR(MATCH(GZ$33,Sheep!$R$314:$R$321,1),0)</f>
        <v>3</v>
      </c>
      <c r="GZ34" s="456">
        <f>IFERROR(MATCH(HA$33,Sheep!$R$314:$R$321,1),0)</f>
        <v>3</v>
      </c>
      <c r="HA34" s="456">
        <f>IFERROR(MATCH(HB$33,Sheep!$R$314:$R$321,1),0)</f>
        <v>3</v>
      </c>
      <c r="HB34" s="456">
        <f>IFERROR(MATCH(HC$33,Sheep!$R$314:$R$321,1),0)</f>
        <v>3</v>
      </c>
      <c r="HC34" s="456">
        <f>IFERROR(MATCH(HD$33,Sheep!$R$314:$R$321,1),0)</f>
        <v>3</v>
      </c>
      <c r="HD34" s="456">
        <f>IFERROR(MATCH(HE$33,Sheep!$R$314:$R$321,1),0)</f>
        <v>3</v>
      </c>
      <c r="HE34" s="456">
        <f>IFERROR(MATCH(HF$33,Sheep!$R$314:$R$321,1),0)</f>
        <v>3</v>
      </c>
      <c r="HF34" s="456">
        <f>IFERROR(MATCH(HG$33,Sheep!$R$314:$R$321,1),0)</f>
        <v>3</v>
      </c>
      <c r="HG34" s="456">
        <f>IFERROR(MATCH(HH$33,Sheep!$R$314:$R$321,1),0)</f>
        <v>3</v>
      </c>
      <c r="HH34" s="456">
        <f>IFERROR(MATCH(HI$33,Sheep!$R$314:$R$321,1),0)</f>
        <v>4</v>
      </c>
      <c r="HI34" s="456">
        <f>IFERROR(MATCH(HJ$33,Sheep!$R$314:$R$321,1),0)</f>
        <v>4</v>
      </c>
      <c r="HJ34" s="456">
        <f>IFERROR(MATCH(HK$33,Sheep!$R$314:$R$321,1),0)</f>
        <v>4</v>
      </c>
      <c r="HK34" s="456">
        <f>IFERROR(MATCH(HL$33,Sheep!$R$314:$R$321,1),0)</f>
        <v>4</v>
      </c>
      <c r="HL34" s="456">
        <f>IFERROR(MATCH(HM$33,Sheep!$R$314:$R$321,1),0)</f>
        <v>4</v>
      </c>
      <c r="HM34" s="456">
        <f>IFERROR(MATCH(HN$33,Sheep!$R$314:$R$321,1),0)</f>
        <v>4</v>
      </c>
      <c r="HN34" s="456">
        <f>IFERROR(MATCH(HO$33,Sheep!$R$314:$R$321,1),0)</f>
        <v>4</v>
      </c>
      <c r="HO34" s="456">
        <f>IFERROR(MATCH(HP$33,Sheep!$R$314:$R$321,1),0)</f>
        <v>4</v>
      </c>
      <c r="HP34" s="456">
        <f>IFERROR(MATCH(HQ$33,Sheep!$R$314:$R$321,1),0)</f>
        <v>4</v>
      </c>
      <c r="HQ34" s="456">
        <f>IFERROR(MATCH(HR$33,Sheep!$R$314:$R$321,1),0)</f>
        <v>4</v>
      </c>
      <c r="HR34" s="456">
        <f>IFERROR(MATCH(HS$33,Sheep!$R$314:$R$321,1),0)</f>
        <v>4</v>
      </c>
      <c r="HS34" s="456">
        <f>IFERROR(MATCH(HT$33,Sheep!$R$314:$R$321,1),0)</f>
        <v>4</v>
      </c>
      <c r="HT34" s="456">
        <f>IFERROR(MATCH(HU$33,Sheep!$R$314:$R$321,1),0)</f>
        <v>4</v>
      </c>
      <c r="HU34" s="456">
        <f>IFERROR(MATCH(HV$33,Sheep!$R$314:$R$321,1),0)</f>
        <v>4</v>
      </c>
      <c r="HV34" s="456">
        <f>IFERROR(MATCH(HW$33,Sheep!$R$314:$R$321,1),0)</f>
        <v>4</v>
      </c>
      <c r="HW34" s="456">
        <f>IFERROR(MATCH(HX$33,Sheep!$R$314:$R$321,1),0)</f>
        <v>4</v>
      </c>
      <c r="HX34" s="456">
        <f>IFERROR(MATCH(HY$33,Sheep!$R$314:$R$321,1),0)</f>
        <v>4</v>
      </c>
      <c r="HY34" s="456">
        <f>IFERROR(MATCH(HZ$33,Sheep!$R$314:$R$321,1),0)</f>
        <v>4</v>
      </c>
      <c r="HZ34" s="456">
        <f>IFERROR(MATCH(IA$33,Sheep!$R$314:$R$321,1),0)</f>
        <v>4</v>
      </c>
      <c r="IA34" s="456">
        <f>IFERROR(MATCH(IB$33,Sheep!$R$314:$R$321,1),0)</f>
        <v>4</v>
      </c>
      <c r="IB34" s="456">
        <f>IFERROR(MATCH(IC$33,Sheep!$R$314:$R$321,1),0)</f>
        <v>4</v>
      </c>
      <c r="IC34" s="456">
        <f>IFERROR(MATCH(ID$33,Sheep!$R$314:$R$321,1),0)</f>
        <v>4</v>
      </c>
      <c r="ID34" s="456">
        <f>IFERROR(MATCH(IE$33,Sheep!$R$314:$R$321,1),0)</f>
        <v>4</v>
      </c>
      <c r="IE34" s="456">
        <f>IFERROR(MATCH(IF$33,Sheep!$R$314:$R$321,1),0)</f>
        <v>4</v>
      </c>
      <c r="IF34" s="456">
        <f>IFERROR(MATCH(IG$33,Sheep!$R$314:$R$321,1),0)</f>
        <v>4</v>
      </c>
      <c r="IG34" s="456">
        <f>IFERROR(MATCH(IH$33,Sheep!$R$314:$R$321,1),0)</f>
        <v>4</v>
      </c>
      <c r="IH34" s="456">
        <f>IFERROR(MATCH(II$33,Sheep!$R$314:$R$321,1),0)</f>
        <v>4</v>
      </c>
      <c r="II34" s="456">
        <f>IFERROR(MATCH(IJ$33,Sheep!$R$314:$R$321,1),0)</f>
        <v>4</v>
      </c>
      <c r="IJ34" s="456">
        <f>IFERROR(MATCH(IK$33,Sheep!$R$314:$R$321,1),0)</f>
        <v>4</v>
      </c>
      <c r="IK34" s="456">
        <f>IFERROR(MATCH(IL$33,Sheep!$R$314:$R$321,1),0)</f>
        <v>4</v>
      </c>
      <c r="IL34" s="456">
        <f>IFERROR(MATCH(IM$33,Sheep!$R$314:$R$321,1),0)</f>
        <v>4</v>
      </c>
      <c r="IM34" s="456">
        <f>IFERROR(MATCH(IN$33,Sheep!$R$314:$R$321,1),0)</f>
        <v>4</v>
      </c>
      <c r="IN34" s="456">
        <f>IFERROR(MATCH(IO$33,Sheep!$R$314:$R$321,1),0)</f>
        <v>4</v>
      </c>
      <c r="IO34" s="456">
        <f>IFERROR(MATCH(IP$33,Sheep!$R$314:$R$321,1),0)</f>
        <v>4</v>
      </c>
      <c r="IP34" s="456">
        <f>IFERROR(MATCH(IQ$33,Sheep!$R$314:$R$321,1),0)</f>
        <v>4</v>
      </c>
      <c r="IQ34" s="456">
        <f>IFERROR(MATCH(IR$33,Sheep!$R$314:$R$321,1),0)</f>
        <v>4</v>
      </c>
      <c r="IR34" s="456">
        <f>IFERROR(MATCH(IS$33,Sheep!$R$314:$R$321,1),0)</f>
        <v>4</v>
      </c>
      <c r="IS34" s="456">
        <f>IFERROR(MATCH(IT$33,Sheep!$R$314:$R$321,1),0)</f>
        <v>4</v>
      </c>
      <c r="IT34" s="456">
        <f>IFERROR(MATCH(IU$33,Sheep!$R$314:$R$321,1),0)</f>
        <v>4</v>
      </c>
      <c r="IU34" s="456">
        <f>IFERROR(MATCH(IV$33,Sheep!$R$314:$R$321,1),0)</f>
        <v>4</v>
      </c>
      <c r="IV34" s="456">
        <f>IFERROR(MATCH(IW$33,Sheep!$R$314:$R$321,1),0)</f>
        <v>4</v>
      </c>
      <c r="IW34" s="456">
        <f>IFERROR(MATCH(IX$33,Sheep!$R$314:$R$321,1),0)</f>
        <v>4</v>
      </c>
      <c r="IX34" s="456">
        <f>IFERROR(MATCH(IY$33,Sheep!$R$314:$R$321,1),0)</f>
        <v>4</v>
      </c>
      <c r="IY34" s="456">
        <f>IFERROR(MATCH(IZ$33,Sheep!$R$314:$R$321,1),0)</f>
        <v>4</v>
      </c>
      <c r="IZ34" s="456">
        <f>IFERROR(MATCH(JA$33,Sheep!$R$314:$R$321,1),0)</f>
        <v>4</v>
      </c>
      <c r="JA34" s="456">
        <f>IFERROR(MATCH(JB$33,Sheep!$R$314:$R$321,1),0)</f>
        <v>4</v>
      </c>
      <c r="JB34" s="456">
        <f>IFERROR(MATCH(JC$33,Sheep!$R$314:$R$321,1),0)</f>
        <v>4</v>
      </c>
      <c r="JC34" s="456">
        <f>IFERROR(MATCH(JD$33,Sheep!$R$314:$R$321,1),0)</f>
        <v>4</v>
      </c>
      <c r="JD34" s="456">
        <f>IFERROR(MATCH(JE$33,Sheep!$R$314:$R$321,1),0)</f>
        <v>4</v>
      </c>
      <c r="JE34" s="456">
        <f>IFERROR(MATCH(JF$33,Sheep!$R$314:$R$321,1),0)</f>
        <v>4</v>
      </c>
      <c r="JF34" s="456">
        <f>IFERROR(MATCH(JG$33,Sheep!$R$314:$R$321,1),0)</f>
        <v>4</v>
      </c>
      <c r="JG34" s="456">
        <f>IFERROR(MATCH(JH$33,Sheep!$R$314:$R$321,1),0)</f>
        <v>4</v>
      </c>
      <c r="JH34" s="456">
        <f>IFERROR(MATCH(JI$33,Sheep!$R$314:$R$321,1),0)</f>
        <v>5</v>
      </c>
      <c r="JI34" s="456">
        <f>IFERROR(MATCH(JJ$33,Sheep!$R$314:$R$321,1),0)</f>
        <v>5</v>
      </c>
      <c r="JJ34" s="456">
        <f>IFERROR(MATCH(JK$33,Sheep!$R$314:$R$321,1),0)</f>
        <v>5</v>
      </c>
      <c r="JK34" s="456">
        <f>IFERROR(MATCH(JL$33,Sheep!$R$314:$R$321,1),0)</f>
        <v>5</v>
      </c>
      <c r="JL34" s="456">
        <f>IFERROR(MATCH(JM$33,Sheep!$R$314:$R$321,1),0)</f>
        <v>5</v>
      </c>
      <c r="JM34" s="456">
        <f>IFERROR(MATCH(JN$33,Sheep!$R$314:$R$321,1),0)</f>
        <v>5</v>
      </c>
      <c r="JN34" s="456">
        <f>IFERROR(MATCH(JO$33,Sheep!$R$314:$R$321,1),0)</f>
        <v>5</v>
      </c>
      <c r="JO34" s="456">
        <f>IFERROR(MATCH(JP$33,Sheep!$R$314:$R$321,1),0)</f>
        <v>5</v>
      </c>
      <c r="JP34" s="456">
        <f>IFERROR(MATCH(JQ$33,Sheep!$R$314:$R$321,1),0)</f>
        <v>5</v>
      </c>
      <c r="JQ34" s="456">
        <f>IFERROR(MATCH(JR$33,Sheep!$R$314:$R$321,1),0)</f>
        <v>5</v>
      </c>
      <c r="JR34" s="456">
        <f>IFERROR(MATCH(JS$33,Sheep!$R$314:$R$321,1),0)</f>
        <v>5</v>
      </c>
      <c r="JS34" s="456">
        <f>IFERROR(MATCH(JT$33,Sheep!$R$314:$R$321,1),0)</f>
        <v>5</v>
      </c>
      <c r="JT34" s="456">
        <f>IFERROR(MATCH(JU$33,Sheep!$R$314:$R$321,1),0)</f>
        <v>5</v>
      </c>
      <c r="JU34" s="456">
        <f>IFERROR(MATCH(JV$33,Sheep!$R$314:$R$321,1),0)</f>
        <v>5</v>
      </c>
      <c r="JV34" s="456">
        <f>IFERROR(MATCH(JW$33,Sheep!$R$314:$R$321,1),0)</f>
        <v>5</v>
      </c>
      <c r="JW34" s="456">
        <f>IFERROR(MATCH(JX$33,Sheep!$R$314:$R$321,1),0)</f>
        <v>5</v>
      </c>
      <c r="JX34" s="456">
        <f>IFERROR(MATCH(JY$33,Sheep!$R$314:$R$321,1),0)</f>
        <v>5</v>
      </c>
      <c r="JY34" s="456">
        <f>IFERROR(MATCH(JZ$33,Sheep!$R$314:$R$321,1),0)</f>
        <v>5</v>
      </c>
      <c r="JZ34" s="456">
        <f>IFERROR(MATCH(KA$33,Sheep!$R$314:$R$321,1),0)</f>
        <v>5</v>
      </c>
      <c r="KA34" s="456">
        <f>IFERROR(MATCH(KB$33,Sheep!$R$314:$R$321,1),0)</f>
        <v>5</v>
      </c>
      <c r="KB34" s="456">
        <f>IFERROR(MATCH(KC$33,Sheep!$R$314:$R$321,1),0)</f>
        <v>5</v>
      </c>
      <c r="KC34" s="456">
        <f>IFERROR(MATCH(KD$33,Sheep!$R$314:$R$321,1),0)</f>
        <v>5</v>
      </c>
      <c r="KD34" s="456">
        <f>IFERROR(MATCH(KE$33,Sheep!$R$314:$R$321,1),0)</f>
        <v>5</v>
      </c>
      <c r="KE34" s="456">
        <f>IFERROR(MATCH(KF$33,Sheep!$R$314:$R$321,1),0)</f>
        <v>5</v>
      </c>
      <c r="KF34" s="456">
        <f>IFERROR(MATCH(KG$33,Sheep!$R$314:$R$321,1),0)</f>
        <v>5</v>
      </c>
      <c r="KG34" s="456">
        <f>IFERROR(MATCH(KH$33,Sheep!$R$314:$R$321,1),0)</f>
        <v>5</v>
      </c>
      <c r="KH34" s="456">
        <f>IFERROR(MATCH(KI$33,Sheep!$R$314:$R$321,1),0)</f>
        <v>5</v>
      </c>
      <c r="KI34" s="456">
        <f>IFERROR(MATCH(KJ$33,Sheep!$R$314:$R$321,1),0)</f>
        <v>5</v>
      </c>
      <c r="KJ34" s="456">
        <f>IFERROR(MATCH(KK$33,Sheep!$R$314:$R$321,1),0)</f>
        <v>5</v>
      </c>
      <c r="KK34" s="456">
        <f>IFERROR(MATCH(KL$33,Sheep!$R$314:$R$321,1),0)</f>
        <v>5</v>
      </c>
      <c r="KL34" s="456">
        <f>IFERROR(MATCH(KM$33,Sheep!$R$314:$R$321,1),0)</f>
        <v>5</v>
      </c>
      <c r="KM34" s="456">
        <f>IFERROR(MATCH(KN$33,Sheep!$R$314:$R$321,1),0)</f>
        <v>5</v>
      </c>
      <c r="KN34" s="456">
        <f>IFERROR(MATCH(KO$33,Sheep!$R$314:$R$321,1),0)</f>
        <v>5</v>
      </c>
      <c r="KO34" s="456">
        <f>IFERROR(MATCH(KP$33,Sheep!$R$314:$R$321,1),0)</f>
        <v>5</v>
      </c>
      <c r="KP34" s="456">
        <f>IFERROR(MATCH(KQ$33,Sheep!$R$314:$R$321,1),0)</f>
        <v>5</v>
      </c>
      <c r="KQ34" s="456">
        <f>IFERROR(MATCH(KR$33,Sheep!$R$314:$R$321,1),0)</f>
        <v>5</v>
      </c>
      <c r="KR34" s="456">
        <f>IFERROR(MATCH(KS$33,Sheep!$R$314:$R$321,1),0)</f>
        <v>5</v>
      </c>
      <c r="KS34" s="456">
        <f>IFERROR(MATCH(KT$33,Sheep!$R$314:$R$321,1),0)</f>
        <v>5</v>
      </c>
      <c r="KT34" s="456">
        <f>IFERROR(MATCH(KU$33,Sheep!$R$314:$R$321,1),0)</f>
        <v>5</v>
      </c>
      <c r="KU34" s="456">
        <f>IFERROR(MATCH(KV$33,Sheep!$R$314:$R$321,1),0)</f>
        <v>5</v>
      </c>
      <c r="KV34" s="456">
        <f>IFERROR(MATCH(KW$33,Sheep!$R$314:$R$321,1),0)</f>
        <v>5</v>
      </c>
      <c r="KW34" s="456">
        <f>IFERROR(MATCH(KX$33,Sheep!$R$314:$R$321,1),0)</f>
        <v>5</v>
      </c>
      <c r="KX34" s="456">
        <f>IFERROR(MATCH(KY$33,Sheep!$R$314:$R$321,1),0)</f>
        <v>5</v>
      </c>
      <c r="KY34" s="456">
        <f>IFERROR(MATCH(KZ$33,Sheep!$R$314:$R$321,1),0)</f>
        <v>5</v>
      </c>
      <c r="KZ34" s="456">
        <f>IFERROR(MATCH(LA$33,Sheep!$R$314:$R$321,1),0)</f>
        <v>5</v>
      </c>
      <c r="LA34" s="456">
        <f>IFERROR(MATCH(LB$33,Sheep!$R$314:$R$321,1),0)</f>
        <v>5</v>
      </c>
      <c r="LB34" s="456">
        <f>IFERROR(MATCH(LC$33,Sheep!$R$314:$R$321,1),0)</f>
        <v>5</v>
      </c>
      <c r="LC34" s="456">
        <f>IFERROR(MATCH(LD$33,Sheep!$R$314:$R$321,1),0)</f>
        <v>5</v>
      </c>
      <c r="LD34" s="456">
        <f>IFERROR(MATCH(LE$33,Sheep!$R$314:$R$321,1),0)</f>
        <v>5</v>
      </c>
      <c r="LE34" s="456">
        <f>IFERROR(MATCH(LF$33,Sheep!$R$314:$R$321,1),0)</f>
        <v>5</v>
      </c>
      <c r="LF34" s="456">
        <f>IFERROR(MATCH(LG$33,Sheep!$R$314:$R$321,1),0)</f>
        <v>5</v>
      </c>
      <c r="LG34" s="456">
        <f>IFERROR(MATCH(LH$33,Sheep!$R$314:$R$321,1),0)</f>
        <v>5</v>
      </c>
      <c r="LH34" s="456">
        <f>IFERROR(MATCH(LI$33,Sheep!$R$314:$R$321,1),0)</f>
        <v>6</v>
      </c>
      <c r="LI34" s="456">
        <f>IFERROR(MATCH(LJ$33,Sheep!$R$314:$R$321,1),0)</f>
        <v>6</v>
      </c>
      <c r="LJ34" s="456">
        <f>IFERROR(MATCH(LK$33,Sheep!$R$314:$R$321,1),0)</f>
        <v>6</v>
      </c>
      <c r="LK34" s="456">
        <f>IFERROR(MATCH(LL$33,Sheep!$R$314:$R$321,1),0)</f>
        <v>6</v>
      </c>
      <c r="LL34" s="456">
        <f>IFERROR(MATCH(LM$33,Sheep!$R$314:$R$321,1),0)</f>
        <v>6</v>
      </c>
      <c r="LM34" s="456">
        <f>IFERROR(MATCH(LN$33,Sheep!$R$314:$R$321,1),0)</f>
        <v>6</v>
      </c>
      <c r="LN34" s="456">
        <f>IFERROR(MATCH(LO$33,Sheep!$R$314:$R$321,1),0)</f>
        <v>6</v>
      </c>
      <c r="LO34" s="456">
        <f>IFERROR(MATCH(LP$33,Sheep!$R$314:$R$321,1),0)</f>
        <v>6</v>
      </c>
      <c r="LP34" s="456">
        <f>IFERROR(MATCH(LQ$33,Sheep!$R$314:$R$321,1),0)</f>
        <v>6</v>
      </c>
      <c r="LQ34" s="456">
        <f>IFERROR(MATCH(LR$33,Sheep!$R$314:$R$321,1),0)</f>
        <v>6</v>
      </c>
      <c r="LR34" s="456">
        <f>IFERROR(MATCH(LS$33,Sheep!$R$314:$R$321,1),0)</f>
        <v>6</v>
      </c>
      <c r="LS34" s="456">
        <f>IFERROR(MATCH(LT$33,Sheep!$R$314:$R$321,1),0)</f>
        <v>6</v>
      </c>
      <c r="LT34" s="456">
        <f>IFERROR(MATCH(LU$33,Sheep!$R$314:$R$321,1),0)</f>
        <v>6</v>
      </c>
      <c r="LU34" s="456">
        <f>IFERROR(MATCH(LV$33,Sheep!$R$314:$R$321,1),0)</f>
        <v>6</v>
      </c>
      <c r="LV34" s="456">
        <f>IFERROR(MATCH(LW$33,Sheep!$R$314:$R$321,1),0)</f>
        <v>6</v>
      </c>
      <c r="LW34" s="456">
        <f>IFERROR(MATCH(LX$33,Sheep!$R$314:$R$321,1),0)</f>
        <v>6</v>
      </c>
      <c r="LX34" s="456">
        <f>IFERROR(MATCH(LY$33,Sheep!$R$314:$R$321,1),0)</f>
        <v>6</v>
      </c>
      <c r="LY34" s="456">
        <f>IFERROR(MATCH(LZ$33,Sheep!$R$314:$R$321,1),0)</f>
        <v>6</v>
      </c>
      <c r="LZ34" s="456">
        <f>IFERROR(MATCH(MA$33,Sheep!$R$314:$R$321,1),0)</f>
        <v>6</v>
      </c>
      <c r="MA34" s="456">
        <f>IFERROR(MATCH(MB$33,Sheep!$R$314:$R$321,1),0)</f>
        <v>6</v>
      </c>
      <c r="MB34" s="456">
        <f>IFERROR(MATCH(MC$33,Sheep!$R$314:$R$321,1),0)</f>
        <v>6</v>
      </c>
      <c r="MC34" s="456">
        <f>IFERROR(MATCH(MD$33,Sheep!$R$314:$R$321,1),0)</f>
        <v>6</v>
      </c>
      <c r="MD34" s="456">
        <f>IFERROR(MATCH(ME$33,Sheep!$R$314:$R$321,1),0)</f>
        <v>6</v>
      </c>
      <c r="ME34" s="456">
        <f>IFERROR(MATCH(MF$33,Sheep!$R$314:$R$321,1),0)</f>
        <v>6</v>
      </c>
      <c r="MF34" s="456">
        <f>IFERROR(MATCH(MG$33,Sheep!$R$314:$R$321,1),0)</f>
        <v>6</v>
      </c>
      <c r="MG34" s="456">
        <f>IFERROR(MATCH(MH$33,Sheep!$R$314:$R$321,1),0)</f>
        <v>6</v>
      </c>
      <c r="MH34" s="456">
        <f>IFERROR(MATCH(MI$33,Sheep!$R$314:$R$321,1),0)</f>
        <v>6</v>
      </c>
      <c r="MI34" s="456">
        <f>IFERROR(MATCH(MJ$33,Sheep!$R$314:$R$321,1),0)</f>
        <v>6</v>
      </c>
      <c r="MJ34" s="456">
        <f>IFERROR(MATCH(MK$33,Sheep!$R$314:$R$321,1),0)</f>
        <v>6</v>
      </c>
      <c r="MK34" s="456">
        <f>IFERROR(MATCH(ML$33,Sheep!$R$314:$R$321,1),0)</f>
        <v>6</v>
      </c>
      <c r="ML34" s="456">
        <f>IFERROR(MATCH(MM$33,Sheep!$R$314:$R$321,1),0)</f>
        <v>6</v>
      </c>
      <c r="MM34" s="456">
        <f>IFERROR(MATCH(MN$33,Sheep!$R$314:$R$321,1),0)</f>
        <v>6</v>
      </c>
      <c r="MN34" s="456">
        <f>IFERROR(MATCH(MO$33,Sheep!$R$314:$R$321,1),0)</f>
        <v>6</v>
      </c>
      <c r="MO34" s="456">
        <f>IFERROR(MATCH(MP$33,Sheep!$R$314:$R$321,1),0)</f>
        <v>6</v>
      </c>
      <c r="MP34" s="456">
        <f>IFERROR(MATCH(MQ$33,Sheep!$R$314:$R$321,1),0)</f>
        <v>6</v>
      </c>
      <c r="MQ34" s="456">
        <f>IFERROR(MATCH(MR$33,Sheep!$R$314:$R$321,1),0)</f>
        <v>6</v>
      </c>
      <c r="MR34" s="456">
        <f>IFERROR(MATCH(MS$33,Sheep!$R$314:$R$321,1),0)</f>
        <v>6</v>
      </c>
      <c r="MS34" s="456">
        <f>IFERROR(MATCH(MT$33,Sheep!$R$314:$R$321,1),0)</f>
        <v>6</v>
      </c>
      <c r="MT34" s="456">
        <f>IFERROR(MATCH(MU$33,Sheep!$R$314:$R$321,1),0)</f>
        <v>6</v>
      </c>
      <c r="MU34" s="456">
        <f>IFERROR(MATCH(MV$33,Sheep!$R$314:$R$321,1),0)</f>
        <v>6</v>
      </c>
      <c r="MV34" s="456">
        <f>IFERROR(MATCH(MW$33,Sheep!$R$314:$R$321,1),0)</f>
        <v>6</v>
      </c>
      <c r="MW34" s="456">
        <f>IFERROR(MATCH(MX$33,Sheep!$R$314:$R$321,1),0)</f>
        <v>6</v>
      </c>
      <c r="MX34" s="456">
        <f>IFERROR(MATCH(MY$33,Sheep!$R$314:$R$321,1),0)</f>
        <v>6</v>
      </c>
      <c r="MY34" s="456">
        <f>IFERROR(MATCH(MZ$33,Sheep!$R$314:$R$321,1),0)</f>
        <v>6</v>
      </c>
      <c r="MZ34" s="456">
        <f>IFERROR(MATCH(NA$33,Sheep!$R$314:$R$321,1),0)</f>
        <v>6</v>
      </c>
      <c r="NA34" s="456">
        <f>IFERROR(MATCH(NB$33,Sheep!$R$314:$R$321,1),0)</f>
        <v>6</v>
      </c>
      <c r="NB34" s="456">
        <f>IFERROR(MATCH(NC$33,Sheep!$R$314:$R$321,1),0)</f>
        <v>6</v>
      </c>
      <c r="NC34" s="456">
        <f>IFERROR(MATCH(ND$33,Sheep!$R$314:$R$321,1),0)</f>
        <v>6</v>
      </c>
      <c r="ND34" s="456">
        <f>IFERROR(MATCH(NE$33,Sheep!$R$314:$R$321,1),0)</f>
        <v>6</v>
      </c>
      <c r="NE34" s="456">
        <f>IFERROR(MATCH(NF$33,Sheep!$R$314:$R$321,1),0)</f>
        <v>6</v>
      </c>
      <c r="NF34" s="456">
        <f>IFERROR(MATCH(NG$33,Sheep!$R$314:$R$321,1),0)</f>
        <v>6</v>
      </c>
      <c r="NG34" s="456">
        <f>IFERROR(MATCH(NH$33,Sheep!$R$314:$R$321,1),0)</f>
        <v>6</v>
      </c>
      <c r="NH34" s="456">
        <f>IFERROR(MATCH(NI$33,Sheep!$R$314:$R$321,1),0)</f>
        <v>7</v>
      </c>
      <c r="NI34" s="456">
        <f>IFERROR(MATCH(NJ$33,Sheep!$R$314:$R$321,1),0)</f>
        <v>7</v>
      </c>
      <c r="NJ34" s="456">
        <f>IFERROR(MATCH(NK$33,Sheep!$R$314:$R$321,1),0)</f>
        <v>7</v>
      </c>
      <c r="NK34" s="456">
        <f>IFERROR(MATCH(NL$33,Sheep!$R$314:$R$321,1),0)</f>
        <v>7</v>
      </c>
      <c r="NL34" s="456">
        <f>IFERROR(MATCH(NM$33,Sheep!$R$314:$R$321,1),0)</f>
        <v>7</v>
      </c>
      <c r="NM34" s="456">
        <f>IFERROR(MATCH(NN$33,Sheep!$R$314:$R$321,1),0)</f>
        <v>7</v>
      </c>
      <c r="NN34" s="456">
        <f>IFERROR(MATCH(NO$33,Sheep!$R$314:$R$321,1),0)</f>
        <v>7</v>
      </c>
      <c r="NO34" s="456">
        <f>IFERROR(MATCH(NP$33,Sheep!$R$314:$R$321,1),0)</f>
        <v>7</v>
      </c>
      <c r="NP34" s="456">
        <f>IFERROR(MATCH(NQ$33,Sheep!$R$314:$R$321,1),0)</f>
        <v>7</v>
      </c>
      <c r="NQ34" s="456">
        <f>IFERROR(MATCH(NR$33,Sheep!$R$314:$R$321,1),0)</f>
        <v>7</v>
      </c>
      <c r="NR34" s="456">
        <f>IFERROR(MATCH(NS$33,Sheep!$R$314:$R$321,1),0)</f>
        <v>7</v>
      </c>
      <c r="NS34" s="456">
        <f>IFERROR(MATCH(NT$33,Sheep!$R$314:$R$321,1),0)</f>
        <v>7</v>
      </c>
      <c r="NT34" s="456">
        <f>IFERROR(MATCH(NU$33,Sheep!$R$314:$R$321,1),0)</f>
        <v>7</v>
      </c>
      <c r="NU34" s="456">
        <f>IFERROR(MATCH(NV$33,Sheep!$R$314:$R$321,1),0)</f>
        <v>7</v>
      </c>
      <c r="NV34" s="456">
        <f>IFERROR(MATCH(NW$33,Sheep!$R$314:$R$321,1),0)</f>
        <v>7</v>
      </c>
      <c r="NW34" s="456">
        <f>IFERROR(MATCH(NX$33,Sheep!$R$314:$R$321,1),0)</f>
        <v>7</v>
      </c>
      <c r="NX34" s="456">
        <f>IFERROR(MATCH(NY$33,Sheep!$R$314:$R$321,1),0)</f>
        <v>7</v>
      </c>
      <c r="NY34" s="456">
        <f>IFERROR(MATCH(NZ$33,Sheep!$R$314:$R$321,1),0)</f>
        <v>7</v>
      </c>
      <c r="NZ34" s="456">
        <f>IFERROR(MATCH(OA$33,Sheep!$R$314:$R$321,1),0)</f>
        <v>7</v>
      </c>
      <c r="OA34" s="456">
        <f>IFERROR(MATCH(OB$33,Sheep!$R$314:$R$321,1),0)</f>
        <v>7</v>
      </c>
      <c r="OB34" s="456">
        <f>IFERROR(MATCH(OC$33,Sheep!$R$314:$R$321,1),0)</f>
        <v>7</v>
      </c>
      <c r="OC34" s="456">
        <f>IFERROR(MATCH(OD$33,Sheep!$R$314:$R$321,1),0)</f>
        <v>7</v>
      </c>
      <c r="OD34" s="456">
        <f>IFERROR(MATCH(OE$33,Sheep!$R$314:$R$321,1),0)</f>
        <v>7</v>
      </c>
      <c r="OE34" s="456">
        <f>IFERROR(MATCH(OF$33,Sheep!$R$314:$R$321,1),0)</f>
        <v>7</v>
      </c>
      <c r="OF34" s="456">
        <f>IFERROR(MATCH(OG$33,Sheep!$R$314:$R$321,1),0)</f>
        <v>7</v>
      </c>
      <c r="OG34" s="456">
        <f>IFERROR(MATCH(OH$33,Sheep!$R$314:$R$321,1),0)</f>
        <v>7</v>
      </c>
      <c r="OH34" s="456">
        <f>IFERROR(MATCH(OI$33,Sheep!$R$314:$R$321,1),0)</f>
        <v>7</v>
      </c>
      <c r="OI34" s="456">
        <f>IFERROR(MATCH(OJ$33,Sheep!$R$314:$R$321,1),0)</f>
        <v>7</v>
      </c>
      <c r="OJ34" s="456">
        <f>IFERROR(MATCH(OK$33,Sheep!$R$314:$R$321,1),0)</f>
        <v>7</v>
      </c>
      <c r="OK34" s="456">
        <f>IFERROR(MATCH(OL$33,Sheep!$R$314:$R$321,1),0)</f>
        <v>7</v>
      </c>
      <c r="OL34" s="456">
        <f>IFERROR(MATCH(OM$33,Sheep!$R$314:$R$321,1),0)</f>
        <v>7</v>
      </c>
      <c r="OM34" s="456">
        <f>IFERROR(MATCH(ON$33,Sheep!$R$314:$R$321,1),0)</f>
        <v>7</v>
      </c>
      <c r="ON34" s="456">
        <f>IFERROR(MATCH(OO$33,Sheep!$R$314:$R$321,1),0)</f>
        <v>7</v>
      </c>
      <c r="OO34" s="456">
        <f>IFERROR(MATCH(OP$33,Sheep!$R$314:$R$321,1),0)</f>
        <v>7</v>
      </c>
      <c r="OP34" s="456">
        <f>IFERROR(MATCH(OQ$33,Sheep!$R$314:$R$321,1),0)</f>
        <v>7</v>
      </c>
      <c r="OQ34" s="456">
        <f>IFERROR(MATCH(OR$33,Sheep!$R$314:$R$321,1),0)</f>
        <v>7</v>
      </c>
      <c r="OR34" s="456">
        <f>IFERROR(MATCH(OS$33,Sheep!$R$314:$R$321,1),0)</f>
        <v>7</v>
      </c>
      <c r="OS34" s="456">
        <f>IFERROR(MATCH(OT$33,Sheep!$R$314:$R$321,1),0)</f>
        <v>7</v>
      </c>
      <c r="OT34" s="456">
        <f>IFERROR(MATCH(OU$33,Sheep!$R$314:$R$321,1),0)</f>
        <v>7</v>
      </c>
      <c r="OU34" s="456">
        <f>IFERROR(MATCH(OV$33,Sheep!$R$314:$R$321,1),0)</f>
        <v>7</v>
      </c>
      <c r="OV34" s="456">
        <f>IFERROR(MATCH(OW$33,Sheep!$R$314:$R$321,1),0)</f>
        <v>7</v>
      </c>
      <c r="OW34" s="456">
        <f>IFERROR(MATCH(OX$33,Sheep!$R$314:$R$321,1),0)</f>
        <v>7</v>
      </c>
      <c r="OX34" s="456">
        <f>IFERROR(MATCH(OY$33,Sheep!$R$314:$R$321,1),0)</f>
        <v>7</v>
      </c>
      <c r="OY34" s="456">
        <f>IFERROR(MATCH(OZ$33,Sheep!$R$314:$R$321,1),0)</f>
        <v>7</v>
      </c>
      <c r="OZ34" s="456">
        <f>IFERROR(MATCH(PA$33,Sheep!$R$314:$R$321,1),0)</f>
        <v>7</v>
      </c>
      <c r="PA34" s="456">
        <f>IFERROR(MATCH(PB$33,Sheep!$R$314:$R$321,1),0)</f>
        <v>7</v>
      </c>
      <c r="PB34" s="456">
        <f>IFERROR(MATCH(PC$33,Sheep!$R$314:$R$321,1),0)</f>
        <v>7</v>
      </c>
      <c r="PC34" s="456">
        <f>IFERROR(MATCH(PD$33,Sheep!$R$314:$R$321,1),0)</f>
        <v>7</v>
      </c>
      <c r="PD34" s="456">
        <f>IFERROR(MATCH(PE$33,Sheep!$R$314:$R$321,1),0)</f>
        <v>7</v>
      </c>
      <c r="PE34" s="456">
        <f>IFERROR(MATCH(PF$33,Sheep!$R$314:$R$321,1),0)</f>
        <v>7</v>
      </c>
      <c r="PF34" s="456">
        <f>IFERROR(MATCH(PG$33,Sheep!$R$314:$R$321,1),0)</f>
        <v>7</v>
      </c>
      <c r="PG34" s="456">
        <f>IFERROR(MATCH(PH$33,Sheep!$R$314:$R$321,1),0)</f>
        <v>7</v>
      </c>
      <c r="PH34" s="456">
        <f>IFERROR(MATCH(PI$33,Sheep!$R$314:$R$321,1),0)</f>
        <v>8</v>
      </c>
      <c r="PI34" s="456">
        <f>IFERROR(MATCH(PJ$33,Sheep!$R$314:$R$321,1),0)</f>
        <v>8</v>
      </c>
      <c r="PJ34" s="456">
        <f>IFERROR(MATCH(PK$33,Sheep!$R$314:$R$321,1),0)</f>
        <v>8</v>
      </c>
      <c r="PK34" s="456">
        <f>IFERROR(MATCH(PL$33,Sheep!$R$314:$R$321,1),0)</f>
        <v>8</v>
      </c>
      <c r="PL34" s="456">
        <f>IFERROR(MATCH(PM$33,Sheep!$R$314:$R$321,1),0)</f>
        <v>8</v>
      </c>
      <c r="PM34" s="456">
        <f>IFERROR(MATCH(PN$33,Sheep!$R$314:$R$321,1),0)</f>
        <v>8</v>
      </c>
      <c r="PN34" s="456">
        <f>IFERROR(MATCH(PO$33,Sheep!$R$314:$R$321,1),0)</f>
        <v>8</v>
      </c>
      <c r="PO34" s="456">
        <f>IFERROR(MATCH(PP$33,Sheep!$R$314:$R$321,1),0)</f>
        <v>8</v>
      </c>
      <c r="PP34" s="456">
        <f>IFERROR(MATCH(PQ$33,Sheep!$R$314:$R$321,1),0)</f>
        <v>8</v>
      </c>
      <c r="PQ34" s="456">
        <f>IFERROR(MATCH(PR$33,Sheep!$R$314:$R$321,1),0)</f>
        <v>8</v>
      </c>
      <c r="PR34" s="456">
        <f>IFERROR(MATCH(PS$33,Sheep!$R$314:$R$321,1),0)</f>
        <v>8</v>
      </c>
      <c r="PS34" s="456">
        <f>IFERROR(MATCH(PT$33,Sheep!$R$314:$R$321,1),0)</f>
        <v>8</v>
      </c>
      <c r="PT34" s="456">
        <f>IFERROR(MATCH(PU$33,Sheep!$R$314:$R$321,1),0)</f>
        <v>8</v>
      </c>
      <c r="PU34" s="456">
        <f>IFERROR(MATCH(PV$33,Sheep!$R$314:$R$321,1),0)</f>
        <v>8</v>
      </c>
      <c r="PV34" s="456">
        <f>IFERROR(MATCH(PW$33,Sheep!$R$314:$R$321,1),0)</f>
        <v>8</v>
      </c>
      <c r="PW34" s="456">
        <f>IFERROR(MATCH(PX$33,Sheep!$R$314:$R$321,1),0)</f>
        <v>8</v>
      </c>
      <c r="PX34" s="456">
        <f>IFERROR(MATCH(PY$33,Sheep!$R$314:$R$321,1),0)</f>
        <v>8</v>
      </c>
      <c r="PY34" s="456">
        <f>IFERROR(MATCH(PZ$33,Sheep!$R$314:$R$321,1),0)</f>
        <v>8</v>
      </c>
      <c r="PZ34" s="456">
        <f>IFERROR(MATCH(QA$33,Sheep!$R$314:$R$321,1),0)</f>
        <v>8</v>
      </c>
      <c r="QA34" s="456">
        <f>IFERROR(MATCH(QB$33,Sheep!$R$314:$R$321,1),0)</f>
        <v>8</v>
      </c>
      <c r="QB34" s="456">
        <f>IFERROR(MATCH(QC$33,Sheep!$R$314:$R$321,1),0)</f>
        <v>8</v>
      </c>
      <c r="QC34" s="456">
        <f>IFERROR(MATCH(QD$33,Sheep!$R$314:$R$321,1),0)</f>
        <v>8</v>
      </c>
      <c r="QD34" s="456">
        <f>IFERROR(MATCH(QE$33,Sheep!$R$314:$R$321,1),0)</f>
        <v>8</v>
      </c>
      <c r="QE34" s="456">
        <f>IFERROR(MATCH(QF$33,Sheep!$R$314:$R$321,1),0)</f>
        <v>8</v>
      </c>
      <c r="QF34" s="456">
        <f>IFERROR(MATCH(QG$33,Sheep!$R$314:$R$321,1),0)</f>
        <v>8</v>
      </c>
      <c r="QG34" s="456">
        <f>IFERROR(MATCH(QH$33,Sheep!$R$314:$R$321,1),0)</f>
        <v>8</v>
      </c>
      <c r="QH34" s="456">
        <f>IFERROR(MATCH(QI$33,Sheep!$R$314:$R$321,1),0)</f>
        <v>8</v>
      </c>
      <c r="QI34" s="456">
        <f>IFERROR(MATCH(QJ$33,Sheep!$R$314:$R$321,1),0)</f>
        <v>8</v>
      </c>
      <c r="QJ34" s="456">
        <f>IFERROR(MATCH(QK$33,Sheep!$R$314:$R$321,1),0)</f>
        <v>8</v>
      </c>
      <c r="QK34" s="456">
        <f>IFERROR(MATCH(QL$33,Sheep!$R$314:$R$321,1),0)</f>
        <v>8</v>
      </c>
      <c r="QL34" s="456">
        <f>IFERROR(MATCH(QM$33,Sheep!$R$314:$R$321,1),0)</f>
        <v>8</v>
      </c>
      <c r="QM34" s="456">
        <f>IFERROR(MATCH(QN$33,Sheep!$R$314:$R$321,1),0)</f>
        <v>8</v>
      </c>
      <c r="QN34" s="456">
        <f>IFERROR(MATCH(QO$33,Sheep!$R$314:$R$321,1),0)</f>
        <v>8</v>
      </c>
      <c r="QO34" s="456">
        <f>IFERROR(MATCH(QP$33,Sheep!$R$314:$R$321,1),0)</f>
        <v>8</v>
      </c>
      <c r="QP34" s="456">
        <f>IFERROR(MATCH(QQ$33,Sheep!$R$314:$R$321,1),0)</f>
        <v>8</v>
      </c>
      <c r="QQ34" s="456">
        <f>IFERROR(MATCH(QR$33,Sheep!$R$314:$R$321,1),0)</f>
        <v>8</v>
      </c>
      <c r="QR34" s="456">
        <f>IFERROR(MATCH(QS$33,Sheep!$R$314:$R$321,1),0)</f>
        <v>8</v>
      </c>
      <c r="QS34" s="456">
        <f>IFERROR(MATCH(QT$33,Sheep!$R$314:$R$321,1),0)</f>
        <v>8</v>
      </c>
      <c r="QT34" s="456">
        <f>IFERROR(MATCH(QU$33,Sheep!$R$314:$R$321,1),0)</f>
        <v>8</v>
      </c>
      <c r="QU34" s="456">
        <f>IFERROR(MATCH(QV$33,Sheep!$R$314:$R$321,1),0)</f>
        <v>8</v>
      </c>
      <c r="QV34" s="456">
        <f>IFERROR(MATCH(QW$33,Sheep!$R$314:$R$321,1),0)</f>
        <v>8</v>
      </c>
      <c r="QW34" s="456">
        <f>IFERROR(MATCH(QX$33,Sheep!$R$314:$R$321,1),0)</f>
        <v>8</v>
      </c>
      <c r="QX34" s="456">
        <f>IFERROR(MATCH(QY$33,Sheep!$R$314:$R$321,1),0)</f>
        <v>8</v>
      </c>
      <c r="QY34" s="456">
        <f>IFERROR(MATCH(QZ$33,Sheep!$R$314:$R$321,1),0)</f>
        <v>8</v>
      </c>
      <c r="QZ34" s="456">
        <f>IFERROR(MATCH(RA$33,Sheep!$R$314:$R$321,1),0)</f>
        <v>8</v>
      </c>
      <c r="RA34" s="456">
        <f>IFERROR(MATCH(RB$33,Sheep!$R$314:$R$321,1),0)</f>
        <v>8</v>
      </c>
      <c r="RB34" s="456">
        <f>IFERROR(MATCH(RC$33,Sheep!$R$314:$R$321,1),0)</f>
        <v>8</v>
      </c>
      <c r="RC34" s="456">
        <f>IFERROR(MATCH(RD$33,Sheep!$R$314:$R$321,1),0)</f>
        <v>8</v>
      </c>
      <c r="RD34" s="456">
        <f>IFERROR(MATCH(RE$33,Sheep!$R$314:$R$321,1),0)</f>
        <v>8</v>
      </c>
      <c r="RE34" s="456">
        <f>IFERROR(MATCH(RF$33,Sheep!$R$314:$R$321,1),0)</f>
        <v>8</v>
      </c>
      <c r="RF34" s="456">
        <f>IFERROR(MATCH(RG$33,Sheep!$R$314:$R$321,1),0)</f>
        <v>8</v>
      </c>
      <c r="RG34" s="456">
        <f>IFERROR(MATCH(RH$33,Sheep!$R$314:$R$321,1),0)</f>
        <v>8</v>
      </c>
      <c r="RH34" s="456">
        <f>IFERROR(MATCH(RI$33,Sheep!$R$314:$R$321,1),0)</f>
        <v>8</v>
      </c>
      <c r="RI34" s="456">
        <f>IFERROR(MATCH(RJ$33,Sheep!$R$314:$R$321,1),0)</f>
        <v>8</v>
      </c>
      <c r="RJ34" s="456">
        <f>IFERROR(MATCH(RK$33,Sheep!$R$314:$R$321,1),0)</f>
        <v>8</v>
      </c>
      <c r="RK34" s="456">
        <f>IFERROR(MATCH(RL$33,Sheep!$R$314:$R$321,1),0)</f>
        <v>8</v>
      </c>
      <c r="RL34" s="456">
        <f>IFERROR(MATCH(RM$33,Sheep!$R$314:$R$321,1),0)</f>
        <v>8</v>
      </c>
      <c r="RM34" s="456">
        <f>IFERROR(MATCH(RN$33,Sheep!$R$314:$R$321,1),0)</f>
        <v>8</v>
      </c>
      <c r="RN34" s="456">
        <f>IFERROR(MATCH(RO$33,Sheep!$R$314:$R$321,1),0)</f>
        <v>8</v>
      </c>
      <c r="RO34" s="456">
        <f>IFERROR(MATCH(RP$33,Sheep!$R$314:$R$321,1),0)</f>
        <v>8</v>
      </c>
      <c r="RP34" s="456">
        <f>IFERROR(MATCH(RQ$33,Sheep!$R$314:$R$321,1),0)</f>
        <v>8</v>
      </c>
      <c r="RQ34" s="456">
        <f>IFERROR(MATCH(RR$33,Sheep!$R$314:$R$321,1),0)</f>
        <v>8</v>
      </c>
      <c r="RR34" s="456">
        <f>IFERROR(MATCH(RS$33,Sheep!$R$314:$R$321,1),0)</f>
        <v>8</v>
      </c>
      <c r="RS34" s="456">
        <f>IFERROR(MATCH(RT$33,Sheep!$R$314:$R$321,1),0)</f>
        <v>8</v>
      </c>
      <c r="RT34" s="456">
        <f>IFERROR(MATCH(RU$33,Sheep!$R$314:$R$321,1),0)</f>
        <v>8</v>
      </c>
      <c r="RU34" s="456">
        <f>IFERROR(MATCH(RV$33,Sheep!$R$314:$R$321,1),0)</f>
        <v>8</v>
      </c>
      <c r="RV34" s="456">
        <f>IFERROR(MATCH(RW$33,Sheep!$R$314:$R$321,1),0)</f>
        <v>8</v>
      </c>
      <c r="RW34" s="456">
        <f>IFERROR(MATCH(RX$33,Sheep!$R$314:$R$321,1),0)</f>
        <v>8</v>
      </c>
      <c r="RX34" s="456">
        <f>IFERROR(MATCH(RY$33,Sheep!$R$314:$R$321,1),0)</f>
        <v>8</v>
      </c>
      <c r="RY34" s="456">
        <f>IFERROR(MATCH(RZ$33,Sheep!$R$314:$R$321,1),0)</f>
        <v>8</v>
      </c>
      <c r="RZ34" s="456">
        <f>IFERROR(MATCH(SA$33,Sheep!$R$314:$R$321,1),0)</f>
        <v>8</v>
      </c>
      <c r="SA34" s="456">
        <f>IFERROR(MATCH(SB$33,Sheep!$R$314:$R$321,1),0)</f>
        <v>8</v>
      </c>
      <c r="SB34" s="456">
        <f>IFERROR(MATCH(SC$33,Sheep!$R$314:$R$321,1),0)</f>
        <v>8</v>
      </c>
      <c r="SC34" s="456">
        <f>IFERROR(MATCH(SD$33,Sheep!$R$314:$R$321,1),0)</f>
        <v>8</v>
      </c>
      <c r="SD34" s="456">
        <f>IFERROR(MATCH(SE$33,Sheep!$R$314:$R$321,1),0)</f>
        <v>8</v>
      </c>
      <c r="SE34" s="456">
        <f>IFERROR(MATCH(SF$33,Sheep!$R$314:$R$321,1),0)</f>
        <v>8</v>
      </c>
      <c r="SF34" s="456">
        <f>IFERROR(MATCH(SG$33,Sheep!$R$314:$R$321,1),0)</f>
        <v>8</v>
      </c>
      <c r="SG34" s="456">
        <f>IFERROR(MATCH(SH$33,Sheep!$R$314:$R$321,1),0)</f>
        <v>8</v>
      </c>
      <c r="SH34" s="456">
        <f>IFERROR(MATCH(SI$33,Sheep!$R$314:$R$321,1),0)</f>
        <v>8</v>
      </c>
      <c r="SI34" s="456">
        <f>IFERROR(MATCH(SJ$33,Sheep!$R$314:$R$321,1),0)</f>
        <v>0</v>
      </c>
      <c r="SJ34" s="260"/>
      <c r="SK34" s="262"/>
      <c r="SL34" s="250"/>
      <c r="SM34" s="250"/>
      <c r="SN34" s="250"/>
    </row>
    <row r="35" spans="1:508" hidden="1" outlineLevel="3" x14ac:dyDescent="0.35">
      <c r="A35" s="250"/>
      <c r="B35" s="259"/>
      <c r="C35" s="444">
        <f>INT($C$29)+3</f>
        <v>4</v>
      </c>
      <c r="D35" s="260"/>
      <c r="E35" s="330"/>
      <c r="F35" s="330"/>
      <c r="G35" s="260"/>
      <c r="H35" s="274"/>
      <c r="I35" s="274"/>
      <c r="J35" s="455" t="s">
        <v>704</v>
      </c>
      <c r="K35" s="493">
        <f>IFERROR(INDEX(Sheep!$R$314:$R$321,K34,1),0)</f>
        <v>0</v>
      </c>
      <c r="L35" s="493">
        <f>IFERROR(INDEX(Sheep!$R$314:$R$321,L34,1),0)</f>
        <v>0</v>
      </c>
      <c r="M35" s="493">
        <f>IFERROR(INDEX(Sheep!$R$314:$R$321,M34,1),0)</f>
        <v>0</v>
      </c>
      <c r="N35" s="493">
        <f>IFERROR(INDEX(Sheep!$R$314:$R$321,N34,1),0)</f>
        <v>0</v>
      </c>
      <c r="O35" s="493">
        <f>IFERROR(INDEX(Sheep!$R$314:$R$321,O34,1),0)</f>
        <v>0</v>
      </c>
      <c r="P35" s="493">
        <f>IFERROR(INDEX(Sheep!$R$314:$R$321,P34,1),0)</f>
        <v>0</v>
      </c>
      <c r="Q35" s="493">
        <f>IFERROR(INDEX(Sheep!$R$314:$R$321,Q34,1),0)</f>
        <v>0</v>
      </c>
      <c r="R35" s="493">
        <f>IFERROR(INDEX(Sheep!$R$314:$R$321,R34,1),0)</f>
        <v>0</v>
      </c>
      <c r="S35" s="493">
        <f>IFERROR(INDEX(Sheep!$R$314:$R$321,S34,1),0)</f>
        <v>0</v>
      </c>
      <c r="T35" s="493">
        <f>IFERROR(INDEX(Sheep!$R$314:$R$321,T34,1),0)</f>
        <v>0</v>
      </c>
      <c r="U35" s="493">
        <f>IFERROR(INDEX(Sheep!$R$314:$R$321,U34,1),0)</f>
        <v>0</v>
      </c>
      <c r="V35" s="493">
        <f>IFERROR(INDEX(Sheep!$R$314:$R$321,V34,1),0)</f>
        <v>0</v>
      </c>
      <c r="W35" s="493">
        <f>IFERROR(INDEX(Sheep!$R$314:$R$321,W34,1),0)</f>
        <v>0</v>
      </c>
      <c r="X35" s="493">
        <f>IFERROR(INDEX(Sheep!$R$314:$R$321,X34,1),0)</f>
        <v>0</v>
      </c>
      <c r="Y35" s="493">
        <f>IFERROR(INDEX(Sheep!$R$314:$R$321,Y34,1),0)</f>
        <v>0</v>
      </c>
      <c r="Z35" s="493">
        <f>IFERROR(INDEX(Sheep!$R$314:$R$321,Z34,1),0)</f>
        <v>0</v>
      </c>
      <c r="AA35" s="493">
        <f>IFERROR(INDEX(Sheep!$R$314:$R$321,AA34,1),0)</f>
        <v>0</v>
      </c>
      <c r="AB35" s="493">
        <f>IFERROR(INDEX(Sheep!$R$314:$R$321,AB34,1),0)</f>
        <v>0</v>
      </c>
      <c r="AC35" s="493">
        <f>IFERROR(INDEX(Sheep!$R$314:$R$321,AC34,1),0)</f>
        <v>0</v>
      </c>
      <c r="AD35" s="493">
        <f>IFERROR(INDEX(Sheep!$R$314:$R$321,AD34,1),0)</f>
        <v>0</v>
      </c>
      <c r="AE35" s="493">
        <f>IFERROR(INDEX(Sheep!$R$314:$R$321,AE34,1),0)</f>
        <v>0</v>
      </c>
      <c r="AF35" s="493">
        <f>IFERROR(INDEX(Sheep!$R$314:$R$321,AF34,1),0)</f>
        <v>0</v>
      </c>
      <c r="AG35" s="493">
        <f>IFERROR(INDEX(Sheep!$R$314:$R$321,AG34,1),0)</f>
        <v>0</v>
      </c>
      <c r="AH35" s="493">
        <f>IFERROR(INDEX(Sheep!$R$314:$R$321,AH34,1),0)</f>
        <v>0</v>
      </c>
      <c r="AI35" s="493">
        <f>IFERROR(INDEX(Sheep!$R$314:$R$321,AI34,1),0)</f>
        <v>0</v>
      </c>
      <c r="AJ35" s="493">
        <f>IFERROR(INDEX(Sheep!$R$314:$R$321,AJ34,1),0)</f>
        <v>0</v>
      </c>
      <c r="AK35" s="493">
        <f>IFERROR(INDEX(Sheep!$R$314:$R$321,AK34,1),0)</f>
        <v>0</v>
      </c>
      <c r="AL35" s="493">
        <f>IFERROR(INDEX(Sheep!$R$314:$R$321,AL34,1),0)</f>
        <v>0</v>
      </c>
      <c r="AM35" s="493">
        <f>IFERROR(INDEX(Sheep!$R$314:$R$321,AM34,1),0)</f>
        <v>0</v>
      </c>
      <c r="AN35" s="493">
        <f>IFERROR(INDEX(Sheep!$R$314:$R$321,AN34,1),0)</f>
        <v>0</v>
      </c>
      <c r="AO35" s="493">
        <f>IFERROR(INDEX(Sheep!$R$314:$R$321,AO34,1),0)</f>
        <v>0</v>
      </c>
      <c r="AP35" s="493">
        <f>IFERROR(INDEX(Sheep!$R$314:$R$321,AP34,1),0)</f>
        <v>0</v>
      </c>
      <c r="AQ35" s="493">
        <f>IFERROR(INDEX(Sheep!$R$314:$R$321,AQ34,1),0)</f>
        <v>0</v>
      </c>
      <c r="AR35" s="493">
        <f>IFERROR(INDEX(Sheep!$R$314:$R$321,AR34,1),0)</f>
        <v>0</v>
      </c>
      <c r="AS35" s="493">
        <f>IFERROR(INDEX(Sheep!$R$314:$R$321,AS34,1),0)</f>
        <v>0</v>
      </c>
      <c r="AT35" s="493">
        <f>IFERROR(INDEX(Sheep!$R$314:$R$321,AT34,1),0)</f>
        <v>0</v>
      </c>
      <c r="AU35" s="493">
        <f>IFERROR(INDEX(Sheep!$R$314:$R$321,AU34,1),0)</f>
        <v>0</v>
      </c>
      <c r="AV35" s="493">
        <f>IFERROR(INDEX(Sheep!$R$314:$R$321,AV34,1),0)</f>
        <v>0</v>
      </c>
      <c r="AW35" s="493">
        <f>IFERROR(INDEX(Sheep!$R$314:$R$321,AW34,1),0)</f>
        <v>0</v>
      </c>
      <c r="AX35" s="493">
        <f>IFERROR(INDEX(Sheep!$R$314:$R$321,AX34,1),0)</f>
        <v>0</v>
      </c>
      <c r="AY35" s="493">
        <f>IFERROR(INDEX(Sheep!$R$314:$R$321,AY34,1),0)</f>
        <v>0</v>
      </c>
      <c r="AZ35" s="493">
        <f>IFERROR(INDEX(Sheep!$R$314:$R$321,AZ34,1),0)</f>
        <v>0</v>
      </c>
      <c r="BA35" s="493">
        <f>IFERROR(INDEX(Sheep!$R$314:$R$321,BA34,1),0)</f>
        <v>0</v>
      </c>
      <c r="BB35" s="493">
        <f>IFERROR(INDEX(Sheep!$R$314:$R$321,BB34,1),0)</f>
        <v>0</v>
      </c>
      <c r="BC35" s="493">
        <f>IFERROR(INDEX(Sheep!$R$314:$R$321,BC34,1),0)</f>
        <v>0</v>
      </c>
      <c r="BD35" s="493">
        <f>IFERROR(INDEX(Sheep!$R$314:$R$321,BD34,1),0)</f>
        <v>0</v>
      </c>
      <c r="BE35" s="493">
        <f>IFERROR(INDEX(Sheep!$R$314:$R$321,BE34,1),0)</f>
        <v>0</v>
      </c>
      <c r="BF35" s="493">
        <f>IFERROR(INDEX(Sheep!$R$314:$R$321,BF34,1),0)</f>
        <v>0</v>
      </c>
      <c r="BG35" s="493">
        <f>IFERROR(INDEX(Sheep!$R$314:$R$321,BG34,1),0)</f>
        <v>0</v>
      </c>
      <c r="BH35" s="493">
        <f>IFERROR(INDEX(Sheep!$R$314:$R$321,BH34,1),0)</f>
        <v>43816</v>
      </c>
      <c r="BI35" s="493">
        <f>IFERROR(INDEX(Sheep!$R$314:$R$321,BI34,1),0)</f>
        <v>43816</v>
      </c>
      <c r="BJ35" s="493">
        <f>IFERROR(INDEX(Sheep!$R$314:$R$321,BJ34,1),0)</f>
        <v>43816</v>
      </c>
      <c r="BK35" s="493">
        <f>IFERROR(INDEX(Sheep!$R$314:$R$321,BK34,1),0)</f>
        <v>43816</v>
      </c>
      <c r="BL35" s="493">
        <f>IFERROR(INDEX(Sheep!$R$314:$R$321,BL34,1),0)</f>
        <v>43816</v>
      </c>
      <c r="BM35" s="493">
        <f>IFERROR(INDEX(Sheep!$R$314:$R$321,BM34,1),0)</f>
        <v>43816</v>
      </c>
      <c r="BN35" s="493">
        <f>IFERROR(INDEX(Sheep!$R$314:$R$321,BN34,1),0)</f>
        <v>43816</v>
      </c>
      <c r="BO35" s="493">
        <f>IFERROR(INDEX(Sheep!$R$314:$R$321,BO34,1),0)</f>
        <v>43816</v>
      </c>
      <c r="BP35" s="493">
        <f>IFERROR(INDEX(Sheep!$R$314:$R$321,BP34,1),0)</f>
        <v>43816</v>
      </c>
      <c r="BQ35" s="493">
        <f>IFERROR(INDEX(Sheep!$R$314:$R$321,BQ34,1),0)</f>
        <v>43816</v>
      </c>
      <c r="BR35" s="493">
        <f>IFERROR(INDEX(Sheep!$R$314:$R$321,BR34,1),0)</f>
        <v>43816</v>
      </c>
      <c r="BS35" s="493">
        <f>IFERROR(INDEX(Sheep!$R$314:$R$321,BS34,1),0)</f>
        <v>43816</v>
      </c>
      <c r="BT35" s="493">
        <f>IFERROR(INDEX(Sheep!$R$314:$R$321,BT34,1),0)</f>
        <v>43816</v>
      </c>
      <c r="BU35" s="493">
        <f>IFERROR(INDEX(Sheep!$R$314:$R$321,BU34,1),0)</f>
        <v>43816</v>
      </c>
      <c r="BV35" s="493">
        <f>IFERROR(INDEX(Sheep!$R$314:$R$321,BV34,1),0)</f>
        <v>43816</v>
      </c>
      <c r="BW35" s="493">
        <f>IFERROR(INDEX(Sheep!$R$314:$R$321,BW34,1),0)</f>
        <v>43816</v>
      </c>
      <c r="BX35" s="493">
        <f>IFERROR(INDEX(Sheep!$R$314:$R$321,BX34,1),0)</f>
        <v>43816</v>
      </c>
      <c r="BY35" s="493">
        <f>IFERROR(INDEX(Sheep!$R$314:$R$321,BY34,1),0)</f>
        <v>43816</v>
      </c>
      <c r="BZ35" s="493">
        <f>IFERROR(INDEX(Sheep!$R$314:$R$321,BZ34,1),0)</f>
        <v>43816</v>
      </c>
      <c r="CA35" s="493">
        <f>IFERROR(INDEX(Sheep!$R$314:$R$321,CA34,1),0)</f>
        <v>43816</v>
      </c>
      <c r="CB35" s="493">
        <f>IFERROR(INDEX(Sheep!$R$314:$R$321,CB34,1),0)</f>
        <v>43816</v>
      </c>
      <c r="CC35" s="493">
        <f>IFERROR(INDEX(Sheep!$R$314:$R$321,CC34,1),0)</f>
        <v>43816</v>
      </c>
      <c r="CD35" s="493">
        <f>IFERROR(INDEX(Sheep!$R$314:$R$321,CD34,1),0)</f>
        <v>43816</v>
      </c>
      <c r="CE35" s="493">
        <f>IFERROR(INDEX(Sheep!$R$314:$R$321,CE34,1),0)</f>
        <v>43816</v>
      </c>
      <c r="CF35" s="493">
        <f>IFERROR(INDEX(Sheep!$R$314:$R$321,CF34,1),0)</f>
        <v>43816</v>
      </c>
      <c r="CG35" s="493">
        <f>IFERROR(INDEX(Sheep!$R$314:$R$321,CG34,1),0)</f>
        <v>43816</v>
      </c>
      <c r="CH35" s="493">
        <f>IFERROR(INDEX(Sheep!$R$314:$R$321,CH34,1),0)</f>
        <v>43816</v>
      </c>
      <c r="CI35" s="493">
        <f>IFERROR(INDEX(Sheep!$R$314:$R$321,CI34,1),0)</f>
        <v>43816</v>
      </c>
      <c r="CJ35" s="493">
        <f>IFERROR(INDEX(Sheep!$R$314:$R$321,CJ34,1),0)</f>
        <v>43816</v>
      </c>
      <c r="CK35" s="493">
        <f>IFERROR(INDEX(Sheep!$R$314:$R$321,CK34,1),0)</f>
        <v>43816</v>
      </c>
      <c r="CL35" s="493">
        <f>IFERROR(INDEX(Sheep!$R$314:$R$321,CL34,1),0)</f>
        <v>43816</v>
      </c>
      <c r="CM35" s="493">
        <f>IFERROR(INDEX(Sheep!$R$314:$R$321,CM34,1),0)</f>
        <v>43816</v>
      </c>
      <c r="CN35" s="493">
        <f>IFERROR(INDEX(Sheep!$R$314:$R$321,CN34,1),0)</f>
        <v>43816</v>
      </c>
      <c r="CO35" s="493">
        <f>IFERROR(INDEX(Sheep!$R$314:$R$321,CO34,1),0)</f>
        <v>43816</v>
      </c>
      <c r="CP35" s="493">
        <f>IFERROR(INDEX(Sheep!$R$314:$R$321,CP34,1),0)</f>
        <v>43816</v>
      </c>
      <c r="CQ35" s="493">
        <f>IFERROR(INDEX(Sheep!$R$314:$R$321,CQ34,1),0)</f>
        <v>43816</v>
      </c>
      <c r="CR35" s="493">
        <f>IFERROR(INDEX(Sheep!$R$314:$R$321,CR34,1),0)</f>
        <v>43816</v>
      </c>
      <c r="CS35" s="493">
        <f>IFERROR(INDEX(Sheep!$R$314:$R$321,CS34,1),0)</f>
        <v>43816</v>
      </c>
      <c r="CT35" s="493">
        <f>IFERROR(INDEX(Sheep!$R$314:$R$321,CT34,1),0)</f>
        <v>43816</v>
      </c>
      <c r="CU35" s="493">
        <f>IFERROR(INDEX(Sheep!$R$314:$R$321,CU34,1),0)</f>
        <v>43816</v>
      </c>
      <c r="CV35" s="493">
        <f>IFERROR(INDEX(Sheep!$R$314:$R$321,CV34,1),0)</f>
        <v>43816</v>
      </c>
      <c r="CW35" s="493">
        <f>IFERROR(INDEX(Sheep!$R$314:$R$321,CW34,1),0)</f>
        <v>43816</v>
      </c>
      <c r="CX35" s="493">
        <f>IFERROR(INDEX(Sheep!$R$314:$R$321,CX34,1),0)</f>
        <v>43816</v>
      </c>
      <c r="CY35" s="493">
        <f>IFERROR(INDEX(Sheep!$R$314:$R$321,CY34,1),0)</f>
        <v>43816</v>
      </c>
      <c r="CZ35" s="493">
        <f>IFERROR(INDEX(Sheep!$R$314:$R$321,CZ34,1),0)</f>
        <v>43816</v>
      </c>
      <c r="DA35" s="493">
        <f>IFERROR(INDEX(Sheep!$R$314:$R$321,DA34,1),0)</f>
        <v>43816</v>
      </c>
      <c r="DB35" s="493">
        <f>IFERROR(INDEX(Sheep!$R$314:$R$321,DB34,1),0)</f>
        <v>43816</v>
      </c>
      <c r="DC35" s="493">
        <f>IFERROR(INDEX(Sheep!$R$314:$R$321,DC34,1),0)</f>
        <v>43816</v>
      </c>
      <c r="DD35" s="493">
        <f>IFERROR(INDEX(Sheep!$R$314:$R$321,DD34,1),0)</f>
        <v>43816</v>
      </c>
      <c r="DE35" s="493">
        <f>IFERROR(INDEX(Sheep!$R$314:$R$321,DE34,1),0)</f>
        <v>43816</v>
      </c>
      <c r="DF35" s="493">
        <f>IFERROR(INDEX(Sheep!$R$314:$R$321,DF34,1),0)</f>
        <v>43816</v>
      </c>
      <c r="DG35" s="493">
        <f>IFERROR(INDEX(Sheep!$R$314:$R$321,DG34,1),0)</f>
        <v>43816</v>
      </c>
      <c r="DH35" s="493">
        <f>IFERROR(INDEX(Sheep!$R$314:$R$321,DH34,1),0)</f>
        <v>44181</v>
      </c>
      <c r="DI35" s="493">
        <f>IFERROR(INDEX(Sheep!$R$314:$R$321,DI34,1),0)</f>
        <v>44181</v>
      </c>
      <c r="DJ35" s="493">
        <f>IFERROR(INDEX(Sheep!$R$314:$R$321,DJ34,1),0)</f>
        <v>44181</v>
      </c>
      <c r="DK35" s="493">
        <f>IFERROR(INDEX(Sheep!$R$314:$R$321,DK34,1),0)</f>
        <v>44181</v>
      </c>
      <c r="DL35" s="493">
        <f>IFERROR(INDEX(Sheep!$R$314:$R$321,DL34,1),0)</f>
        <v>44181</v>
      </c>
      <c r="DM35" s="493">
        <f>IFERROR(INDEX(Sheep!$R$314:$R$321,DM34,1),0)</f>
        <v>44181</v>
      </c>
      <c r="DN35" s="493">
        <f>IFERROR(INDEX(Sheep!$R$314:$R$321,DN34,1),0)</f>
        <v>44181</v>
      </c>
      <c r="DO35" s="493">
        <f>IFERROR(INDEX(Sheep!$R$314:$R$321,DO34,1),0)</f>
        <v>44181</v>
      </c>
      <c r="DP35" s="493">
        <f>IFERROR(INDEX(Sheep!$R$314:$R$321,DP34,1),0)</f>
        <v>44181</v>
      </c>
      <c r="DQ35" s="493">
        <f>IFERROR(INDEX(Sheep!$R$314:$R$321,DQ34,1),0)</f>
        <v>44181</v>
      </c>
      <c r="DR35" s="493">
        <f>IFERROR(INDEX(Sheep!$R$314:$R$321,DR34,1),0)</f>
        <v>44181</v>
      </c>
      <c r="DS35" s="493">
        <f>IFERROR(INDEX(Sheep!$R$314:$R$321,DS34,1),0)</f>
        <v>44181</v>
      </c>
      <c r="DT35" s="493">
        <f>IFERROR(INDEX(Sheep!$R$314:$R$321,DT34,1),0)</f>
        <v>44181</v>
      </c>
      <c r="DU35" s="493">
        <f>IFERROR(INDEX(Sheep!$R$314:$R$321,DU34,1),0)</f>
        <v>44181</v>
      </c>
      <c r="DV35" s="493">
        <f>IFERROR(INDEX(Sheep!$R$314:$R$321,DV34,1),0)</f>
        <v>44181</v>
      </c>
      <c r="DW35" s="493">
        <f>IFERROR(INDEX(Sheep!$R$314:$R$321,DW34,1),0)</f>
        <v>44181</v>
      </c>
      <c r="DX35" s="493">
        <f>IFERROR(INDEX(Sheep!$R$314:$R$321,DX34,1),0)</f>
        <v>44181</v>
      </c>
      <c r="DY35" s="493">
        <f>IFERROR(INDEX(Sheep!$R$314:$R$321,DY34,1),0)</f>
        <v>44181</v>
      </c>
      <c r="DZ35" s="493">
        <f>IFERROR(INDEX(Sheep!$R$314:$R$321,DZ34,1),0)</f>
        <v>44181</v>
      </c>
      <c r="EA35" s="493">
        <f>IFERROR(INDEX(Sheep!$R$314:$R$321,EA34,1),0)</f>
        <v>44181</v>
      </c>
      <c r="EB35" s="493">
        <f>IFERROR(INDEX(Sheep!$R$314:$R$321,EB34,1),0)</f>
        <v>44181</v>
      </c>
      <c r="EC35" s="493">
        <f>IFERROR(INDEX(Sheep!$R$314:$R$321,EC34,1),0)</f>
        <v>44181</v>
      </c>
      <c r="ED35" s="493">
        <f>IFERROR(INDEX(Sheep!$R$314:$R$321,ED34,1),0)</f>
        <v>44181</v>
      </c>
      <c r="EE35" s="493">
        <f>IFERROR(INDEX(Sheep!$R$314:$R$321,EE34,1),0)</f>
        <v>44181</v>
      </c>
      <c r="EF35" s="493">
        <f>IFERROR(INDEX(Sheep!$R$314:$R$321,EF34,1),0)</f>
        <v>44181</v>
      </c>
      <c r="EG35" s="493">
        <f>IFERROR(INDEX(Sheep!$R$314:$R$321,EG34,1),0)</f>
        <v>44181</v>
      </c>
      <c r="EH35" s="493">
        <f>IFERROR(INDEX(Sheep!$R$314:$R$321,EH34,1),0)</f>
        <v>44181</v>
      </c>
      <c r="EI35" s="493">
        <f>IFERROR(INDEX(Sheep!$R$314:$R$321,EI34,1),0)</f>
        <v>44181</v>
      </c>
      <c r="EJ35" s="493">
        <f>IFERROR(INDEX(Sheep!$R$314:$R$321,EJ34,1),0)</f>
        <v>44181</v>
      </c>
      <c r="EK35" s="493">
        <f>IFERROR(INDEX(Sheep!$R$314:$R$321,EK34,1),0)</f>
        <v>44181</v>
      </c>
      <c r="EL35" s="493">
        <f>IFERROR(INDEX(Sheep!$R$314:$R$321,EL34,1),0)</f>
        <v>44181</v>
      </c>
      <c r="EM35" s="493">
        <f>IFERROR(INDEX(Sheep!$R$314:$R$321,EM34,1),0)</f>
        <v>44181</v>
      </c>
      <c r="EN35" s="493">
        <f>IFERROR(INDEX(Sheep!$R$314:$R$321,EN34,1),0)</f>
        <v>44181</v>
      </c>
      <c r="EO35" s="493">
        <f>IFERROR(INDEX(Sheep!$R$314:$R$321,EO34,1),0)</f>
        <v>44181</v>
      </c>
      <c r="EP35" s="493">
        <f>IFERROR(INDEX(Sheep!$R$314:$R$321,EP34,1),0)</f>
        <v>44181</v>
      </c>
      <c r="EQ35" s="493">
        <f>IFERROR(INDEX(Sheep!$R$314:$R$321,EQ34,1),0)</f>
        <v>44181</v>
      </c>
      <c r="ER35" s="493">
        <f>IFERROR(INDEX(Sheep!$R$314:$R$321,ER34,1),0)</f>
        <v>44181</v>
      </c>
      <c r="ES35" s="493">
        <f>IFERROR(INDEX(Sheep!$R$314:$R$321,ES34,1),0)</f>
        <v>44181</v>
      </c>
      <c r="ET35" s="493">
        <f>IFERROR(INDEX(Sheep!$R$314:$R$321,ET34,1),0)</f>
        <v>44181</v>
      </c>
      <c r="EU35" s="493">
        <f>IFERROR(INDEX(Sheep!$R$314:$R$321,EU34,1),0)</f>
        <v>44181</v>
      </c>
      <c r="EV35" s="493">
        <f>IFERROR(INDEX(Sheep!$R$314:$R$321,EV34,1),0)</f>
        <v>44181</v>
      </c>
      <c r="EW35" s="493">
        <f>IFERROR(INDEX(Sheep!$R$314:$R$321,EW34,1),0)</f>
        <v>44181</v>
      </c>
      <c r="EX35" s="493">
        <f>IFERROR(INDEX(Sheep!$R$314:$R$321,EX34,1),0)</f>
        <v>44181</v>
      </c>
      <c r="EY35" s="493">
        <f>IFERROR(INDEX(Sheep!$R$314:$R$321,EY34,1),0)</f>
        <v>44181</v>
      </c>
      <c r="EZ35" s="493">
        <f>IFERROR(INDEX(Sheep!$R$314:$R$321,EZ34,1),0)</f>
        <v>44181</v>
      </c>
      <c r="FA35" s="493">
        <f>IFERROR(INDEX(Sheep!$R$314:$R$321,FA34,1),0)</f>
        <v>44181</v>
      </c>
      <c r="FB35" s="493">
        <f>IFERROR(INDEX(Sheep!$R$314:$R$321,FB34,1),0)</f>
        <v>44181</v>
      </c>
      <c r="FC35" s="493">
        <f>IFERROR(INDEX(Sheep!$R$314:$R$321,FC34,1),0)</f>
        <v>44181</v>
      </c>
      <c r="FD35" s="493">
        <f>IFERROR(INDEX(Sheep!$R$314:$R$321,FD34,1),0)</f>
        <v>44181</v>
      </c>
      <c r="FE35" s="493">
        <f>IFERROR(INDEX(Sheep!$R$314:$R$321,FE34,1),0)</f>
        <v>44181</v>
      </c>
      <c r="FF35" s="493">
        <f>IFERROR(INDEX(Sheep!$R$314:$R$321,FF34,1),0)</f>
        <v>44181</v>
      </c>
      <c r="FG35" s="493">
        <f>IFERROR(INDEX(Sheep!$R$314:$R$321,FG34,1),0)</f>
        <v>44181</v>
      </c>
      <c r="FH35" s="493">
        <f>IFERROR(INDEX(Sheep!$R$314:$R$321,FH34,1),0)</f>
        <v>44546</v>
      </c>
      <c r="FI35" s="493">
        <f>IFERROR(INDEX(Sheep!$R$314:$R$321,FI34,1),0)</f>
        <v>44546</v>
      </c>
      <c r="FJ35" s="493">
        <f>IFERROR(INDEX(Sheep!$R$314:$R$321,FJ34,1),0)</f>
        <v>44546</v>
      </c>
      <c r="FK35" s="493">
        <f>IFERROR(INDEX(Sheep!$R$314:$R$321,FK34,1),0)</f>
        <v>44546</v>
      </c>
      <c r="FL35" s="493">
        <f>IFERROR(INDEX(Sheep!$R$314:$R$321,FL34,1),0)</f>
        <v>44546</v>
      </c>
      <c r="FM35" s="493">
        <f>IFERROR(INDEX(Sheep!$R$314:$R$321,FM34,1),0)</f>
        <v>44546</v>
      </c>
      <c r="FN35" s="493">
        <f>IFERROR(INDEX(Sheep!$R$314:$R$321,FN34,1),0)</f>
        <v>44546</v>
      </c>
      <c r="FO35" s="493">
        <f>IFERROR(INDEX(Sheep!$R$314:$R$321,FO34,1),0)</f>
        <v>44546</v>
      </c>
      <c r="FP35" s="493">
        <f>IFERROR(INDEX(Sheep!$R$314:$R$321,FP34,1),0)</f>
        <v>44546</v>
      </c>
      <c r="FQ35" s="493">
        <f>IFERROR(INDEX(Sheep!$R$314:$R$321,FQ34,1),0)</f>
        <v>44546</v>
      </c>
      <c r="FR35" s="493">
        <f>IFERROR(INDEX(Sheep!$R$314:$R$321,FR34,1),0)</f>
        <v>44546</v>
      </c>
      <c r="FS35" s="493">
        <f>IFERROR(INDEX(Sheep!$R$314:$R$321,FS34,1),0)</f>
        <v>44546</v>
      </c>
      <c r="FT35" s="493">
        <f>IFERROR(INDEX(Sheep!$R$314:$R$321,FT34,1),0)</f>
        <v>44546</v>
      </c>
      <c r="FU35" s="493">
        <f>IFERROR(INDEX(Sheep!$R$314:$R$321,FU34,1),0)</f>
        <v>44546</v>
      </c>
      <c r="FV35" s="493">
        <f>IFERROR(INDEX(Sheep!$R$314:$R$321,FV34,1),0)</f>
        <v>44546</v>
      </c>
      <c r="FW35" s="493">
        <f>IFERROR(INDEX(Sheep!$R$314:$R$321,FW34,1),0)</f>
        <v>44546</v>
      </c>
      <c r="FX35" s="493">
        <f>IFERROR(INDEX(Sheep!$R$314:$R$321,FX34,1),0)</f>
        <v>44546</v>
      </c>
      <c r="FY35" s="493">
        <f>IFERROR(INDEX(Sheep!$R$314:$R$321,FY34,1),0)</f>
        <v>44546</v>
      </c>
      <c r="FZ35" s="493">
        <f>IFERROR(INDEX(Sheep!$R$314:$R$321,FZ34,1),0)</f>
        <v>44546</v>
      </c>
      <c r="GA35" s="493">
        <f>IFERROR(INDEX(Sheep!$R$314:$R$321,GA34,1),0)</f>
        <v>44546</v>
      </c>
      <c r="GB35" s="493">
        <f>IFERROR(INDEX(Sheep!$R$314:$R$321,GB34,1),0)</f>
        <v>44546</v>
      </c>
      <c r="GC35" s="493">
        <f>IFERROR(INDEX(Sheep!$R$314:$R$321,GC34,1),0)</f>
        <v>44546</v>
      </c>
      <c r="GD35" s="493">
        <f>IFERROR(INDEX(Sheep!$R$314:$R$321,GD34,1),0)</f>
        <v>44546</v>
      </c>
      <c r="GE35" s="493">
        <f>IFERROR(INDEX(Sheep!$R$314:$R$321,GE34,1),0)</f>
        <v>44546</v>
      </c>
      <c r="GF35" s="493">
        <f>IFERROR(INDEX(Sheep!$R$314:$R$321,GF34,1),0)</f>
        <v>44546</v>
      </c>
      <c r="GG35" s="493">
        <f>IFERROR(INDEX(Sheep!$R$314:$R$321,GG34,1),0)</f>
        <v>44546</v>
      </c>
      <c r="GH35" s="493">
        <f>IFERROR(INDEX(Sheep!$R$314:$R$321,GH34,1),0)</f>
        <v>44546</v>
      </c>
      <c r="GI35" s="493">
        <f>IFERROR(INDEX(Sheep!$R$314:$R$321,GI34,1),0)</f>
        <v>44546</v>
      </c>
      <c r="GJ35" s="493">
        <f>IFERROR(INDEX(Sheep!$R$314:$R$321,GJ34,1),0)</f>
        <v>44546</v>
      </c>
      <c r="GK35" s="493">
        <f>IFERROR(INDEX(Sheep!$R$314:$R$321,GK34,1),0)</f>
        <v>44546</v>
      </c>
      <c r="GL35" s="493">
        <f>IFERROR(INDEX(Sheep!$R$314:$R$321,GL34,1),0)</f>
        <v>44546</v>
      </c>
      <c r="GM35" s="493">
        <f>IFERROR(INDEX(Sheep!$R$314:$R$321,GM34,1),0)</f>
        <v>44546</v>
      </c>
      <c r="GN35" s="493">
        <f>IFERROR(INDEX(Sheep!$R$314:$R$321,GN34,1),0)</f>
        <v>44546</v>
      </c>
      <c r="GO35" s="493">
        <f>IFERROR(INDEX(Sheep!$R$314:$R$321,GO34,1),0)</f>
        <v>44546</v>
      </c>
      <c r="GP35" s="493">
        <f>IFERROR(INDEX(Sheep!$R$314:$R$321,GP34,1),0)</f>
        <v>44546</v>
      </c>
      <c r="GQ35" s="493">
        <f>IFERROR(INDEX(Sheep!$R$314:$R$321,GQ34,1),0)</f>
        <v>44546</v>
      </c>
      <c r="GR35" s="493">
        <f>IFERROR(INDEX(Sheep!$R$314:$R$321,GR34,1),0)</f>
        <v>44546</v>
      </c>
      <c r="GS35" s="493">
        <f>IFERROR(INDEX(Sheep!$R$314:$R$321,GS34,1),0)</f>
        <v>44546</v>
      </c>
      <c r="GT35" s="493">
        <f>IFERROR(INDEX(Sheep!$R$314:$R$321,GT34,1),0)</f>
        <v>44546</v>
      </c>
      <c r="GU35" s="493">
        <f>IFERROR(INDEX(Sheep!$R$314:$R$321,GU34,1),0)</f>
        <v>44546</v>
      </c>
      <c r="GV35" s="493">
        <f>IFERROR(INDEX(Sheep!$R$314:$R$321,GV34,1),0)</f>
        <v>44546</v>
      </c>
      <c r="GW35" s="493">
        <f>IFERROR(INDEX(Sheep!$R$314:$R$321,GW34,1),0)</f>
        <v>44546</v>
      </c>
      <c r="GX35" s="493">
        <f>IFERROR(INDEX(Sheep!$R$314:$R$321,GX34,1),0)</f>
        <v>44546</v>
      </c>
      <c r="GY35" s="493">
        <f>IFERROR(INDEX(Sheep!$R$314:$R$321,GY34,1),0)</f>
        <v>44546</v>
      </c>
      <c r="GZ35" s="493">
        <f>IFERROR(INDEX(Sheep!$R$314:$R$321,GZ34,1),0)</f>
        <v>44546</v>
      </c>
      <c r="HA35" s="493">
        <f>IFERROR(INDEX(Sheep!$R$314:$R$321,HA34,1),0)</f>
        <v>44546</v>
      </c>
      <c r="HB35" s="493">
        <f>IFERROR(INDEX(Sheep!$R$314:$R$321,HB34,1),0)</f>
        <v>44546</v>
      </c>
      <c r="HC35" s="493">
        <f>IFERROR(INDEX(Sheep!$R$314:$R$321,HC34,1),0)</f>
        <v>44546</v>
      </c>
      <c r="HD35" s="493">
        <f>IFERROR(INDEX(Sheep!$R$314:$R$321,HD34,1),0)</f>
        <v>44546</v>
      </c>
      <c r="HE35" s="493">
        <f>IFERROR(INDEX(Sheep!$R$314:$R$321,HE34,1),0)</f>
        <v>44546</v>
      </c>
      <c r="HF35" s="493">
        <f>IFERROR(INDEX(Sheep!$R$314:$R$321,HF34,1),0)</f>
        <v>44546</v>
      </c>
      <c r="HG35" s="493">
        <f>IFERROR(INDEX(Sheep!$R$314:$R$321,HG34,1),0)</f>
        <v>44546</v>
      </c>
      <c r="HH35" s="493">
        <f>IFERROR(INDEX(Sheep!$R$314:$R$321,HH34,1),0)</f>
        <v>44911</v>
      </c>
      <c r="HI35" s="493">
        <f>IFERROR(INDEX(Sheep!$R$314:$R$321,HI34,1),0)</f>
        <v>44911</v>
      </c>
      <c r="HJ35" s="493">
        <f>IFERROR(INDEX(Sheep!$R$314:$R$321,HJ34,1),0)</f>
        <v>44911</v>
      </c>
      <c r="HK35" s="493">
        <f>IFERROR(INDEX(Sheep!$R$314:$R$321,HK34,1),0)</f>
        <v>44911</v>
      </c>
      <c r="HL35" s="493">
        <f>IFERROR(INDEX(Sheep!$R$314:$R$321,HL34,1),0)</f>
        <v>44911</v>
      </c>
      <c r="HM35" s="493">
        <f>IFERROR(INDEX(Sheep!$R$314:$R$321,HM34,1),0)</f>
        <v>44911</v>
      </c>
      <c r="HN35" s="493">
        <f>IFERROR(INDEX(Sheep!$R$314:$R$321,HN34,1),0)</f>
        <v>44911</v>
      </c>
      <c r="HO35" s="493">
        <f>IFERROR(INDEX(Sheep!$R$314:$R$321,HO34,1),0)</f>
        <v>44911</v>
      </c>
      <c r="HP35" s="493">
        <f>IFERROR(INDEX(Sheep!$R$314:$R$321,HP34,1),0)</f>
        <v>44911</v>
      </c>
      <c r="HQ35" s="493">
        <f>IFERROR(INDEX(Sheep!$R$314:$R$321,HQ34,1),0)</f>
        <v>44911</v>
      </c>
      <c r="HR35" s="493">
        <f>IFERROR(INDEX(Sheep!$R$314:$R$321,HR34,1),0)</f>
        <v>44911</v>
      </c>
      <c r="HS35" s="493">
        <f>IFERROR(INDEX(Sheep!$R$314:$R$321,HS34,1),0)</f>
        <v>44911</v>
      </c>
      <c r="HT35" s="493">
        <f>IFERROR(INDEX(Sheep!$R$314:$R$321,HT34,1),0)</f>
        <v>44911</v>
      </c>
      <c r="HU35" s="493">
        <f>IFERROR(INDEX(Sheep!$R$314:$R$321,HU34,1),0)</f>
        <v>44911</v>
      </c>
      <c r="HV35" s="493">
        <f>IFERROR(INDEX(Sheep!$R$314:$R$321,HV34,1),0)</f>
        <v>44911</v>
      </c>
      <c r="HW35" s="493">
        <f>IFERROR(INDEX(Sheep!$R$314:$R$321,HW34,1),0)</f>
        <v>44911</v>
      </c>
      <c r="HX35" s="493">
        <f>IFERROR(INDEX(Sheep!$R$314:$R$321,HX34,1),0)</f>
        <v>44911</v>
      </c>
      <c r="HY35" s="493">
        <f>IFERROR(INDEX(Sheep!$R$314:$R$321,HY34,1),0)</f>
        <v>44911</v>
      </c>
      <c r="HZ35" s="493">
        <f>IFERROR(INDEX(Sheep!$R$314:$R$321,HZ34,1),0)</f>
        <v>44911</v>
      </c>
      <c r="IA35" s="493">
        <f>IFERROR(INDEX(Sheep!$R$314:$R$321,IA34,1),0)</f>
        <v>44911</v>
      </c>
      <c r="IB35" s="493">
        <f>IFERROR(INDEX(Sheep!$R$314:$R$321,IB34,1),0)</f>
        <v>44911</v>
      </c>
      <c r="IC35" s="493">
        <f>IFERROR(INDEX(Sheep!$R$314:$R$321,IC34,1),0)</f>
        <v>44911</v>
      </c>
      <c r="ID35" s="493">
        <f>IFERROR(INDEX(Sheep!$R$314:$R$321,ID34,1),0)</f>
        <v>44911</v>
      </c>
      <c r="IE35" s="493">
        <f>IFERROR(INDEX(Sheep!$R$314:$R$321,IE34,1),0)</f>
        <v>44911</v>
      </c>
      <c r="IF35" s="493">
        <f>IFERROR(INDEX(Sheep!$R$314:$R$321,IF34,1),0)</f>
        <v>44911</v>
      </c>
      <c r="IG35" s="493">
        <f>IFERROR(INDEX(Sheep!$R$314:$R$321,IG34,1),0)</f>
        <v>44911</v>
      </c>
      <c r="IH35" s="493">
        <f>IFERROR(INDEX(Sheep!$R$314:$R$321,IH34,1),0)</f>
        <v>44911</v>
      </c>
      <c r="II35" s="493">
        <f>IFERROR(INDEX(Sheep!$R$314:$R$321,II34,1),0)</f>
        <v>44911</v>
      </c>
      <c r="IJ35" s="493">
        <f>IFERROR(INDEX(Sheep!$R$314:$R$321,IJ34,1),0)</f>
        <v>44911</v>
      </c>
      <c r="IK35" s="493">
        <f>IFERROR(INDEX(Sheep!$R$314:$R$321,IK34,1),0)</f>
        <v>44911</v>
      </c>
      <c r="IL35" s="493">
        <f>IFERROR(INDEX(Sheep!$R$314:$R$321,IL34,1),0)</f>
        <v>44911</v>
      </c>
      <c r="IM35" s="493">
        <f>IFERROR(INDEX(Sheep!$R$314:$R$321,IM34,1),0)</f>
        <v>44911</v>
      </c>
      <c r="IN35" s="493">
        <f>IFERROR(INDEX(Sheep!$R$314:$R$321,IN34,1),0)</f>
        <v>44911</v>
      </c>
      <c r="IO35" s="493">
        <f>IFERROR(INDEX(Sheep!$R$314:$R$321,IO34,1),0)</f>
        <v>44911</v>
      </c>
      <c r="IP35" s="493">
        <f>IFERROR(INDEX(Sheep!$R$314:$R$321,IP34,1),0)</f>
        <v>44911</v>
      </c>
      <c r="IQ35" s="493">
        <f>IFERROR(INDEX(Sheep!$R$314:$R$321,IQ34,1),0)</f>
        <v>44911</v>
      </c>
      <c r="IR35" s="493">
        <f>IFERROR(INDEX(Sheep!$R$314:$R$321,IR34,1),0)</f>
        <v>44911</v>
      </c>
      <c r="IS35" s="493">
        <f>IFERROR(INDEX(Sheep!$R$314:$R$321,IS34,1),0)</f>
        <v>44911</v>
      </c>
      <c r="IT35" s="493">
        <f>IFERROR(INDEX(Sheep!$R$314:$R$321,IT34,1),0)</f>
        <v>44911</v>
      </c>
      <c r="IU35" s="493">
        <f>IFERROR(INDEX(Sheep!$R$314:$R$321,IU34,1),0)</f>
        <v>44911</v>
      </c>
      <c r="IV35" s="493">
        <f>IFERROR(INDEX(Sheep!$R$314:$R$321,IV34,1),0)</f>
        <v>44911</v>
      </c>
      <c r="IW35" s="493">
        <f>IFERROR(INDEX(Sheep!$R$314:$R$321,IW34,1),0)</f>
        <v>44911</v>
      </c>
      <c r="IX35" s="493">
        <f>IFERROR(INDEX(Sheep!$R$314:$R$321,IX34,1),0)</f>
        <v>44911</v>
      </c>
      <c r="IY35" s="493">
        <f>IFERROR(INDEX(Sheep!$R$314:$R$321,IY34,1),0)</f>
        <v>44911</v>
      </c>
      <c r="IZ35" s="493">
        <f>IFERROR(INDEX(Sheep!$R$314:$R$321,IZ34,1),0)</f>
        <v>44911</v>
      </c>
      <c r="JA35" s="493">
        <f>IFERROR(INDEX(Sheep!$R$314:$R$321,JA34,1),0)</f>
        <v>44911</v>
      </c>
      <c r="JB35" s="493">
        <f>IFERROR(INDEX(Sheep!$R$314:$R$321,JB34,1),0)</f>
        <v>44911</v>
      </c>
      <c r="JC35" s="493">
        <f>IFERROR(INDEX(Sheep!$R$314:$R$321,JC34,1),0)</f>
        <v>44911</v>
      </c>
      <c r="JD35" s="493">
        <f>IFERROR(INDEX(Sheep!$R$314:$R$321,JD34,1),0)</f>
        <v>44911</v>
      </c>
      <c r="JE35" s="493">
        <f>IFERROR(INDEX(Sheep!$R$314:$R$321,JE34,1),0)</f>
        <v>44911</v>
      </c>
      <c r="JF35" s="493">
        <f>IFERROR(INDEX(Sheep!$R$314:$R$321,JF34,1),0)</f>
        <v>44911</v>
      </c>
      <c r="JG35" s="493">
        <f>IFERROR(INDEX(Sheep!$R$314:$R$321,JG34,1),0)</f>
        <v>44911</v>
      </c>
      <c r="JH35" s="493">
        <f>IFERROR(INDEX(Sheep!$R$314:$R$321,JH34,1),0)</f>
        <v>45277</v>
      </c>
      <c r="JI35" s="493">
        <f>IFERROR(INDEX(Sheep!$R$314:$R$321,JI34,1),0)</f>
        <v>45277</v>
      </c>
      <c r="JJ35" s="493">
        <f>IFERROR(INDEX(Sheep!$R$314:$R$321,JJ34,1),0)</f>
        <v>45277</v>
      </c>
      <c r="JK35" s="493">
        <f>IFERROR(INDEX(Sheep!$R$314:$R$321,JK34,1),0)</f>
        <v>45277</v>
      </c>
      <c r="JL35" s="493">
        <f>IFERROR(INDEX(Sheep!$R$314:$R$321,JL34,1),0)</f>
        <v>45277</v>
      </c>
      <c r="JM35" s="493">
        <f>IFERROR(INDEX(Sheep!$R$314:$R$321,JM34,1),0)</f>
        <v>45277</v>
      </c>
      <c r="JN35" s="493">
        <f>IFERROR(INDEX(Sheep!$R$314:$R$321,JN34,1),0)</f>
        <v>45277</v>
      </c>
      <c r="JO35" s="493">
        <f>IFERROR(INDEX(Sheep!$R$314:$R$321,JO34,1),0)</f>
        <v>45277</v>
      </c>
      <c r="JP35" s="493">
        <f>IFERROR(INDEX(Sheep!$R$314:$R$321,JP34,1),0)</f>
        <v>45277</v>
      </c>
      <c r="JQ35" s="493">
        <f>IFERROR(INDEX(Sheep!$R$314:$R$321,JQ34,1),0)</f>
        <v>45277</v>
      </c>
      <c r="JR35" s="493">
        <f>IFERROR(INDEX(Sheep!$R$314:$R$321,JR34,1),0)</f>
        <v>45277</v>
      </c>
      <c r="JS35" s="493">
        <f>IFERROR(INDEX(Sheep!$R$314:$R$321,JS34,1),0)</f>
        <v>45277</v>
      </c>
      <c r="JT35" s="493">
        <f>IFERROR(INDEX(Sheep!$R$314:$R$321,JT34,1),0)</f>
        <v>45277</v>
      </c>
      <c r="JU35" s="493">
        <f>IFERROR(INDEX(Sheep!$R$314:$R$321,JU34,1),0)</f>
        <v>45277</v>
      </c>
      <c r="JV35" s="493">
        <f>IFERROR(INDEX(Sheep!$R$314:$R$321,JV34,1),0)</f>
        <v>45277</v>
      </c>
      <c r="JW35" s="493">
        <f>IFERROR(INDEX(Sheep!$R$314:$R$321,JW34,1),0)</f>
        <v>45277</v>
      </c>
      <c r="JX35" s="493">
        <f>IFERROR(INDEX(Sheep!$R$314:$R$321,JX34,1),0)</f>
        <v>45277</v>
      </c>
      <c r="JY35" s="493">
        <f>IFERROR(INDEX(Sheep!$R$314:$R$321,JY34,1),0)</f>
        <v>45277</v>
      </c>
      <c r="JZ35" s="493">
        <f>IFERROR(INDEX(Sheep!$R$314:$R$321,JZ34,1),0)</f>
        <v>45277</v>
      </c>
      <c r="KA35" s="493">
        <f>IFERROR(INDEX(Sheep!$R$314:$R$321,KA34,1),0)</f>
        <v>45277</v>
      </c>
      <c r="KB35" s="493">
        <f>IFERROR(INDEX(Sheep!$R$314:$R$321,KB34,1),0)</f>
        <v>45277</v>
      </c>
      <c r="KC35" s="493">
        <f>IFERROR(INDEX(Sheep!$R$314:$R$321,KC34,1),0)</f>
        <v>45277</v>
      </c>
      <c r="KD35" s="493">
        <f>IFERROR(INDEX(Sheep!$R$314:$R$321,KD34,1),0)</f>
        <v>45277</v>
      </c>
      <c r="KE35" s="493">
        <f>IFERROR(INDEX(Sheep!$R$314:$R$321,KE34,1),0)</f>
        <v>45277</v>
      </c>
      <c r="KF35" s="493">
        <f>IFERROR(INDEX(Sheep!$R$314:$R$321,KF34,1),0)</f>
        <v>45277</v>
      </c>
      <c r="KG35" s="493">
        <f>IFERROR(INDEX(Sheep!$R$314:$R$321,KG34,1),0)</f>
        <v>45277</v>
      </c>
      <c r="KH35" s="493">
        <f>IFERROR(INDEX(Sheep!$R$314:$R$321,KH34,1),0)</f>
        <v>45277</v>
      </c>
      <c r="KI35" s="493">
        <f>IFERROR(INDEX(Sheep!$R$314:$R$321,KI34,1),0)</f>
        <v>45277</v>
      </c>
      <c r="KJ35" s="493">
        <f>IFERROR(INDEX(Sheep!$R$314:$R$321,KJ34,1),0)</f>
        <v>45277</v>
      </c>
      <c r="KK35" s="493">
        <f>IFERROR(INDEX(Sheep!$R$314:$R$321,KK34,1),0)</f>
        <v>45277</v>
      </c>
      <c r="KL35" s="493">
        <f>IFERROR(INDEX(Sheep!$R$314:$R$321,KL34,1),0)</f>
        <v>45277</v>
      </c>
      <c r="KM35" s="493">
        <f>IFERROR(INDEX(Sheep!$R$314:$R$321,KM34,1),0)</f>
        <v>45277</v>
      </c>
      <c r="KN35" s="493">
        <f>IFERROR(INDEX(Sheep!$R$314:$R$321,KN34,1),0)</f>
        <v>45277</v>
      </c>
      <c r="KO35" s="493">
        <f>IFERROR(INDEX(Sheep!$R$314:$R$321,KO34,1),0)</f>
        <v>45277</v>
      </c>
      <c r="KP35" s="493">
        <f>IFERROR(INDEX(Sheep!$R$314:$R$321,KP34,1),0)</f>
        <v>45277</v>
      </c>
      <c r="KQ35" s="493">
        <f>IFERROR(INDEX(Sheep!$R$314:$R$321,KQ34,1),0)</f>
        <v>45277</v>
      </c>
      <c r="KR35" s="493">
        <f>IFERROR(INDEX(Sheep!$R$314:$R$321,KR34,1),0)</f>
        <v>45277</v>
      </c>
      <c r="KS35" s="493">
        <f>IFERROR(INDEX(Sheep!$R$314:$R$321,KS34,1),0)</f>
        <v>45277</v>
      </c>
      <c r="KT35" s="493">
        <f>IFERROR(INDEX(Sheep!$R$314:$R$321,KT34,1),0)</f>
        <v>45277</v>
      </c>
      <c r="KU35" s="493">
        <f>IFERROR(INDEX(Sheep!$R$314:$R$321,KU34,1),0)</f>
        <v>45277</v>
      </c>
      <c r="KV35" s="493">
        <f>IFERROR(INDEX(Sheep!$R$314:$R$321,KV34,1),0)</f>
        <v>45277</v>
      </c>
      <c r="KW35" s="493">
        <f>IFERROR(INDEX(Sheep!$R$314:$R$321,KW34,1),0)</f>
        <v>45277</v>
      </c>
      <c r="KX35" s="493">
        <f>IFERROR(INDEX(Sheep!$R$314:$R$321,KX34,1),0)</f>
        <v>45277</v>
      </c>
      <c r="KY35" s="493">
        <f>IFERROR(INDEX(Sheep!$R$314:$R$321,KY34,1),0)</f>
        <v>45277</v>
      </c>
      <c r="KZ35" s="493">
        <f>IFERROR(INDEX(Sheep!$R$314:$R$321,KZ34,1),0)</f>
        <v>45277</v>
      </c>
      <c r="LA35" s="493">
        <f>IFERROR(INDEX(Sheep!$R$314:$R$321,LA34,1),0)</f>
        <v>45277</v>
      </c>
      <c r="LB35" s="493">
        <f>IFERROR(INDEX(Sheep!$R$314:$R$321,LB34,1),0)</f>
        <v>45277</v>
      </c>
      <c r="LC35" s="493">
        <f>IFERROR(INDEX(Sheep!$R$314:$R$321,LC34,1),0)</f>
        <v>45277</v>
      </c>
      <c r="LD35" s="493">
        <f>IFERROR(INDEX(Sheep!$R$314:$R$321,LD34,1),0)</f>
        <v>45277</v>
      </c>
      <c r="LE35" s="493">
        <f>IFERROR(INDEX(Sheep!$R$314:$R$321,LE34,1),0)</f>
        <v>45277</v>
      </c>
      <c r="LF35" s="493">
        <f>IFERROR(INDEX(Sheep!$R$314:$R$321,LF34,1),0)</f>
        <v>45277</v>
      </c>
      <c r="LG35" s="493">
        <f>IFERROR(INDEX(Sheep!$R$314:$R$321,LG34,1),0)</f>
        <v>45277</v>
      </c>
      <c r="LH35" s="493">
        <f>IFERROR(INDEX(Sheep!$R$314:$R$321,LH34,1),0)</f>
        <v>45642</v>
      </c>
      <c r="LI35" s="493">
        <f>IFERROR(INDEX(Sheep!$R$314:$R$321,LI34,1),0)</f>
        <v>45642</v>
      </c>
      <c r="LJ35" s="493">
        <f>IFERROR(INDEX(Sheep!$R$314:$R$321,LJ34,1),0)</f>
        <v>45642</v>
      </c>
      <c r="LK35" s="493">
        <f>IFERROR(INDEX(Sheep!$R$314:$R$321,LK34,1),0)</f>
        <v>45642</v>
      </c>
      <c r="LL35" s="493">
        <f>IFERROR(INDEX(Sheep!$R$314:$R$321,LL34,1),0)</f>
        <v>45642</v>
      </c>
      <c r="LM35" s="493">
        <f>IFERROR(INDEX(Sheep!$R$314:$R$321,LM34,1),0)</f>
        <v>45642</v>
      </c>
      <c r="LN35" s="493">
        <f>IFERROR(INDEX(Sheep!$R$314:$R$321,LN34,1),0)</f>
        <v>45642</v>
      </c>
      <c r="LO35" s="493">
        <f>IFERROR(INDEX(Sheep!$R$314:$R$321,LO34,1),0)</f>
        <v>45642</v>
      </c>
      <c r="LP35" s="493">
        <f>IFERROR(INDEX(Sheep!$R$314:$R$321,LP34,1),0)</f>
        <v>45642</v>
      </c>
      <c r="LQ35" s="493">
        <f>IFERROR(INDEX(Sheep!$R$314:$R$321,LQ34,1),0)</f>
        <v>45642</v>
      </c>
      <c r="LR35" s="493">
        <f>IFERROR(INDEX(Sheep!$R$314:$R$321,LR34,1),0)</f>
        <v>45642</v>
      </c>
      <c r="LS35" s="493">
        <f>IFERROR(INDEX(Sheep!$R$314:$R$321,LS34,1),0)</f>
        <v>45642</v>
      </c>
      <c r="LT35" s="493">
        <f>IFERROR(INDEX(Sheep!$R$314:$R$321,LT34,1),0)</f>
        <v>45642</v>
      </c>
      <c r="LU35" s="493">
        <f>IFERROR(INDEX(Sheep!$R$314:$R$321,LU34,1),0)</f>
        <v>45642</v>
      </c>
      <c r="LV35" s="493">
        <f>IFERROR(INDEX(Sheep!$R$314:$R$321,LV34,1),0)</f>
        <v>45642</v>
      </c>
      <c r="LW35" s="493">
        <f>IFERROR(INDEX(Sheep!$R$314:$R$321,LW34,1),0)</f>
        <v>45642</v>
      </c>
      <c r="LX35" s="493">
        <f>IFERROR(INDEX(Sheep!$R$314:$R$321,LX34,1),0)</f>
        <v>45642</v>
      </c>
      <c r="LY35" s="493">
        <f>IFERROR(INDEX(Sheep!$R$314:$R$321,LY34,1),0)</f>
        <v>45642</v>
      </c>
      <c r="LZ35" s="493">
        <f>IFERROR(INDEX(Sheep!$R$314:$R$321,LZ34,1),0)</f>
        <v>45642</v>
      </c>
      <c r="MA35" s="493">
        <f>IFERROR(INDEX(Sheep!$R$314:$R$321,MA34,1),0)</f>
        <v>45642</v>
      </c>
      <c r="MB35" s="493">
        <f>IFERROR(INDEX(Sheep!$R$314:$R$321,MB34,1),0)</f>
        <v>45642</v>
      </c>
      <c r="MC35" s="493">
        <f>IFERROR(INDEX(Sheep!$R$314:$R$321,MC34,1),0)</f>
        <v>45642</v>
      </c>
      <c r="MD35" s="493">
        <f>IFERROR(INDEX(Sheep!$R$314:$R$321,MD34,1),0)</f>
        <v>45642</v>
      </c>
      <c r="ME35" s="493">
        <f>IFERROR(INDEX(Sheep!$R$314:$R$321,ME34,1),0)</f>
        <v>45642</v>
      </c>
      <c r="MF35" s="493">
        <f>IFERROR(INDEX(Sheep!$R$314:$R$321,MF34,1),0)</f>
        <v>45642</v>
      </c>
      <c r="MG35" s="493">
        <f>IFERROR(INDEX(Sheep!$R$314:$R$321,MG34,1),0)</f>
        <v>45642</v>
      </c>
      <c r="MH35" s="493">
        <f>IFERROR(INDEX(Sheep!$R$314:$R$321,MH34,1),0)</f>
        <v>45642</v>
      </c>
      <c r="MI35" s="493">
        <f>IFERROR(INDEX(Sheep!$R$314:$R$321,MI34,1),0)</f>
        <v>45642</v>
      </c>
      <c r="MJ35" s="493">
        <f>IFERROR(INDEX(Sheep!$R$314:$R$321,MJ34,1),0)</f>
        <v>45642</v>
      </c>
      <c r="MK35" s="493">
        <f>IFERROR(INDEX(Sheep!$R$314:$R$321,MK34,1),0)</f>
        <v>45642</v>
      </c>
      <c r="ML35" s="493">
        <f>IFERROR(INDEX(Sheep!$R$314:$R$321,ML34,1),0)</f>
        <v>45642</v>
      </c>
      <c r="MM35" s="493">
        <f>IFERROR(INDEX(Sheep!$R$314:$R$321,MM34,1),0)</f>
        <v>45642</v>
      </c>
      <c r="MN35" s="493">
        <f>IFERROR(INDEX(Sheep!$R$314:$R$321,MN34,1),0)</f>
        <v>45642</v>
      </c>
      <c r="MO35" s="493">
        <f>IFERROR(INDEX(Sheep!$R$314:$R$321,MO34,1),0)</f>
        <v>45642</v>
      </c>
      <c r="MP35" s="493">
        <f>IFERROR(INDEX(Sheep!$R$314:$R$321,MP34,1),0)</f>
        <v>45642</v>
      </c>
      <c r="MQ35" s="493">
        <f>IFERROR(INDEX(Sheep!$R$314:$R$321,MQ34,1),0)</f>
        <v>45642</v>
      </c>
      <c r="MR35" s="493">
        <f>IFERROR(INDEX(Sheep!$R$314:$R$321,MR34,1),0)</f>
        <v>45642</v>
      </c>
      <c r="MS35" s="493">
        <f>IFERROR(INDEX(Sheep!$R$314:$R$321,MS34,1),0)</f>
        <v>45642</v>
      </c>
      <c r="MT35" s="493">
        <f>IFERROR(INDEX(Sheep!$R$314:$R$321,MT34,1),0)</f>
        <v>45642</v>
      </c>
      <c r="MU35" s="493">
        <f>IFERROR(INDEX(Sheep!$R$314:$R$321,MU34,1),0)</f>
        <v>45642</v>
      </c>
      <c r="MV35" s="493">
        <f>IFERROR(INDEX(Sheep!$R$314:$R$321,MV34,1),0)</f>
        <v>45642</v>
      </c>
      <c r="MW35" s="493">
        <f>IFERROR(INDEX(Sheep!$R$314:$R$321,MW34,1),0)</f>
        <v>45642</v>
      </c>
      <c r="MX35" s="493">
        <f>IFERROR(INDEX(Sheep!$R$314:$R$321,MX34,1),0)</f>
        <v>45642</v>
      </c>
      <c r="MY35" s="493">
        <f>IFERROR(INDEX(Sheep!$R$314:$R$321,MY34,1),0)</f>
        <v>45642</v>
      </c>
      <c r="MZ35" s="493">
        <f>IFERROR(INDEX(Sheep!$R$314:$R$321,MZ34,1),0)</f>
        <v>45642</v>
      </c>
      <c r="NA35" s="493">
        <f>IFERROR(INDEX(Sheep!$R$314:$R$321,NA34,1),0)</f>
        <v>45642</v>
      </c>
      <c r="NB35" s="493">
        <f>IFERROR(INDEX(Sheep!$R$314:$R$321,NB34,1),0)</f>
        <v>45642</v>
      </c>
      <c r="NC35" s="493">
        <f>IFERROR(INDEX(Sheep!$R$314:$R$321,NC34,1),0)</f>
        <v>45642</v>
      </c>
      <c r="ND35" s="493">
        <f>IFERROR(INDEX(Sheep!$R$314:$R$321,ND34,1),0)</f>
        <v>45642</v>
      </c>
      <c r="NE35" s="493">
        <f>IFERROR(INDEX(Sheep!$R$314:$R$321,NE34,1),0)</f>
        <v>45642</v>
      </c>
      <c r="NF35" s="493">
        <f>IFERROR(INDEX(Sheep!$R$314:$R$321,NF34,1),0)</f>
        <v>45642</v>
      </c>
      <c r="NG35" s="493">
        <f>IFERROR(INDEX(Sheep!$R$314:$R$321,NG34,1),0)</f>
        <v>45642</v>
      </c>
      <c r="NH35" s="493">
        <f>IFERROR(INDEX(Sheep!$R$314:$R$321,NH34,1),0)</f>
        <v>46007</v>
      </c>
      <c r="NI35" s="493">
        <f>IFERROR(INDEX(Sheep!$R$314:$R$321,NI34,1),0)</f>
        <v>46007</v>
      </c>
      <c r="NJ35" s="493">
        <f>IFERROR(INDEX(Sheep!$R$314:$R$321,NJ34,1),0)</f>
        <v>46007</v>
      </c>
      <c r="NK35" s="493">
        <f>IFERROR(INDEX(Sheep!$R$314:$R$321,NK34,1),0)</f>
        <v>46007</v>
      </c>
      <c r="NL35" s="493">
        <f>IFERROR(INDEX(Sheep!$R$314:$R$321,NL34,1),0)</f>
        <v>46007</v>
      </c>
      <c r="NM35" s="493">
        <f>IFERROR(INDEX(Sheep!$R$314:$R$321,NM34,1),0)</f>
        <v>46007</v>
      </c>
      <c r="NN35" s="493">
        <f>IFERROR(INDEX(Sheep!$R$314:$R$321,NN34,1),0)</f>
        <v>46007</v>
      </c>
      <c r="NO35" s="493">
        <f>IFERROR(INDEX(Sheep!$R$314:$R$321,NO34,1),0)</f>
        <v>46007</v>
      </c>
      <c r="NP35" s="493">
        <f>IFERROR(INDEX(Sheep!$R$314:$R$321,NP34,1),0)</f>
        <v>46007</v>
      </c>
      <c r="NQ35" s="493">
        <f>IFERROR(INDEX(Sheep!$R$314:$R$321,NQ34,1),0)</f>
        <v>46007</v>
      </c>
      <c r="NR35" s="493">
        <f>IFERROR(INDEX(Sheep!$R$314:$R$321,NR34,1),0)</f>
        <v>46007</v>
      </c>
      <c r="NS35" s="493">
        <f>IFERROR(INDEX(Sheep!$R$314:$R$321,NS34,1),0)</f>
        <v>46007</v>
      </c>
      <c r="NT35" s="493">
        <f>IFERROR(INDEX(Sheep!$R$314:$R$321,NT34,1),0)</f>
        <v>46007</v>
      </c>
      <c r="NU35" s="493">
        <f>IFERROR(INDEX(Sheep!$R$314:$R$321,NU34,1),0)</f>
        <v>46007</v>
      </c>
      <c r="NV35" s="493">
        <f>IFERROR(INDEX(Sheep!$R$314:$R$321,NV34,1),0)</f>
        <v>46007</v>
      </c>
      <c r="NW35" s="493">
        <f>IFERROR(INDEX(Sheep!$R$314:$R$321,NW34,1),0)</f>
        <v>46007</v>
      </c>
      <c r="NX35" s="493">
        <f>IFERROR(INDEX(Sheep!$R$314:$R$321,NX34,1),0)</f>
        <v>46007</v>
      </c>
      <c r="NY35" s="493">
        <f>IFERROR(INDEX(Sheep!$R$314:$R$321,NY34,1),0)</f>
        <v>46007</v>
      </c>
      <c r="NZ35" s="493">
        <f>IFERROR(INDEX(Sheep!$R$314:$R$321,NZ34,1),0)</f>
        <v>46007</v>
      </c>
      <c r="OA35" s="493">
        <f>IFERROR(INDEX(Sheep!$R$314:$R$321,OA34,1),0)</f>
        <v>46007</v>
      </c>
      <c r="OB35" s="493">
        <f>IFERROR(INDEX(Sheep!$R$314:$R$321,OB34,1),0)</f>
        <v>46007</v>
      </c>
      <c r="OC35" s="493">
        <f>IFERROR(INDEX(Sheep!$R$314:$R$321,OC34,1),0)</f>
        <v>46007</v>
      </c>
      <c r="OD35" s="493">
        <f>IFERROR(INDEX(Sheep!$R$314:$R$321,OD34,1),0)</f>
        <v>46007</v>
      </c>
      <c r="OE35" s="493">
        <f>IFERROR(INDEX(Sheep!$R$314:$R$321,OE34,1),0)</f>
        <v>46007</v>
      </c>
      <c r="OF35" s="493">
        <f>IFERROR(INDEX(Sheep!$R$314:$R$321,OF34,1),0)</f>
        <v>46007</v>
      </c>
      <c r="OG35" s="493">
        <f>IFERROR(INDEX(Sheep!$R$314:$R$321,OG34,1),0)</f>
        <v>46007</v>
      </c>
      <c r="OH35" s="493">
        <f>IFERROR(INDEX(Sheep!$R$314:$R$321,OH34,1),0)</f>
        <v>46007</v>
      </c>
      <c r="OI35" s="493">
        <f>IFERROR(INDEX(Sheep!$R$314:$R$321,OI34,1),0)</f>
        <v>46007</v>
      </c>
      <c r="OJ35" s="493">
        <f>IFERROR(INDEX(Sheep!$R$314:$R$321,OJ34,1),0)</f>
        <v>46007</v>
      </c>
      <c r="OK35" s="493">
        <f>IFERROR(INDEX(Sheep!$R$314:$R$321,OK34,1),0)</f>
        <v>46007</v>
      </c>
      <c r="OL35" s="493">
        <f>IFERROR(INDEX(Sheep!$R$314:$R$321,OL34,1),0)</f>
        <v>46007</v>
      </c>
      <c r="OM35" s="493">
        <f>IFERROR(INDEX(Sheep!$R$314:$R$321,OM34,1),0)</f>
        <v>46007</v>
      </c>
      <c r="ON35" s="493">
        <f>IFERROR(INDEX(Sheep!$R$314:$R$321,ON34,1),0)</f>
        <v>46007</v>
      </c>
      <c r="OO35" s="493">
        <f>IFERROR(INDEX(Sheep!$R$314:$R$321,OO34,1),0)</f>
        <v>46007</v>
      </c>
      <c r="OP35" s="493">
        <f>IFERROR(INDEX(Sheep!$R$314:$R$321,OP34,1),0)</f>
        <v>46007</v>
      </c>
      <c r="OQ35" s="493">
        <f>IFERROR(INDEX(Sheep!$R$314:$R$321,OQ34,1),0)</f>
        <v>46007</v>
      </c>
      <c r="OR35" s="493">
        <f>IFERROR(INDEX(Sheep!$R$314:$R$321,OR34,1),0)</f>
        <v>46007</v>
      </c>
      <c r="OS35" s="493">
        <f>IFERROR(INDEX(Sheep!$R$314:$R$321,OS34,1),0)</f>
        <v>46007</v>
      </c>
      <c r="OT35" s="493">
        <f>IFERROR(INDEX(Sheep!$R$314:$R$321,OT34,1),0)</f>
        <v>46007</v>
      </c>
      <c r="OU35" s="493">
        <f>IFERROR(INDEX(Sheep!$R$314:$R$321,OU34,1),0)</f>
        <v>46007</v>
      </c>
      <c r="OV35" s="493">
        <f>IFERROR(INDEX(Sheep!$R$314:$R$321,OV34,1),0)</f>
        <v>46007</v>
      </c>
      <c r="OW35" s="493">
        <f>IFERROR(INDEX(Sheep!$R$314:$R$321,OW34,1),0)</f>
        <v>46007</v>
      </c>
      <c r="OX35" s="493">
        <f>IFERROR(INDEX(Sheep!$R$314:$R$321,OX34,1),0)</f>
        <v>46007</v>
      </c>
      <c r="OY35" s="493">
        <f>IFERROR(INDEX(Sheep!$R$314:$R$321,OY34,1),0)</f>
        <v>46007</v>
      </c>
      <c r="OZ35" s="493">
        <f>IFERROR(INDEX(Sheep!$R$314:$R$321,OZ34,1),0)</f>
        <v>46007</v>
      </c>
      <c r="PA35" s="493">
        <f>IFERROR(INDEX(Sheep!$R$314:$R$321,PA34,1),0)</f>
        <v>46007</v>
      </c>
      <c r="PB35" s="493">
        <f>IFERROR(INDEX(Sheep!$R$314:$R$321,PB34,1),0)</f>
        <v>46007</v>
      </c>
      <c r="PC35" s="493">
        <f>IFERROR(INDEX(Sheep!$R$314:$R$321,PC34,1),0)</f>
        <v>46007</v>
      </c>
      <c r="PD35" s="493">
        <f>IFERROR(INDEX(Sheep!$R$314:$R$321,PD34,1),0)</f>
        <v>46007</v>
      </c>
      <c r="PE35" s="493">
        <f>IFERROR(INDEX(Sheep!$R$314:$R$321,PE34,1),0)</f>
        <v>46007</v>
      </c>
      <c r="PF35" s="493">
        <f>IFERROR(INDEX(Sheep!$R$314:$R$321,PF34,1),0)</f>
        <v>46007</v>
      </c>
      <c r="PG35" s="493">
        <f>IFERROR(INDEX(Sheep!$R$314:$R$321,PG34,1),0)</f>
        <v>46007</v>
      </c>
      <c r="PH35" s="493">
        <f>IFERROR(INDEX(Sheep!$R$314:$R$321,PH34,1),0)</f>
        <v>46372</v>
      </c>
      <c r="PI35" s="493">
        <f>IFERROR(INDEX(Sheep!$R$314:$R$321,PI34,1),0)</f>
        <v>46372</v>
      </c>
      <c r="PJ35" s="493">
        <f>IFERROR(INDEX(Sheep!$R$314:$R$321,PJ34,1),0)</f>
        <v>46372</v>
      </c>
      <c r="PK35" s="493">
        <f>IFERROR(INDEX(Sheep!$R$314:$R$321,PK34,1),0)</f>
        <v>46372</v>
      </c>
      <c r="PL35" s="493">
        <f>IFERROR(INDEX(Sheep!$R$314:$R$321,PL34,1),0)</f>
        <v>46372</v>
      </c>
      <c r="PM35" s="493">
        <f>IFERROR(INDEX(Sheep!$R$314:$R$321,PM34,1),0)</f>
        <v>46372</v>
      </c>
      <c r="PN35" s="493">
        <f>IFERROR(INDEX(Sheep!$R$314:$R$321,PN34,1),0)</f>
        <v>46372</v>
      </c>
      <c r="PO35" s="493">
        <f>IFERROR(INDEX(Sheep!$R$314:$R$321,PO34,1),0)</f>
        <v>46372</v>
      </c>
      <c r="PP35" s="493">
        <f>IFERROR(INDEX(Sheep!$R$314:$R$321,PP34,1),0)</f>
        <v>46372</v>
      </c>
      <c r="PQ35" s="493">
        <f>IFERROR(INDEX(Sheep!$R$314:$R$321,PQ34,1),0)</f>
        <v>46372</v>
      </c>
      <c r="PR35" s="493">
        <f>IFERROR(INDEX(Sheep!$R$314:$R$321,PR34,1),0)</f>
        <v>46372</v>
      </c>
      <c r="PS35" s="493">
        <f>IFERROR(INDEX(Sheep!$R$314:$R$321,PS34,1),0)</f>
        <v>46372</v>
      </c>
      <c r="PT35" s="493">
        <f>IFERROR(INDEX(Sheep!$R$314:$R$321,PT34,1),0)</f>
        <v>46372</v>
      </c>
      <c r="PU35" s="493">
        <f>IFERROR(INDEX(Sheep!$R$314:$R$321,PU34,1),0)</f>
        <v>46372</v>
      </c>
      <c r="PV35" s="493">
        <f>IFERROR(INDEX(Sheep!$R$314:$R$321,PV34,1),0)</f>
        <v>46372</v>
      </c>
      <c r="PW35" s="493">
        <f>IFERROR(INDEX(Sheep!$R$314:$R$321,PW34,1),0)</f>
        <v>46372</v>
      </c>
      <c r="PX35" s="493">
        <f>IFERROR(INDEX(Sheep!$R$314:$R$321,PX34,1),0)</f>
        <v>46372</v>
      </c>
      <c r="PY35" s="493">
        <f>IFERROR(INDEX(Sheep!$R$314:$R$321,PY34,1),0)</f>
        <v>46372</v>
      </c>
      <c r="PZ35" s="493">
        <f>IFERROR(INDEX(Sheep!$R$314:$R$321,PZ34,1),0)</f>
        <v>46372</v>
      </c>
      <c r="QA35" s="493">
        <f>IFERROR(INDEX(Sheep!$R$314:$R$321,QA34,1),0)</f>
        <v>46372</v>
      </c>
      <c r="QB35" s="493">
        <f>IFERROR(INDEX(Sheep!$R$314:$R$321,QB34,1),0)</f>
        <v>46372</v>
      </c>
      <c r="QC35" s="493">
        <f>IFERROR(INDEX(Sheep!$R$314:$R$321,QC34,1),0)</f>
        <v>46372</v>
      </c>
      <c r="QD35" s="493">
        <f>IFERROR(INDEX(Sheep!$R$314:$R$321,QD34,1),0)</f>
        <v>46372</v>
      </c>
      <c r="QE35" s="493">
        <f>IFERROR(INDEX(Sheep!$R$314:$R$321,QE34,1),0)</f>
        <v>46372</v>
      </c>
      <c r="QF35" s="493">
        <f>IFERROR(INDEX(Sheep!$R$314:$R$321,QF34,1),0)</f>
        <v>46372</v>
      </c>
      <c r="QG35" s="493">
        <f>IFERROR(INDEX(Sheep!$R$314:$R$321,QG34,1),0)</f>
        <v>46372</v>
      </c>
      <c r="QH35" s="493">
        <f>IFERROR(INDEX(Sheep!$R$314:$R$321,QH34,1),0)</f>
        <v>46372</v>
      </c>
      <c r="QI35" s="493">
        <f>IFERROR(INDEX(Sheep!$R$314:$R$321,QI34,1),0)</f>
        <v>46372</v>
      </c>
      <c r="QJ35" s="493">
        <f>IFERROR(INDEX(Sheep!$R$314:$R$321,QJ34,1),0)</f>
        <v>46372</v>
      </c>
      <c r="QK35" s="493">
        <f>IFERROR(INDEX(Sheep!$R$314:$R$321,QK34,1),0)</f>
        <v>46372</v>
      </c>
      <c r="QL35" s="493">
        <f>IFERROR(INDEX(Sheep!$R$314:$R$321,QL34,1),0)</f>
        <v>46372</v>
      </c>
      <c r="QM35" s="493">
        <f>IFERROR(INDEX(Sheep!$R$314:$R$321,QM34,1),0)</f>
        <v>46372</v>
      </c>
      <c r="QN35" s="493">
        <f>IFERROR(INDEX(Sheep!$R$314:$R$321,QN34,1),0)</f>
        <v>46372</v>
      </c>
      <c r="QO35" s="493">
        <f>IFERROR(INDEX(Sheep!$R$314:$R$321,QO34,1),0)</f>
        <v>46372</v>
      </c>
      <c r="QP35" s="493">
        <f>IFERROR(INDEX(Sheep!$R$314:$R$321,QP34,1),0)</f>
        <v>46372</v>
      </c>
      <c r="QQ35" s="493">
        <f>IFERROR(INDEX(Sheep!$R$314:$R$321,QQ34,1),0)</f>
        <v>46372</v>
      </c>
      <c r="QR35" s="493">
        <f>IFERROR(INDEX(Sheep!$R$314:$R$321,QR34,1),0)</f>
        <v>46372</v>
      </c>
      <c r="QS35" s="493">
        <f>IFERROR(INDEX(Sheep!$R$314:$R$321,QS34,1),0)</f>
        <v>46372</v>
      </c>
      <c r="QT35" s="493">
        <f>IFERROR(INDEX(Sheep!$R$314:$R$321,QT34,1),0)</f>
        <v>46372</v>
      </c>
      <c r="QU35" s="493">
        <f>IFERROR(INDEX(Sheep!$R$314:$R$321,QU34,1),0)</f>
        <v>46372</v>
      </c>
      <c r="QV35" s="493">
        <f>IFERROR(INDEX(Sheep!$R$314:$R$321,QV34,1),0)</f>
        <v>46372</v>
      </c>
      <c r="QW35" s="493">
        <f>IFERROR(INDEX(Sheep!$R$314:$R$321,QW34,1),0)</f>
        <v>46372</v>
      </c>
      <c r="QX35" s="493">
        <f>IFERROR(INDEX(Sheep!$R$314:$R$321,QX34,1),0)</f>
        <v>46372</v>
      </c>
      <c r="QY35" s="493">
        <f>IFERROR(INDEX(Sheep!$R$314:$R$321,QY34,1),0)</f>
        <v>46372</v>
      </c>
      <c r="QZ35" s="493">
        <f>IFERROR(INDEX(Sheep!$R$314:$R$321,QZ34,1),0)</f>
        <v>46372</v>
      </c>
      <c r="RA35" s="493">
        <f>IFERROR(INDEX(Sheep!$R$314:$R$321,RA34,1),0)</f>
        <v>46372</v>
      </c>
      <c r="RB35" s="493">
        <f>IFERROR(INDEX(Sheep!$R$314:$R$321,RB34,1),0)</f>
        <v>46372</v>
      </c>
      <c r="RC35" s="493">
        <f>IFERROR(INDEX(Sheep!$R$314:$R$321,RC34,1),0)</f>
        <v>46372</v>
      </c>
      <c r="RD35" s="493">
        <f>IFERROR(INDEX(Sheep!$R$314:$R$321,RD34,1),0)</f>
        <v>46372</v>
      </c>
      <c r="RE35" s="493">
        <f>IFERROR(INDEX(Sheep!$R$314:$R$321,RE34,1),0)</f>
        <v>46372</v>
      </c>
      <c r="RF35" s="493">
        <f>IFERROR(INDEX(Sheep!$R$314:$R$321,RF34,1),0)</f>
        <v>46372</v>
      </c>
      <c r="RG35" s="493">
        <f>IFERROR(INDEX(Sheep!$R$314:$R$321,RG34,1),0)</f>
        <v>46372</v>
      </c>
      <c r="RH35" s="493">
        <f>IFERROR(INDEX(Sheep!$R$314:$R$321,RH34,1),0)</f>
        <v>46372</v>
      </c>
      <c r="RI35" s="493">
        <f>IFERROR(INDEX(Sheep!$R$314:$R$321,RI34,1),0)</f>
        <v>46372</v>
      </c>
      <c r="RJ35" s="493">
        <f>IFERROR(INDEX(Sheep!$R$314:$R$321,RJ34,1),0)</f>
        <v>46372</v>
      </c>
      <c r="RK35" s="493">
        <f>IFERROR(INDEX(Sheep!$R$314:$R$321,RK34,1),0)</f>
        <v>46372</v>
      </c>
      <c r="RL35" s="493">
        <f>IFERROR(INDEX(Sheep!$R$314:$R$321,RL34,1),0)</f>
        <v>46372</v>
      </c>
      <c r="RM35" s="493">
        <f>IFERROR(INDEX(Sheep!$R$314:$R$321,RM34,1),0)</f>
        <v>46372</v>
      </c>
      <c r="RN35" s="493">
        <f>IFERROR(INDEX(Sheep!$R$314:$R$321,RN34,1),0)</f>
        <v>46372</v>
      </c>
      <c r="RO35" s="493">
        <f>IFERROR(INDEX(Sheep!$R$314:$R$321,RO34,1),0)</f>
        <v>46372</v>
      </c>
      <c r="RP35" s="493">
        <f>IFERROR(INDEX(Sheep!$R$314:$R$321,RP34,1),0)</f>
        <v>46372</v>
      </c>
      <c r="RQ35" s="493">
        <f>IFERROR(INDEX(Sheep!$R$314:$R$321,RQ34,1),0)</f>
        <v>46372</v>
      </c>
      <c r="RR35" s="493">
        <f>IFERROR(INDEX(Sheep!$R$314:$R$321,RR34,1),0)</f>
        <v>46372</v>
      </c>
      <c r="RS35" s="493">
        <f>IFERROR(INDEX(Sheep!$R$314:$R$321,RS34,1),0)</f>
        <v>46372</v>
      </c>
      <c r="RT35" s="493">
        <f>IFERROR(INDEX(Sheep!$R$314:$R$321,RT34,1),0)</f>
        <v>46372</v>
      </c>
      <c r="RU35" s="493">
        <f>IFERROR(INDEX(Sheep!$R$314:$R$321,RU34,1),0)</f>
        <v>46372</v>
      </c>
      <c r="RV35" s="493">
        <f>IFERROR(INDEX(Sheep!$R$314:$R$321,RV34,1),0)</f>
        <v>46372</v>
      </c>
      <c r="RW35" s="493">
        <f>IFERROR(INDEX(Sheep!$R$314:$R$321,RW34,1),0)</f>
        <v>46372</v>
      </c>
      <c r="RX35" s="493">
        <f>IFERROR(INDEX(Sheep!$R$314:$R$321,RX34,1),0)</f>
        <v>46372</v>
      </c>
      <c r="RY35" s="493">
        <f>IFERROR(INDEX(Sheep!$R$314:$R$321,RY34,1),0)</f>
        <v>46372</v>
      </c>
      <c r="RZ35" s="493">
        <f>IFERROR(INDEX(Sheep!$R$314:$R$321,RZ34,1),0)</f>
        <v>46372</v>
      </c>
      <c r="SA35" s="493">
        <f>IFERROR(INDEX(Sheep!$R$314:$R$321,SA34,1),0)</f>
        <v>46372</v>
      </c>
      <c r="SB35" s="493">
        <f>IFERROR(INDEX(Sheep!$R$314:$R$321,SB34,1),0)</f>
        <v>46372</v>
      </c>
      <c r="SC35" s="493">
        <f>IFERROR(INDEX(Sheep!$R$314:$R$321,SC34,1),0)</f>
        <v>46372</v>
      </c>
      <c r="SD35" s="493">
        <f>IFERROR(INDEX(Sheep!$R$314:$R$321,SD34,1),0)</f>
        <v>46372</v>
      </c>
      <c r="SE35" s="493">
        <f>IFERROR(INDEX(Sheep!$R$314:$R$321,SE34,1),0)</f>
        <v>46372</v>
      </c>
      <c r="SF35" s="493">
        <f>IFERROR(INDEX(Sheep!$R$314:$R$321,SF34,1),0)</f>
        <v>46372</v>
      </c>
      <c r="SG35" s="493">
        <f>IFERROR(INDEX(Sheep!$R$314:$R$321,SG34,1),0)</f>
        <v>46372</v>
      </c>
      <c r="SH35" s="493">
        <f>IFERROR(INDEX(Sheep!$R$314:$R$321,SH34,1),0)</f>
        <v>46372</v>
      </c>
      <c r="SI35" s="493">
        <f>IFERROR(INDEX(Sheep!$R$314:$R$321,SI34,1),0)</f>
        <v>0</v>
      </c>
      <c r="SJ35" s="260"/>
      <c r="SK35" s="262"/>
      <c r="SL35" s="250"/>
      <c r="SM35" s="250"/>
      <c r="SN35" s="250"/>
    </row>
    <row r="36" spans="1:508" outlineLevel="2" collapsed="1" x14ac:dyDescent="0.35">
      <c r="A36" s="250"/>
      <c r="B36" s="259"/>
      <c r="C36" s="444">
        <f>INT($C$29)+2</f>
        <v>3</v>
      </c>
      <c r="D36" s="260"/>
      <c r="E36" s="330"/>
      <c r="F36" s="330"/>
      <c r="G36" s="260"/>
      <c r="H36" s="274"/>
      <c r="I36" s="274" t="s">
        <v>705</v>
      </c>
      <c r="J36" s="274" t="str">
        <f>Sheep!$H251</f>
        <v>Aut</v>
      </c>
      <c r="K36" s="274"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4"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4"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4"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4"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4"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4"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4"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4"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4"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4"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4"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4"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4"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4"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4"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4"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4"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4"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4"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4"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4"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4"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4"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4"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4"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4"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4"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4"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4"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4"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4"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4"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4"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4"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4"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4"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4"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4"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4"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4"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4"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4"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4"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4"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4"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4"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4"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4"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4"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4"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4"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4"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4"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4"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4"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4"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4"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4"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4"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4"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4"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4"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4"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4"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4"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4"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4"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4"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4"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4"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4"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4"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4"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4"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4"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4"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4"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4"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4"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4"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4"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4"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4"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4"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4"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4"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4"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4"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4"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4"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4"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4"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4"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4"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4"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4"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4"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4"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4"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4"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4"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4"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4"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4"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4"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4"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4"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4"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4"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4"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4"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4"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4"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4"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4"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4"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4"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4"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4"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4"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4"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4"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4"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4"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4"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4"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4"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4"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4"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4"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4"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4"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4"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4"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4"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4"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4"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4"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4"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4"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4"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4"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4"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4"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4"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4"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4"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4"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4"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4"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4"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4"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4"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4"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4"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4"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4"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4"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4"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4"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4"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4"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4"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4"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4"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4"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4"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4"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4"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4"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4"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4"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4"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4"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4"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4"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4"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4"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4"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4"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4"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4"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4"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4"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4"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4"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4"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4"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4"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4"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4"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4"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4"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4"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4"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4"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4"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4"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4"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4"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4"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4"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4"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4"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4"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4"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4"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4"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4"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4"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4"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4"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4"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4"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4"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4"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4"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4"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4"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4"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4"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4"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4"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4"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4"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4"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4"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4"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4"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4"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4"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4"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4"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4"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4"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4"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4"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4"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4"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4"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4"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4"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4"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4"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4"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4"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4"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4"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4"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4"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4"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4"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4"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4"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4"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4"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4"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4"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4"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4"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4"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4"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4"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4"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4"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4"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4"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4"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4"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4"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4"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4"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4"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4"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4"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4"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4"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4"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4"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4"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4"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4"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4"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4"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4"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4"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4"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4"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4"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4"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4"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4"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4"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4"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4"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4"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4"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4"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4"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4"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4"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4"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4"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4"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4"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4"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4"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4"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4"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4"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4"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4"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4"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4"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4"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4"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4"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4"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4"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4"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4"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4"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4"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4"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4"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4"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4"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4"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4"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4"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4"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4"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4"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4"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4"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4"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4"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4"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4"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4"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4"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4"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4"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4"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4"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4"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4"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4"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4"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4"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4"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4"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4"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4"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4"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4"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4"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4"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4"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4"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4"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4"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4"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4"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4"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4"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4"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4"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4"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4"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4"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4"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4"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4"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4"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4"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4"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4"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4"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4"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4"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4"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4"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4"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4"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4"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4"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4"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4"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4"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4"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4"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4"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4"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4"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4"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4"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4"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4"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4"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4"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4"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4"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4"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4"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4"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4"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4"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4"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4"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4"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4"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4"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4"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4"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4"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4"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4"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4"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4"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4"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4"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4"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4"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4"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4"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4"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4"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4"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4"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4"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4"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4"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4"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4"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4"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4"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4"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4"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4"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4"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4"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4"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4"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4"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4"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4"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4"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4"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4"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4"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4"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4"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4"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4"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4"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4"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4"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4"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4"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4"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4"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4"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4"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4"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4"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4"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4"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4"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4"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4"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4"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4"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4"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4"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4"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4"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4"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4"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4"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4"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4"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4"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4"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4"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4"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4"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4"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4"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4"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4"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4"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703</v>
      </c>
      <c r="K37" s="456">
        <f>IFERROR(MATCH(L$33,Sheep!$R$322:$R$329,1),0)</f>
        <v>0</v>
      </c>
      <c r="L37" s="456">
        <f>IFERROR(MATCH(M$33,Sheep!$R$322:$R$329,1),0)</f>
        <v>0</v>
      </c>
      <c r="M37" s="456">
        <f>IFERROR(MATCH(N$33,Sheep!$R$322:$R$329,1),0)</f>
        <v>0</v>
      </c>
      <c r="N37" s="456">
        <f>IFERROR(MATCH(O$33,Sheep!$R$322:$R$329,1),0)</f>
        <v>0</v>
      </c>
      <c r="O37" s="456">
        <f>IFERROR(MATCH(P$33,Sheep!$R$322:$R$329,1),0)</f>
        <v>0</v>
      </c>
      <c r="P37" s="456">
        <f>IFERROR(MATCH(Q$33,Sheep!$R$322:$R$329,1),0)</f>
        <v>0</v>
      </c>
      <c r="Q37" s="456">
        <f>IFERROR(MATCH(R$33,Sheep!$R$322:$R$329,1),0)</f>
        <v>0</v>
      </c>
      <c r="R37" s="456">
        <f>IFERROR(MATCH(S$33,Sheep!$R$322:$R$329,1),0)</f>
        <v>0</v>
      </c>
      <c r="S37" s="456">
        <f>IFERROR(MATCH(T$33,Sheep!$R$322:$R$329,1),0)</f>
        <v>0</v>
      </c>
      <c r="T37" s="456">
        <f>IFERROR(MATCH(U$33,Sheep!$R$322:$R$329,1),0)</f>
        <v>0</v>
      </c>
      <c r="U37" s="456">
        <f>IFERROR(MATCH(V$33,Sheep!$R$322:$R$329,1),0)</f>
        <v>0</v>
      </c>
      <c r="V37" s="456">
        <f>IFERROR(MATCH(W$33,Sheep!$R$322:$R$329,1),0)</f>
        <v>0</v>
      </c>
      <c r="W37" s="456">
        <f>IFERROR(MATCH(X$33,Sheep!$R$322:$R$329,1),0)</f>
        <v>0</v>
      </c>
      <c r="X37" s="456">
        <f>IFERROR(MATCH(Y$33,Sheep!$R$322:$R$329,1),0)</f>
        <v>0</v>
      </c>
      <c r="Y37" s="456">
        <f>IFERROR(MATCH(Z$33,Sheep!$R$322:$R$329,1),0)</f>
        <v>0</v>
      </c>
      <c r="Z37" s="456">
        <f>IFERROR(MATCH(AA$33,Sheep!$R$322:$R$329,1),0)</f>
        <v>0</v>
      </c>
      <c r="AA37" s="456">
        <f>IFERROR(MATCH(AB$33,Sheep!$R$322:$R$329,1),0)</f>
        <v>0</v>
      </c>
      <c r="AB37" s="456">
        <f>IFERROR(MATCH(AC$33,Sheep!$R$322:$R$329,1),0)</f>
        <v>0</v>
      </c>
      <c r="AC37" s="456">
        <f>IFERROR(MATCH(AD$33,Sheep!$R$322:$R$329,1),0)</f>
        <v>0</v>
      </c>
      <c r="AD37" s="456">
        <f>IFERROR(MATCH(AE$33,Sheep!$R$322:$R$329,1),0)</f>
        <v>0</v>
      </c>
      <c r="AE37" s="456">
        <f>IFERROR(MATCH(AF$33,Sheep!$R$322:$R$329,1),0)</f>
        <v>0</v>
      </c>
      <c r="AF37" s="456">
        <f>IFERROR(MATCH(AG$33,Sheep!$R$322:$R$329,1),0)</f>
        <v>0</v>
      </c>
      <c r="AG37" s="456">
        <f>IFERROR(MATCH(AH$33,Sheep!$R$322:$R$329,1),0)</f>
        <v>0</v>
      </c>
      <c r="AH37" s="456">
        <f>IFERROR(MATCH(AI$33,Sheep!$R$322:$R$329,1),0)</f>
        <v>0</v>
      </c>
      <c r="AI37" s="456">
        <f>IFERROR(MATCH(AJ$33,Sheep!$R$322:$R$329,1),0)</f>
        <v>0</v>
      </c>
      <c r="AJ37" s="456">
        <f>IFERROR(MATCH(AK$33,Sheep!$R$322:$R$329,1),0)</f>
        <v>0</v>
      </c>
      <c r="AK37" s="456">
        <f>IFERROR(MATCH(AL$33,Sheep!$R$322:$R$329,1),0)</f>
        <v>0</v>
      </c>
      <c r="AL37" s="456">
        <f>IFERROR(MATCH(AM$33,Sheep!$R$322:$R$329,1),0)</f>
        <v>0</v>
      </c>
      <c r="AM37" s="456">
        <f>IFERROR(MATCH(AN$33,Sheep!$R$322:$R$329,1),0)</f>
        <v>0</v>
      </c>
      <c r="AN37" s="456">
        <f>IFERROR(MATCH(AO$33,Sheep!$R$322:$R$329,1),0)</f>
        <v>0</v>
      </c>
      <c r="AO37" s="456">
        <f>IFERROR(MATCH(AP$33,Sheep!$R$322:$R$329,1),0)</f>
        <v>0</v>
      </c>
      <c r="AP37" s="456">
        <f>IFERROR(MATCH(AQ$33,Sheep!$R$322:$R$329,1),0)</f>
        <v>0</v>
      </c>
      <c r="AQ37" s="456">
        <f>IFERROR(MATCH(AR$33,Sheep!$R$322:$R$329,1),0)</f>
        <v>0</v>
      </c>
      <c r="AR37" s="456">
        <f>IFERROR(MATCH(AS$33,Sheep!$R$322:$R$329,1),0)</f>
        <v>0</v>
      </c>
      <c r="AS37" s="456">
        <f>IFERROR(MATCH(AT$33,Sheep!$R$322:$R$329,1),0)</f>
        <v>0</v>
      </c>
      <c r="AT37" s="456">
        <f>IFERROR(MATCH(AU$33,Sheep!$R$322:$R$329,1),0)</f>
        <v>0</v>
      </c>
      <c r="AU37" s="456">
        <f>IFERROR(MATCH(AV$33,Sheep!$R$322:$R$329,1),0)</f>
        <v>0</v>
      </c>
      <c r="AV37" s="456">
        <f>IFERROR(MATCH(AW$33,Sheep!$R$322:$R$329,1),0)</f>
        <v>0</v>
      </c>
      <c r="AW37" s="456">
        <f>IFERROR(MATCH(AX$33,Sheep!$R$322:$R$329,1),0)</f>
        <v>0</v>
      </c>
      <c r="AX37" s="456">
        <f>IFERROR(MATCH(AY$33,Sheep!$R$322:$R$329,1),0)</f>
        <v>0</v>
      </c>
      <c r="AY37" s="456">
        <f>IFERROR(MATCH(AZ$33,Sheep!$R$322:$R$329,1),0)</f>
        <v>0</v>
      </c>
      <c r="AZ37" s="456">
        <f>IFERROR(MATCH(BA$33,Sheep!$R$322:$R$329,1),0)</f>
        <v>0</v>
      </c>
      <c r="BA37" s="456">
        <f>IFERROR(MATCH(BB$33,Sheep!$R$322:$R$329,1),0)</f>
        <v>0</v>
      </c>
      <c r="BB37" s="456">
        <f>IFERROR(MATCH(BC$33,Sheep!$R$322:$R$329,1),0)</f>
        <v>0</v>
      </c>
      <c r="BC37" s="456">
        <f>IFERROR(MATCH(BD$33,Sheep!$R$322:$R$329,1),0)</f>
        <v>0</v>
      </c>
      <c r="BD37" s="456">
        <f>IFERROR(MATCH(BE$33,Sheep!$R$322:$R$329,1),0)</f>
        <v>0</v>
      </c>
      <c r="BE37" s="456">
        <f>IFERROR(MATCH(BF$33,Sheep!$R$322:$R$329,1),0)</f>
        <v>0</v>
      </c>
      <c r="BF37" s="456">
        <f>IFERROR(MATCH(BG$33,Sheep!$R$322:$R$329,1),0)</f>
        <v>0</v>
      </c>
      <c r="BG37" s="456">
        <f>IFERROR(MATCH(BH$33,Sheep!$R$322:$R$329,1),0)</f>
        <v>0</v>
      </c>
      <c r="BH37" s="456">
        <f>IFERROR(MATCH(BI$33,Sheep!$R$322:$R$329,1),0)</f>
        <v>0</v>
      </c>
      <c r="BI37" s="456">
        <f>IFERROR(MATCH(BJ$33,Sheep!$R$322:$R$329,1),0)</f>
        <v>0</v>
      </c>
      <c r="BJ37" s="456">
        <f>IFERROR(MATCH(BK$33,Sheep!$R$322:$R$329,1),0)</f>
        <v>0</v>
      </c>
      <c r="BK37" s="456">
        <f>IFERROR(MATCH(BL$33,Sheep!$R$322:$R$329,1),0)</f>
        <v>0</v>
      </c>
      <c r="BL37" s="456">
        <f>IFERROR(MATCH(BM$33,Sheep!$R$322:$R$329,1),0)</f>
        <v>0</v>
      </c>
      <c r="BM37" s="456">
        <f>IFERROR(MATCH(BN$33,Sheep!$R$322:$R$329,1),0)</f>
        <v>1</v>
      </c>
      <c r="BN37" s="456">
        <f>IFERROR(MATCH(BO$33,Sheep!$R$322:$R$329,1),0)</f>
        <v>1</v>
      </c>
      <c r="BO37" s="456">
        <f>IFERROR(MATCH(BP$33,Sheep!$R$322:$R$329,1),0)</f>
        <v>1</v>
      </c>
      <c r="BP37" s="456">
        <f>IFERROR(MATCH(BQ$33,Sheep!$R$322:$R$329,1),0)</f>
        <v>1</v>
      </c>
      <c r="BQ37" s="456">
        <f>IFERROR(MATCH(BR$33,Sheep!$R$322:$R$329,1),0)</f>
        <v>1</v>
      </c>
      <c r="BR37" s="456">
        <f>IFERROR(MATCH(BS$33,Sheep!$R$322:$R$329,1),0)</f>
        <v>1</v>
      </c>
      <c r="BS37" s="456">
        <f>IFERROR(MATCH(BT$33,Sheep!$R$322:$R$329,1),0)</f>
        <v>1</v>
      </c>
      <c r="BT37" s="456">
        <f>IFERROR(MATCH(BU$33,Sheep!$R$322:$R$329,1),0)</f>
        <v>1</v>
      </c>
      <c r="BU37" s="456">
        <f>IFERROR(MATCH(BV$33,Sheep!$R$322:$R$329,1),0)</f>
        <v>1</v>
      </c>
      <c r="BV37" s="456">
        <f>IFERROR(MATCH(BW$33,Sheep!$R$322:$R$329,1),0)</f>
        <v>1</v>
      </c>
      <c r="BW37" s="456">
        <f>IFERROR(MATCH(BX$33,Sheep!$R$322:$R$329,1),0)</f>
        <v>1</v>
      </c>
      <c r="BX37" s="456">
        <f>IFERROR(MATCH(BY$33,Sheep!$R$322:$R$329,1),0)</f>
        <v>1</v>
      </c>
      <c r="BY37" s="456">
        <f>IFERROR(MATCH(BZ$33,Sheep!$R$322:$R$329,1),0)</f>
        <v>1</v>
      </c>
      <c r="BZ37" s="456">
        <f>IFERROR(MATCH(CA$33,Sheep!$R$322:$R$329,1),0)</f>
        <v>1</v>
      </c>
      <c r="CA37" s="456">
        <f>IFERROR(MATCH(CB$33,Sheep!$R$322:$R$329,1),0)</f>
        <v>1</v>
      </c>
      <c r="CB37" s="456">
        <f>IFERROR(MATCH(CC$33,Sheep!$R$322:$R$329,1),0)</f>
        <v>1</v>
      </c>
      <c r="CC37" s="456">
        <f>IFERROR(MATCH(CD$33,Sheep!$R$322:$R$329,1),0)</f>
        <v>1</v>
      </c>
      <c r="CD37" s="456">
        <f>IFERROR(MATCH(CE$33,Sheep!$R$322:$R$329,1),0)</f>
        <v>1</v>
      </c>
      <c r="CE37" s="456">
        <f>IFERROR(MATCH(CF$33,Sheep!$R$322:$R$329,1),0)</f>
        <v>1</v>
      </c>
      <c r="CF37" s="456">
        <f>IFERROR(MATCH(CG$33,Sheep!$R$322:$R$329,1),0)</f>
        <v>1</v>
      </c>
      <c r="CG37" s="456">
        <f>IFERROR(MATCH(CH$33,Sheep!$R$322:$R$329,1),0)</f>
        <v>1</v>
      </c>
      <c r="CH37" s="456">
        <f>IFERROR(MATCH(CI$33,Sheep!$R$322:$R$329,1),0)</f>
        <v>1</v>
      </c>
      <c r="CI37" s="456">
        <f>IFERROR(MATCH(CJ$33,Sheep!$R$322:$R$329,1),0)</f>
        <v>1</v>
      </c>
      <c r="CJ37" s="456">
        <f>IFERROR(MATCH(CK$33,Sheep!$R$322:$R$329,1),0)</f>
        <v>1</v>
      </c>
      <c r="CK37" s="456">
        <f>IFERROR(MATCH(CL$33,Sheep!$R$322:$R$329,1),0)</f>
        <v>1</v>
      </c>
      <c r="CL37" s="456">
        <f>IFERROR(MATCH(CM$33,Sheep!$R$322:$R$329,1),0)</f>
        <v>1</v>
      </c>
      <c r="CM37" s="456">
        <f>IFERROR(MATCH(CN$33,Sheep!$R$322:$R$329,1),0)</f>
        <v>1</v>
      </c>
      <c r="CN37" s="456">
        <f>IFERROR(MATCH(CO$33,Sheep!$R$322:$R$329,1),0)</f>
        <v>1</v>
      </c>
      <c r="CO37" s="456">
        <f>IFERROR(MATCH(CP$33,Sheep!$R$322:$R$329,1),0)</f>
        <v>1</v>
      </c>
      <c r="CP37" s="456">
        <f>IFERROR(MATCH(CQ$33,Sheep!$R$322:$R$329,1),0)</f>
        <v>1</v>
      </c>
      <c r="CQ37" s="456">
        <f>IFERROR(MATCH(CR$33,Sheep!$R$322:$R$329,1),0)</f>
        <v>1</v>
      </c>
      <c r="CR37" s="456">
        <f>IFERROR(MATCH(CS$33,Sheep!$R$322:$R$329,1),0)</f>
        <v>1</v>
      </c>
      <c r="CS37" s="456">
        <f>IFERROR(MATCH(CT$33,Sheep!$R$322:$R$329,1),0)</f>
        <v>1</v>
      </c>
      <c r="CT37" s="456">
        <f>IFERROR(MATCH(CU$33,Sheep!$R$322:$R$329,1),0)</f>
        <v>1</v>
      </c>
      <c r="CU37" s="456">
        <f>IFERROR(MATCH(CV$33,Sheep!$R$322:$R$329,1),0)</f>
        <v>1</v>
      </c>
      <c r="CV37" s="456">
        <f>IFERROR(MATCH(CW$33,Sheep!$R$322:$R$329,1),0)</f>
        <v>1</v>
      </c>
      <c r="CW37" s="456">
        <f>IFERROR(MATCH(CX$33,Sheep!$R$322:$R$329,1),0)</f>
        <v>1</v>
      </c>
      <c r="CX37" s="456">
        <f>IFERROR(MATCH(CY$33,Sheep!$R$322:$R$329,1),0)</f>
        <v>1</v>
      </c>
      <c r="CY37" s="456">
        <f>IFERROR(MATCH(CZ$33,Sheep!$R$322:$R$329,1),0)</f>
        <v>1</v>
      </c>
      <c r="CZ37" s="456">
        <f>IFERROR(MATCH(DA$33,Sheep!$R$322:$R$329,1),0)</f>
        <v>1</v>
      </c>
      <c r="DA37" s="456">
        <f>IFERROR(MATCH(DB$33,Sheep!$R$322:$R$329,1),0)</f>
        <v>1</v>
      </c>
      <c r="DB37" s="456">
        <f>IFERROR(MATCH(DC$33,Sheep!$R$322:$R$329,1),0)</f>
        <v>1</v>
      </c>
      <c r="DC37" s="456">
        <f>IFERROR(MATCH(DD$33,Sheep!$R$322:$R$329,1),0)</f>
        <v>1</v>
      </c>
      <c r="DD37" s="456">
        <f>IFERROR(MATCH(DE$33,Sheep!$R$322:$R$329,1),0)</f>
        <v>1</v>
      </c>
      <c r="DE37" s="456">
        <f>IFERROR(MATCH(DF$33,Sheep!$R$322:$R$329,1),0)</f>
        <v>1</v>
      </c>
      <c r="DF37" s="456">
        <f>IFERROR(MATCH(DG$33,Sheep!$R$322:$R$329,1),0)</f>
        <v>1</v>
      </c>
      <c r="DG37" s="456">
        <f>IFERROR(MATCH(DH$33,Sheep!$R$322:$R$329,1),0)</f>
        <v>1</v>
      </c>
      <c r="DH37" s="456">
        <f>IFERROR(MATCH(DI$33,Sheep!$R$322:$R$329,1),0)</f>
        <v>1</v>
      </c>
      <c r="DI37" s="456">
        <f>IFERROR(MATCH(DJ$33,Sheep!$R$322:$R$329,1),0)</f>
        <v>1</v>
      </c>
      <c r="DJ37" s="456">
        <f>IFERROR(MATCH(DK$33,Sheep!$R$322:$R$329,1),0)</f>
        <v>1</v>
      </c>
      <c r="DK37" s="456">
        <f>IFERROR(MATCH(DL$33,Sheep!$R$322:$R$329,1),0)</f>
        <v>1</v>
      </c>
      <c r="DL37" s="456">
        <f>IFERROR(MATCH(DM$33,Sheep!$R$322:$R$329,1),0)</f>
        <v>1</v>
      </c>
      <c r="DM37" s="456">
        <f>IFERROR(MATCH(DN$33,Sheep!$R$322:$R$329,1),0)</f>
        <v>2</v>
      </c>
      <c r="DN37" s="456">
        <f>IFERROR(MATCH(DO$33,Sheep!$R$322:$R$329,1),0)</f>
        <v>2</v>
      </c>
      <c r="DO37" s="456">
        <f>IFERROR(MATCH(DP$33,Sheep!$R$322:$R$329,1),0)</f>
        <v>2</v>
      </c>
      <c r="DP37" s="456">
        <f>IFERROR(MATCH(DQ$33,Sheep!$R$322:$R$329,1),0)</f>
        <v>2</v>
      </c>
      <c r="DQ37" s="456">
        <f>IFERROR(MATCH(DR$33,Sheep!$R$322:$R$329,1),0)</f>
        <v>2</v>
      </c>
      <c r="DR37" s="456">
        <f>IFERROR(MATCH(DS$33,Sheep!$R$322:$R$329,1),0)</f>
        <v>2</v>
      </c>
      <c r="DS37" s="456">
        <f>IFERROR(MATCH(DT$33,Sheep!$R$322:$R$329,1),0)</f>
        <v>2</v>
      </c>
      <c r="DT37" s="456">
        <f>IFERROR(MATCH(DU$33,Sheep!$R$322:$R$329,1),0)</f>
        <v>2</v>
      </c>
      <c r="DU37" s="456">
        <f>IFERROR(MATCH(DV$33,Sheep!$R$322:$R$329,1),0)</f>
        <v>2</v>
      </c>
      <c r="DV37" s="456">
        <f>IFERROR(MATCH(DW$33,Sheep!$R$322:$R$329,1),0)</f>
        <v>2</v>
      </c>
      <c r="DW37" s="456">
        <f>IFERROR(MATCH(DX$33,Sheep!$R$322:$R$329,1),0)</f>
        <v>2</v>
      </c>
      <c r="DX37" s="456">
        <f>IFERROR(MATCH(DY$33,Sheep!$R$322:$R$329,1),0)</f>
        <v>2</v>
      </c>
      <c r="DY37" s="456">
        <f>IFERROR(MATCH(DZ$33,Sheep!$R$322:$R$329,1),0)</f>
        <v>2</v>
      </c>
      <c r="DZ37" s="456">
        <f>IFERROR(MATCH(EA$33,Sheep!$R$322:$R$329,1),0)</f>
        <v>2</v>
      </c>
      <c r="EA37" s="456">
        <f>IFERROR(MATCH(EB$33,Sheep!$R$322:$R$329,1),0)</f>
        <v>2</v>
      </c>
      <c r="EB37" s="456">
        <f>IFERROR(MATCH(EC$33,Sheep!$R$322:$R$329,1),0)</f>
        <v>2</v>
      </c>
      <c r="EC37" s="456">
        <f>IFERROR(MATCH(ED$33,Sheep!$R$322:$R$329,1),0)</f>
        <v>2</v>
      </c>
      <c r="ED37" s="456">
        <f>IFERROR(MATCH(EE$33,Sheep!$R$322:$R$329,1),0)</f>
        <v>2</v>
      </c>
      <c r="EE37" s="456">
        <f>IFERROR(MATCH(EF$33,Sheep!$R$322:$R$329,1),0)</f>
        <v>2</v>
      </c>
      <c r="EF37" s="456">
        <f>IFERROR(MATCH(EG$33,Sheep!$R$322:$R$329,1),0)</f>
        <v>2</v>
      </c>
      <c r="EG37" s="456">
        <f>IFERROR(MATCH(EH$33,Sheep!$R$322:$R$329,1),0)</f>
        <v>2</v>
      </c>
      <c r="EH37" s="456">
        <f>IFERROR(MATCH(EI$33,Sheep!$R$322:$R$329,1),0)</f>
        <v>2</v>
      </c>
      <c r="EI37" s="456">
        <f>IFERROR(MATCH(EJ$33,Sheep!$R$322:$R$329,1),0)</f>
        <v>2</v>
      </c>
      <c r="EJ37" s="456">
        <f>IFERROR(MATCH(EK$33,Sheep!$R$322:$R$329,1),0)</f>
        <v>2</v>
      </c>
      <c r="EK37" s="456">
        <f>IFERROR(MATCH(EL$33,Sheep!$R$322:$R$329,1),0)</f>
        <v>2</v>
      </c>
      <c r="EL37" s="456">
        <f>IFERROR(MATCH(EM$33,Sheep!$R$322:$R$329,1),0)</f>
        <v>2</v>
      </c>
      <c r="EM37" s="456">
        <f>IFERROR(MATCH(EN$33,Sheep!$R$322:$R$329,1),0)</f>
        <v>2</v>
      </c>
      <c r="EN37" s="456">
        <f>IFERROR(MATCH(EO$33,Sheep!$R$322:$R$329,1),0)</f>
        <v>2</v>
      </c>
      <c r="EO37" s="456">
        <f>IFERROR(MATCH(EP$33,Sheep!$R$322:$R$329,1),0)</f>
        <v>2</v>
      </c>
      <c r="EP37" s="456">
        <f>IFERROR(MATCH(EQ$33,Sheep!$R$322:$R$329,1),0)</f>
        <v>2</v>
      </c>
      <c r="EQ37" s="456">
        <f>IFERROR(MATCH(ER$33,Sheep!$R$322:$R$329,1),0)</f>
        <v>2</v>
      </c>
      <c r="ER37" s="456">
        <f>IFERROR(MATCH(ES$33,Sheep!$R$322:$R$329,1),0)</f>
        <v>2</v>
      </c>
      <c r="ES37" s="456">
        <f>IFERROR(MATCH(ET$33,Sheep!$R$322:$R$329,1),0)</f>
        <v>2</v>
      </c>
      <c r="ET37" s="456">
        <f>IFERROR(MATCH(EU$33,Sheep!$R$322:$R$329,1),0)</f>
        <v>2</v>
      </c>
      <c r="EU37" s="456">
        <f>IFERROR(MATCH(EV$33,Sheep!$R$322:$R$329,1),0)</f>
        <v>2</v>
      </c>
      <c r="EV37" s="456">
        <f>IFERROR(MATCH(EW$33,Sheep!$R$322:$R$329,1),0)</f>
        <v>2</v>
      </c>
      <c r="EW37" s="456">
        <f>IFERROR(MATCH(EX$33,Sheep!$R$322:$R$329,1),0)</f>
        <v>2</v>
      </c>
      <c r="EX37" s="456">
        <f>IFERROR(MATCH(EY$33,Sheep!$R$322:$R$329,1),0)</f>
        <v>2</v>
      </c>
      <c r="EY37" s="456">
        <f>IFERROR(MATCH(EZ$33,Sheep!$R$322:$R$329,1),0)</f>
        <v>2</v>
      </c>
      <c r="EZ37" s="456">
        <f>IFERROR(MATCH(FA$33,Sheep!$R$322:$R$329,1),0)</f>
        <v>2</v>
      </c>
      <c r="FA37" s="456">
        <f>IFERROR(MATCH(FB$33,Sheep!$R$322:$R$329,1),0)</f>
        <v>2</v>
      </c>
      <c r="FB37" s="456">
        <f>IFERROR(MATCH(FC$33,Sheep!$R$322:$R$329,1),0)</f>
        <v>2</v>
      </c>
      <c r="FC37" s="456">
        <f>IFERROR(MATCH(FD$33,Sheep!$R$322:$R$329,1),0)</f>
        <v>2</v>
      </c>
      <c r="FD37" s="456">
        <f>IFERROR(MATCH(FE$33,Sheep!$R$322:$R$329,1),0)</f>
        <v>2</v>
      </c>
      <c r="FE37" s="456">
        <f>IFERROR(MATCH(FF$33,Sheep!$R$322:$R$329,1),0)</f>
        <v>2</v>
      </c>
      <c r="FF37" s="456">
        <f>IFERROR(MATCH(FG$33,Sheep!$R$322:$R$329,1),0)</f>
        <v>2</v>
      </c>
      <c r="FG37" s="456">
        <f>IFERROR(MATCH(FH$33,Sheep!$R$322:$R$329,1),0)</f>
        <v>2</v>
      </c>
      <c r="FH37" s="456">
        <f>IFERROR(MATCH(FI$33,Sheep!$R$322:$R$329,1),0)</f>
        <v>2</v>
      </c>
      <c r="FI37" s="456">
        <f>IFERROR(MATCH(FJ$33,Sheep!$R$322:$R$329,1),0)</f>
        <v>2</v>
      </c>
      <c r="FJ37" s="456">
        <f>IFERROR(MATCH(FK$33,Sheep!$R$322:$R$329,1),0)</f>
        <v>2</v>
      </c>
      <c r="FK37" s="456">
        <f>IFERROR(MATCH(FL$33,Sheep!$R$322:$R$329,1),0)</f>
        <v>2</v>
      </c>
      <c r="FL37" s="456">
        <f>IFERROR(MATCH(FM$33,Sheep!$R$322:$R$329,1),0)</f>
        <v>2</v>
      </c>
      <c r="FM37" s="456">
        <f>IFERROR(MATCH(FN$33,Sheep!$R$322:$R$329,1),0)</f>
        <v>3</v>
      </c>
      <c r="FN37" s="456">
        <f>IFERROR(MATCH(FO$33,Sheep!$R$322:$R$329,1),0)</f>
        <v>3</v>
      </c>
      <c r="FO37" s="456">
        <f>IFERROR(MATCH(FP$33,Sheep!$R$322:$R$329,1),0)</f>
        <v>3</v>
      </c>
      <c r="FP37" s="456">
        <f>IFERROR(MATCH(FQ$33,Sheep!$R$322:$R$329,1),0)</f>
        <v>3</v>
      </c>
      <c r="FQ37" s="456">
        <f>IFERROR(MATCH(FR$33,Sheep!$R$322:$R$329,1),0)</f>
        <v>3</v>
      </c>
      <c r="FR37" s="456">
        <f>IFERROR(MATCH(FS$33,Sheep!$R$322:$R$329,1),0)</f>
        <v>3</v>
      </c>
      <c r="FS37" s="456">
        <f>IFERROR(MATCH(FT$33,Sheep!$R$322:$R$329,1),0)</f>
        <v>3</v>
      </c>
      <c r="FT37" s="456">
        <f>IFERROR(MATCH(FU$33,Sheep!$R$322:$R$329,1),0)</f>
        <v>3</v>
      </c>
      <c r="FU37" s="456">
        <f>IFERROR(MATCH(FV$33,Sheep!$R$322:$R$329,1),0)</f>
        <v>3</v>
      </c>
      <c r="FV37" s="456">
        <f>IFERROR(MATCH(FW$33,Sheep!$R$322:$R$329,1),0)</f>
        <v>3</v>
      </c>
      <c r="FW37" s="456">
        <f>IFERROR(MATCH(FX$33,Sheep!$R$322:$R$329,1),0)</f>
        <v>3</v>
      </c>
      <c r="FX37" s="456">
        <f>IFERROR(MATCH(FY$33,Sheep!$R$322:$R$329,1),0)</f>
        <v>3</v>
      </c>
      <c r="FY37" s="456">
        <f>IFERROR(MATCH(FZ$33,Sheep!$R$322:$R$329,1),0)</f>
        <v>3</v>
      </c>
      <c r="FZ37" s="456">
        <f>IFERROR(MATCH(GA$33,Sheep!$R$322:$R$329,1),0)</f>
        <v>3</v>
      </c>
      <c r="GA37" s="456">
        <f>IFERROR(MATCH(GB$33,Sheep!$R$322:$R$329,1),0)</f>
        <v>3</v>
      </c>
      <c r="GB37" s="456">
        <f>IFERROR(MATCH(GC$33,Sheep!$R$322:$R$329,1),0)</f>
        <v>3</v>
      </c>
      <c r="GC37" s="456">
        <f>IFERROR(MATCH(GD$33,Sheep!$R$322:$R$329,1),0)</f>
        <v>3</v>
      </c>
      <c r="GD37" s="456">
        <f>IFERROR(MATCH(GE$33,Sheep!$R$322:$R$329,1),0)</f>
        <v>3</v>
      </c>
      <c r="GE37" s="456">
        <f>IFERROR(MATCH(GF$33,Sheep!$R$322:$R$329,1),0)</f>
        <v>3</v>
      </c>
      <c r="GF37" s="456">
        <f>IFERROR(MATCH(GG$33,Sheep!$R$322:$R$329,1),0)</f>
        <v>3</v>
      </c>
      <c r="GG37" s="456">
        <f>IFERROR(MATCH(GH$33,Sheep!$R$322:$R$329,1),0)</f>
        <v>3</v>
      </c>
      <c r="GH37" s="456">
        <f>IFERROR(MATCH(GI$33,Sheep!$R$322:$R$329,1),0)</f>
        <v>3</v>
      </c>
      <c r="GI37" s="456">
        <f>IFERROR(MATCH(GJ$33,Sheep!$R$322:$R$329,1),0)</f>
        <v>3</v>
      </c>
      <c r="GJ37" s="456">
        <f>IFERROR(MATCH(GK$33,Sheep!$R$322:$R$329,1),0)</f>
        <v>3</v>
      </c>
      <c r="GK37" s="456">
        <f>IFERROR(MATCH(GL$33,Sheep!$R$322:$R$329,1),0)</f>
        <v>3</v>
      </c>
      <c r="GL37" s="456">
        <f>IFERROR(MATCH(GM$33,Sheep!$R$322:$R$329,1),0)</f>
        <v>3</v>
      </c>
      <c r="GM37" s="456">
        <f>IFERROR(MATCH(GN$33,Sheep!$R$322:$R$329,1),0)</f>
        <v>3</v>
      </c>
      <c r="GN37" s="456">
        <f>IFERROR(MATCH(GO$33,Sheep!$R$322:$R$329,1),0)</f>
        <v>3</v>
      </c>
      <c r="GO37" s="456">
        <f>IFERROR(MATCH(GP$33,Sheep!$R$322:$R$329,1),0)</f>
        <v>3</v>
      </c>
      <c r="GP37" s="456">
        <f>IFERROR(MATCH(GQ$33,Sheep!$R$322:$R$329,1),0)</f>
        <v>3</v>
      </c>
      <c r="GQ37" s="456">
        <f>IFERROR(MATCH(GR$33,Sheep!$R$322:$R$329,1),0)</f>
        <v>3</v>
      </c>
      <c r="GR37" s="456">
        <f>IFERROR(MATCH(GS$33,Sheep!$R$322:$R$329,1),0)</f>
        <v>3</v>
      </c>
      <c r="GS37" s="456">
        <f>IFERROR(MATCH(GT$33,Sheep!$R$322:$R$329,1),0)</f>
        <v>3</v>
      </c>
      <c r="GT37" s="456">
        <f>IFERROR(MATCH(GU$33,Sheep!$R$322:$R$329,1),0)</f>
        <v>3</v>
      </c>
      <c r="GU37" s="456">
        <f>IFERROR(MATCH(GV$33,Sheep!$R$322:$R$329,1),0)</f>
        <v>3</v>
      </c>
      <c r="GV37" s="456">
        <f>IFERROR(MATCH(GW$33,Sheep!$R$322:$R$329,1),0)</f>
        <v>3</v>
      </c>
      <c r="GW37" s="456">
        <f>IFERROR(MATCH(GX$33,Sheep!$R$322:$R$329,1),0)</f>
        <v>3</v>
      </c>
      <c r="GX37" s="456">
        <f>IFERROR(MATCH(GY$33,Sheep!$R$322:$R$329,1),0)</f>
        <v>3</v>
      </c>
      <c r="GY37" s="456">
        <f>IFERROR(MATCH(GZ$33,Sheep!$R$322:$R$329,1),0)</f>
        <v>3</v>
      </c>
      <c r="GZ37" s="456">
        <f>IFERROR(MATCH(HA$33,Sheep!$R$322:$R$329,1),0)</f>
        <v>3</v>
      </c>
      <c r="HA37" s="456">
        <f>IFERROR(MATCH(HB$33,Sheep!$R$322:$R$329,1),0)</f>
        <v>3</v>
      </c>
      <c r="HB37" s="456">
        <f>IFERROR(MATCH(HC$33,Sheep!$R$322:$R$329,1),0)</f>
        <v>3</v>
      </c>
      <c r="HC37" s="456">
        <f>IFERROR(MATCH(HD$33,Sheep!$R$322:$R$329,1),0)</f>
        <v>3</v>
      </c>
      <c r="HD37" s="456">
        <f>IFERROR(MATCH(HE$33,Sheep!$R$322:$R$329,1),0)</f>
        <v>3</v>
      </c>
      <c r="HE37" s="456">
        <f>IFERROR(MATCH(HF$33,Sheep!$R$322:$R$329,1),0)</f>
        <v>3</v>
      </c>
      <c r="HF37" s="456">
        <f>IFERROR(MATCH(HG$33,Sheep!$R$322:$R$329,1),0)</f>
        <v>3</v>
      </c>
      <c r="HG37" s="456">
        <f>IFERROR(MATCH(HH$33,Sheep!$R$322:$R$329,1),0)</f>
        <v>3</v>
      </c>
      <c r="HH37" s="456">
        <f>IFERROR(MATCH(HI$33,Sheep!$R$322:$R$329,1),0)</f>
        <v>3</v>
      </c>
      <c r="HI37" s="456">
        <f>IFERROR(MATCH(HJ$33,Sheep!$R$322:$R$329,1),0)</f>
        <v>3</v>
      </c>
      <c r="HJ37" s="456">
        <f>IFERROR(MATCH(HK$33,Sheep!$R$322:$R$329,1),0)</f>
        <v>3</v>
      </c>
      <c r="HK37" s="456">
        <f>IFERROR(MATCH(HL$33,Sheep!$R$322:$R$329,1),0)</f>
        <v>3</v>
      </c>
      <c r="HL37" s="456">
        <f>IFERROR(MATCH(HM$33,Sheep!$R$322:$R$329,1),0)</f>
        <v>3</v>
      </c>
      <c r="HM37" s="456">
        <f>IFERROR(MATCH(HN$33,Sheep!$R$322:$R$329,1),0)</f>
        <v>4</v>
      </c>
      <c r="HN37" s="456">
        <f>IFERROR(MATCH(HO$33,Sheep!$R$322:$R$329,1),0)</f>
        <v>4</v>
      </c>
      <c r="HO37" s="456">
        <f>IFERROR(MATCH(HP$33,Sheep!$R$322:$R$329,1),0)</f>
        <v>4</v>
      </c>
      <c r="HP37" s="456">
        <f>IFERROR(MATCH(HQ$33,Sheep!$R$322:$R$329,1),0)</f>
        <v>4</v>
      </c>
      <c r="HQ37" s="456">
        <f>IFERROR(MATCH(HR$33,Sheep!$R$322:$R$329,1),0)</f>
        <v>4</v>
      </c>
      <c r="HR37" s="456">
        <f>IFERROR(MATCH(HS$33,Sheep!$R$322:$R$329,1),0)</f>
        <v>4</v>
      </c>
      <c r="HS37" s="456">
        <f>IFERROR(MATCH(HT$33,Sheep!$R$322:$R$329,1),0)</f>
        <v>4</v>
      </c>
      <c r="HT37" s="456">
        <f>IFERROR(MATCH(HU$33,Sheep!$R$322:$R$329,1),0)</f>
        <v>4</v>
      </c>
      <c r="HU37" s="456">
        <f>IFERROR(MATCH(HV$33,Sheep!$R$322:$R$329,1),0)</f>
        <v>4</v>
      </c>
      <c r="HV37" s="456">
        <f>IFERROR(MATCH(HW$33,Sheep!$R$322:$R$329,1),0)</f>
        <v>4</v>
      </c>
      <c r="HW37" s="456">
        <f>IFERROR(MATCH(HX$33,Sheep!$R$322:$R$329,1),0)</f>
        <v>4</v>
      </c>
      <c r="HX37" s="456">
        <f>IFERROR(MATCH(HY$33,Sheep!$R$322:$R$329,1),0)</f>
        <v>4</v>
      </c>
      <c r="HY37" s="456">
        <f>IFERROR(MATCH(HZ$33,Sheep!$R$322:$R$329,1),0)</f>
        <v>4</v>
      </c>
      <c r="HZ37" s="456">
        <f>IFERROR(MATCH(IA$33,Sheep!$R$322:$R$329,1),0)</f>
        <v>4</v>
      </c>
      <c r="IA37" s="456">
        <f>IFERROR(MATCH(IB$33,Sheep!$R$322:$R$329,1),0)</f>
        <v>4</v>
      </c>
      <c r="IB37" s="456">
        <f>IFERROR(MATCH(IC$33,Sheep!$R$322:$R$329,1),0)</f>
        <v>4</v>
      </c>
      <c r="IC37" s="456">
        <f>IFERROR(MATCH(ID$33,Sheep!$R$322:$R$329,1),0)</f>
        <v>4</v>
      </c>
      <c r="ID37" s="456">
        <f>IFERROR(MATCH(IE$33,Sheep!$R$322:$R$329,1),0)</f>
        <v>4</v>
      </c>
      <c r="IE37" s="456">
        <f>IFERROR(MATCH(IF$33,Sheep!$R$322:$R$329,1),0)</f>
        <v>4</v>
      </c>
      <c r="IF37" s="456">
        <f>IFERROR(MATCH(IG$33,Sheep!$R$322:$R$329,1),0)</f>
        <v>4</v>
      </c>
      <c r="IG37" s="456">
        <f>IFERROR(MATCH(IH$33,Sheep!$R$322:$R$329,1),0)</f>
        <v>4</v>
      </c>
      <c r="IH37" s="456">
        <f>IFERROR(MATCH(II$33,Sheep!$R$322:$R$329,1),0)</f>
        <v>4</v>
      </c>
      <c r="II37" s="456">
        <f>IFERROR(MATCH(IJ$33,Sheep!$R$322:$R$329,1),0)</f>
        <v>4</v>
      </c>
      <c r="IJ37" s="456">
        <f>IFERROR(MATCH(IK$33,Sheep!$R$322:$R$329,1),0)</f>
        <v>4</v>
      </c>
      <c r="IK37" s="456">
        <f>IFERROR(MATCH(IL$33,Sheep!$R$322:$R$329,1),0)</f>
        <v>4</v>
      </c>
      <c r="IL37" s="456">
        <f>IFERROR(MATCH(IM$33,Sheep!$R$322:$R$329,1),0)</f>
        <v>4</v>
      </c>
      <c r="IM37" s="456">
        <f>IFERROR(MATCH(IN$33,Sheep!$R$322:$R$329,1),0)</f>
        <v>4</v>
      </c>
      <c r="IN37" s="456">
        <f>IFERROR(MATCH(IO$33,Sheep!$R$322:$R$329,1),0)</f>
        <v>4</v>
      </c>
      <c r="IO37" s="456">
        <f>IFERROR(MATCH(IP$33,Sheep!$R$322:$R$329,1),0)</f>
        <v>4</v>
      </c>
      <c r="IP37" s="456">
        <f>IFERROR(MATCH(IQ$33,Sheep!$R$322:$R$329,1),0)</f>
        <v>4</v>
      </c>
      <c r="IQ37" s="456">
        <f>IFERROR(MATCH(IR$33,Sheep!$R$322:$R$329,1),0)</f>
        <v>4</v>
      </c>
      <c r="IR37" s="456">
        <f>IFERROR(MATCH(IS$33,Sheep!$R$322:$R$329,1),0)</f>
        <v>4</v>
      </c>
      <c r="IS37" s="456">
        <f>IFERROR(MATCH(IT$33,Sheep!$R$322:$R$329,1),0)</f>
        <v>4</v>
      </c>
      <c r="IT37" s="456">
        <f>IFERROR(MATCH(IU$33,Sheep!$R$322:$R$329,1),0)</f>
        <v>4</v>
      </c>
      <c r="IU37" s="456">
        <f>IFERROR(MATCH(IV$33,Sheep!$R$322:$R$329,1),0)</f>
        <v>4</v>
      </c>
      <c r="IV37" s="456">
        <f>IFERROR(MATCH(IW$33,Sheep!$R$322:$R$329,1),0)</f>
        <v>4</v>
      </c>
      <c r="IW37" s="456">
        <f>IFERROR(MATCH(IX$33,Sheep!$R$322:$R$329,1),0)</f>
        <v>4</v>
      </c>
      <c r="IX37" s="456">
        <f>IFERROR(MATCH(IY$33,Sheep!$R$322:$R$329,1),0)</f>
        <v>4</v>
      </c>
      <c r="IY37" s="456">
        <f>IFERROR(MATCH(IZ$33,Sheep!$R$322:$R$329,1),0)</f>
        <v>4</v>
      </c>
      <c r="IZ37" s="456">
        <f>IFERROR(MATCH(JA$33,Sheep!$R$322:$R$329,1),0)</f>
        <v>4</v>
      </c>
      <c r="JA37" s="456">
        <f>IFERROR(MATCH(JB$33,Sheep!$R$322:$R$329,1),0)</f>
        <v>4</v>
      </c>
      <c r="JB37" s="456">
        <f>IFERROR(MATCH(JC$33,Sheep!$R$322:$R$329,1),0)</f>
        <v>4</v>
      </c>
      <c r="JC37" s="456">
        <f>IFERROR(MATCH(JD$33,Sheep!$R$322:$R$329,1),0)</f>
        <v>4</v>
      </c>
      <c r="JD37" s="456">
        <f>IFERROR(MATCH(JE$33,Sheep!$R$322:$R$329,1),0)</f>
        <v>4</v>
      </c>
      <c r="JE37" s="456">
        <f>IFERROR(MATCH(JF$33,Sheep!$R$322:$R$329,1),0)</f>
        <v>4</v>
      </c>
      <c r="JF37" s="456">
        <f>IFERROR(MATCH(JG$33,Sheep!$R$322:$R$329,1),0)</f>
        <v>4</v>
      </c>
      <c r="JG37" s="456">
        <f>IFERROR(MATCH(JH$33,Sheep!$R$322:$R$329,1),0)</f>
        <v>4</v>
      </c>
      <c r="JH37" s="456">
        <f>IFERROR(MATCH(JI$33,Sheep!$R$322:$R$329,1),0)</f>
        <v>4</v>
      </c>
      <c r="JI37" s="456">
        <f>IFERROR(MATCH(JJ$33,Sheep!$R$322:$R$329,1),0)</f>
        <v>4</v>
      </c>
      <c r="JJ37" s="456">
        <f>IFERROR(MATCH(JK$33,Sheep!$R$322:$R$329,1),0)</f>
        <v>4</v>
      </c>
      <c r="JK37" s="456">
        <f>IFERROR(MATCH(JL$33,Sheep!$R$322:$R$329,1),0)</f>
        <v>4</v>
      </c>
      <c r="JL37" s="456">
        <f>IFERROR(MATCH(JM$33,Sheep!$R$322:$R$329,1),0)</f>
        <v>4</v>
      </c>
      <c r="JM37" s="456">
        <f>IFERROR(MATCH(JN$33,Sheep!$R$322:$R$329,1),0)</f>
        <v>5</v>
      </c>
      <c r="JN37" s="456">
        <f>IFERROR(MATCH(JO$33,Sheep!$R$322:$R$329,1),0)</f>
        <v>5</v>
      </c>
      <c r="JO37" s="456">
        <f>IFERROR(MATCH(JP$33,Sheep!$R$322:$R$329,1),0)</f>
        <v>5</v>
      </c>
      <c r="JP37" s="456">
        <f>IFERROR(MATCH(JQ$33,Sheep!$R$322:$R$329,1),0)</f>
        <v>5</v>
      </c>
      <c r="JQ37" s="456">
        <f>IFERROR(MATCH(JR$33,Sheep!$R$322:$R$329,1),0)</f>
        <v>5</v>
      </c>
      <c r="JR37" s="456">
        <f>IFERROR(MATCH(JS$33,Sheep!$R$322:$R$329,1),0)</f>
        <v>5</v>
      </c>
      <c r="JS37" s="456">
        <f>IFERROR(MATCH(JT$33,Sheep!$R$322:$R$329,1),0)</f>
        <v>5</v>
      </c>
      <c r="JT37" s="456">
        <f>IFERROR(MATCH(JU$33,Sheep!$R$322:$R$329,1),0)</f>
        <v>5</v>
      </c>
      <c r="JU37" s="456">
        <f>IFERROR(MATCH(JV$33,Sheep!$R$322:$R$329,1),0)</f>
        <v>5</v>
      </c>
      <c r="JV37" s="456">
        <f>IFERROR(MATCH(JW$33,Sheep!$R$322:$R$329,1),0)</f>
        <v>5</v>
      </c>
      <c r="JW37" s="456">
        <f>IFERROR(MATCH(JX$33,Sheep!$R$322:$R$329,1),0)</f>
        <v>5</v>
      </c>
      <c r="JX37" s="456">
        <f>IFERROR(MATCH(JY$33,Sheep!$R$322:$R$329,1),0)</f>
        <v>5</v>
      </c>
      <c r="JY37" s="456">
        <f>IFERROR(MATCH(JZ$33,Sheep!$R$322:$R$329,1),0)</f>
        <v>5</v>
      </c>
      <c r="JZ37" s="456">
        <f>IFERROR(MATCH(KA$33,Sheep!$R$322:$R$329,1),0)</f>
        <v>5</v>
      </c>
      <c r="KA37" s="456">
        <f>IFERROR(MATCH(KB$33,Sheep!$R$322:$R$329,1),0)</f>
        <v>5</v>
      </c>
      <c r="KB37" s="456">
        <f>IFERROR(MATCH(KC$33,Sheep!$R$322:$R$329,1),0)</f>
        <v>5</v>
      </c>
      <c r="KC37" s="456">
        <f>IFERROR(MATCH(KD$33,Sheep!$R$322:$R$329,1),0)</f>
        <v>5</v>
      </c>
      <c r="KD37" s="456">
        <f>IFERROR(MATCH(KE$33,Sheep!$R$322:$R$329,1),0)</f>
        <v>5</v>
      </c>
      <c r="KE37" s="456">
        <f>IFERROR(MATCH(KF$33,Sheep!$R$322:$R$329,1),0)</f>
        <v>5</v>
      </c>
      <c r="KF37" s="456">
        <f>IFERROR(MATCH(KG$33,Sheep!$R$322:$R$329,1),0)</f>
        <v>5</v>
      </c>
      <c r="KG37" s="456">
        <f>IFERROR(MATCH(KH$33,Sheep!$R$322:$R$329,1),0)</f>
        <v>5</v>
      </c>
      <c r="KH37" s="456">
        <f>IFERROR(MATCH(KI$33,Sheep!$R$322:$R$329,1),0)</f>
        <v>5</v>
      </c>
      <c r="KI37" s="456">
        <f>IFERROR(MATCH(KJ$33,Sheep!$R$322:$R$329,1),0)</f>
        <v>5</v>
      </c>
      <c r="KJ37" s="456">
        <f>IFERROR(MATCH(KK$33,Sheep!$R$322:$R$329,1),0)</f>
        <v>5</v>
      </c>
      <c r="KK37" s="456">
        <f>IFERROR(MATCH(KL$33,Sheep!$R$322:$R$329,1),0)</f>
        <v>5</v>
      </c>
      <c r="KL37" s="456">
        <f>IFERROR(MATCH(KM$33,Sheep!$R$322:$R$329,1),0)</f>
        <v>5</v>
      </c>
      <c r="KM37" s="456">
        <f>IFERROR(MATCH(KN$33,Sheep!$R$322:$R$329,1),0)</f>
        <v>5</v>
      </c>
      <c r="KN37" s="456">
        <f>IFERROR(MATCH(KO$33,Sheep!$R$322:$R$329,1),0)</f>
        <v>5</v>
      </c>
      <c r="KO37" s="456">
        <f>IFERROR(MATCH(KP$33,Sheep!$R$322:$R$329,1),0)</f>
        <v>5</v>
      </c>
      <c r="KP37" s="456">
        <f>IFERROR(MATCH(KQ$33,Sheep!$R$322:$R$329,1),0)</f>
        <v>5</v>
      </c>
      <c r="KQ37" s="456">
        <f>IFERROR(MATCH(KR$33,Sheep!$R$322:$R$329,1),0)</f>
        <v>5</v>
      </c>
      <c r="KR37" s="456">
        <f>IFERROR(MATCH(KS$33,Sheep!$R$322:$R$329,1),0)</f>
        <v>5</v>
      </c>
      <c r="KS37" s="456">
        <f>IFERROR(MATCH(KT$33,Sheep!$R$322:$R$329,1),0)</f>
        <v>5</v>
      </c>
      <c r="KT37" s="456">
        <f>IFERROR(MATCH(KU$33,Sheep!$R$322:$R$329,1),0)</f>
        <v>5</v>
      </c>
      <c r="KU37" s="456">
        <f>IFERROR(MATCH(KV$33,Sheep!$R$322:$R$329,1),0)</f>
        <v>5</v>
      </c>
      <c r="KV37" s="456">
        <f>IFERROR(MATCH(KW$33,Sheep!$R$322:$R$329,1),0)</f>
        <v>5</v>
      </c>
      <c r="KW37" s="456">
        <f>IFERROR(MATCH(KX$33,Sheep!$R$322:$R$329,1),0)</f>
        <v>5</v>
      </c>
      <c r="KX37" s="456">
        <f>IFERROR(MATCH(KY$33,Sheep!$R$322:$R$329,1),0)</f>
        <v>5</v>
      </c>
      <c r="KY37" s="456">
        <f>IFERROR(MATCH(KZ$33,Sheep!$R$322:$R$329,1),0)</f>
        <v>5</v>
      </c>
      <c r="KZ37" s="456">
        <f>IFERROR(MATCH(LA$33,Sheep!$R$322:$R$329,1),0)</f>
        <v>5</v>
      </c>
      <c r="LA37" s="456">
        <f>IFERROR(MATCH(LB$33,Sheep!$R$322:$R$329,1),0)</f>
        <v>5</v>
      </c>
      <c r="LB37" s="456">
        <f>IFERROR(MATCH(LC$33,Sheep!$R$322:$R$329,1),0)</f>
        <v>5</v>
      </c>
      <c r="LC37" s="456">
        <f>IFERROR(MATCH(LD$33,Sheep!$R$322:$R$329,1),0)</f>
        <v>5</v>
      </c>
      <c r="LD37" s="456">
        <f>IFERROR(MATCH(LE$33,Sheep!$R$322:$R$329,1),0)</f>
        <v>5</v>
      </c>
      <c r="LE37" s="456">
        <f>IFERROR(MATCH(LF$33,Sheep!$R$322:$R$329,1),0)</f>
        <v>5</v>
      </c>
      <c r="LF37" s="456">
        <f>IFERROR(MATCH(LG$33,Sheep!$R$322:$R$329,1),0)</f>
        <v>5</v>
      </c>
      <c r="LG37" s="456">
        <f>IFERROR(MATCH(LH$33,Sheep!$R$322:$R$329,1),0)</f>
        <v>5</v>
      </c>
      <c r="LH37" s="456">
        <f>IFERROR(MATCH(LI$33,Sheep!$R$322:$R$329,1),0)</f>
        <v>5</v>
      </c>
      <c r="LI37" s="456">
        <f>IFERROR(MATCH(LJ$33,Sheep!$R$322:$R$329,1),0)</f>
        <v>5</v>
      </c>
      <c r="LJ37" s="456">
        <f>IFERROR(MATCH(LK$33,Sheep!$R$322:$R$329,1),0)</f>
        <v>5</v>
      </c>
      <c r="LK37" s="456">
        <f>IFERROR(MATCH(LL$33,Sheep!$R$322:$R$329,1),0)</f>
        <v>5</v>
      </c>
      <c r="LL37" s="456">
        <f>IFERROR(MATCH(LM$33,Sheep!$R$322:$R$329,1),0)</f>
        <v>5</v>
      </c>
      <c r="LM37" s="456">
        <f>IFERROR(MATCH(LN$33,Sheep!$R$322:$R$329,1),0)</f>
        <v>6</v>
      </c>
      <c r="LN37" s="456">
        <f>IFERROR(MATCH(LO$33,Sheep!$R$322:$R$329,1),0)</f>
        <v>6</v>
      </c>
      <c r="LO37" s="456">
        <f>IFERROR(MATCH(LP$33,Sheep!$R$322:$R$329,1),0)</f>
        <v>6</v>
      </c>
      <c r="LP37" s="456">
        <f>IFERROR(MATCH(LQ$33,Sheep!$R$322:$R$329,1),0)</f>
        <v>6</v>
      </c>
      <c r="LQ37" s="456">
        <f>IFERROR(MATCH(LR$33,Sheep!$R$322:$R$329,1),0)</f>
        <v>6</v>
      </c>
      <c r="LR37" s="456">
        <f>IFERROR(MATCH(LS$33,Sheep!$R$322:$R$329,1),0)</f>
        <v>6</v>
      </c>
      <c r="LS37" s="456">
        <f>IFERROR(MATCH(LT$33,Sheep!$R$322:$R$329,1),0)</f>
        <v>6</v>
      </c>
      <c r="LT37" s="456">
        <f>IFERROR(MATCH(LU$33,Sheep!$R$322:$R$329,1),0)</f>
        <v>6</v>
      </c>
      <c r="LU37" s="456">
        <f>IFERROR(MATCH(LV$33,Sheep!$R$322:$R$329,1),0)</f>
        <v>6</v>
      </c>
      <c r="LV37" s="456">
        <f>IFERROR(MATCH(LW$33,Sheep!$R$322:$R$329,1),0)</f>
        <v>6</v>
      </c>
      <c r="LW37" s="456">
        <f>IFERROR(MATCH(LX$33,Sheep!$R$322:$R$329,1),0)</f>
        <v>6</v>
      </c>
      <c r="LX37" s="456">
        <f>IFERROR(MATCH(LY$33,Sheep!$R$322:$R$329,1),0)</f>
        <v>6</v>
      </c>
      <c r="LY37" s="456">
        <f>IFERROR(MATCH(LZ$33,Sheep!$R$322:$R$329,1),0)</f>
        <v>6</v>
      </c>
      <c r="LZ37" s="456">
        <f>IFERROR(MATCH(MA$33,Sheep!$R$322:$R$329,1),0)</f>
        <v>6</v>
      </c>
      <c r="MA37" s="456">
        <f>IFERROR(MATCH(MB$33,Sheep!$R$322:$R$329,1),0)</f>
        <v>6</v>
      </c>
      <c r="MB37" s="456">
        <f>IFERROR(MATCH(MC$33,Sheep!$R$322:$R$329,1),0)</f>
        <v>6</v>
      </c>
      <c r="MC37" s="456">
        <f>IFERROR(MATCH(MD$33,Sheep!$R$322:$R$329,1),0)</f>
        <v>6</v>
      </c>
      <c r="MD37" s="456">
        <f>IFERROR(MATCH(ME$33,Sheep!$R$322:$R$329,1),0)</f>
        <v>6</v>
      </c>
      <c r="ME37" s="456">
        <f>IFERROR(MATCH(MF$33,Sheep!$R$322:$R$329,1),0)</f>
        <v>6</v>
      </c>
      <c r="MF37" s="456">
        <f>IFERROR(MATCH(MG$33,Sheep!$R$322:$R$329,1),0)</f>
        <v>6</v>
      </c>
      <c r="MG37" s="456">
        <f>IFERROR(MATCH(MH$33,Sheep!$R$322:$R$329,1),0)</f>
        <v>6</v>
      </c>
      <c r="MH37" s="456">
        <f>IFERROR(MATCH(MI$33,Sheep!$R$322:$R$329,1),0)</f>
        <v>6</v>
      </c>
      <c r="MI37" s="456">
        <f>IFERROR(MATCH(MJ$33,Sheep!$R$322:$R$329,1),0)</f>
        <v>6</v>
      </c>
      <c r="MJ37" s="456">
        <f>IFERROR(MATCH(MK$33,Sheep!$R$322:$R$329,1),0)</f>
        <v>6</v>
      </c>
      <c r="MK37" s="456">
        <f>IFERROR(MATCH(ML$33,Sheep!$R$322:$R$329,1),0)</f>
        <v>6</v>
      </c>
      <c r="ML37" s="456">
        <f>IFERROR(MATCH(MM$33,Sheep!$R$322:$R$329,1),0)</f>
        <v>6</v>
      </c>
      <c r="MM37" s="456">
        <f>IFERROR(MATCH(MN$33,Sheep!$R$322:$R$329,1),0)</f>
        <v>6</v>
      </c>
      <c r="MN37" s="456">
        <f>IFERROR(MATCH(MO$33,Sheep!$R$322:$R$329,1),0)</f>
        <v>6</v>
      </c>
      <c r="MO37" s="456">
        <f>IFERROR(MATCH(MP$33,Sheep!$R$322:$R$329,1),0)</f>
        <v>6</v>
      </c>
      <c r="MP37" s="456">
        <f>IFERROR(MATCH(MQ$33,Sheep!$R$322:$R$329,1),0)</f>
        <v>6</v>
      </c>
      <c r="MQ37" s="456">
        <f>IFERROR(MATCH(MR$33,Sheep!$R$322:$R$329,1),0)</f>
        <v>6</v>
      </c>
      <c r="MR37" s="456">
        <f>IFERROR(MATCH(MS$33,Sheep!$R$322:$R$329,1),0)</f>
        <v>6</v>
      </c>
      <c r="MS37" s="456">
        <f>IFERROR(MATCH(MT$33,Sheep!$R$322:$R$329,1),0)</f>
        <v>6</v>
      </c>
      <c r="MT37" s="456">
        <f>IFERROR(MATCH(MU$33,Sheep!$R$322:$R$329,1),0)</f>
        <v>6</v>
      </c>
      <c r="MU37" s="456">
        <f>IFERROR(MATCH(MV$33,Sheep!$R$322:$R$329,1),0)</f>
        <v>6</v>
      </c>
      <c r="MV37" s="456">
        <f>IFERROR(MATCH(MW$33,Sheep!$R$322:$R$329,1),0)</f>
        <v>6</v>
      </c>
      <c r="MW37" s="456">
        <f>IFERROR(MATCH(MX$33,Sheep!$R$322:$R$329,1),0)</f>
        <v>6</v>
      </c>
      <c r="MX37" s="456">
        <f>IFERROR(MATCH(MY$33,Sheep!$R$322:$R$329,1),0)</f>
        <v>6</v>
      </c>
      <c r="MY37" s="456">
        <f>IFERROR(MATCH(MZ$33,Sheep!$R$322:$R$329,1),0)</f>
        <v>6</v>
      </c>
      <c r="MZ37" s="456">
        <f>IFERROR(MATCH(NA$33,Sheep!$R$322:$R$329,1),0)</f>
        <v>6</v>
      </c>
      <c r="NA37" s="456">
        <f>IFERROR(MATCH(NB$33,Sheep!$R$322:$R$329,1),0)</f>
        <v>6</v>
      </c>
      <c r="NB37" s="456">
        <f>IFERROR(MATCH(NC$33,Sheep!$R$322:$R$329,1),0)</f>
        <v>6</v>
      </c>
      <c r="NC37" s="456">
        <f>IFERROR(MATCH(ND$33,Sheep!$R$322:$R$329,1),0)</f>
        <v>6</v>
      </c>
      <c r="ND37" s="456">
        <f>IFERROR(MATCH(NE$33,Sheep!$R$322:$R$329,1),0)</f>
        <v>6</v>
      </c>
      <c r="NE37" s="456">
        <f>IFERROR(MATCH(NF$33,Sheep!$R$322:$R$329,1),0)</f>
        <v>6</v>
      </c>
      <c r="NF37" s="456">
        <f>IFERROR(MATCH(NG$33,Sheep!$R$322:$R$329,1),0)</f>
        <v>6</v>
      </c>
      <c r="NG37" s="456">
        <f>IFERROR(MATCH(NH$33,Sheep!$R$322:$R$329,1),0)</f>
        <v>6</v>
      </c>
      <c r="NH37" s="456">
        <f>IFERROR(MATCH(NI$33,Sheep!$R$322:$R$329,1),0)</f>
        <v>6</v>
      </c>
      <c r="NI37" s="456">
        <f>IFERROR(MATCH(NJ$33,Sheep!$R$322:$R$329,1),0)</f>
        <v>6</v>
      </c>
      <c r="NJ37" s="456">
        <f>IFERROR(MATCH(NK$33,Sheep!$R$322:$R$329,1),0)</f>
        <v>6</v>
      </c>
      <c r="NK37" s="456">
        <f>IFERROR(MATCH(NL$33,Sheep!$R$322:$R$329,1),0)</f>
        <v>6</v>
      </c>
      <c r="NL37" s="456">
        <f>IFERROR(MATCH(NM$33,Sheep!$R$322:$R$329,1),0)</f>
        <v>6</v>
      </c>
      <c r="NM37" s="456">
        <f>IFERROR(MATCH(NN$33,Sheep!$R$322:$R$329,1),0)</f>
        <v>7</v>
      </c>
      <c r="NN37" s="456">
        <f>IFERROR(MATCH(NO$33,Sheep!$R$322:$R$329,1),0)</f>
        <v>7</v>
      </c>
      <c r="NO37" s="456">
        <f>IFERROR(MATCH(NP$33,Sheep!$R$322:$R$329,1),0)</f>
        <v>7</v>
      </c>
      <c r="NP37" s="456">
        <f>IFERROR(MATCH(NQ$33,Sheep!$R$322:$R$329,1),0)</f>
        <v>7</v>
      </c>
      <c r="NQ37" s="456">
        <f>IFERROR(MATCH(NR$33,Sheep!$R$322:$R$329,1),0)</f>
        <v>7</v>
      </c>
      <c r="NR37" s="456">
        <f>IFERROR(MATCH(NS$33,Sheep!$R$322:$R$329,1),0)</f>
        <v>7</v>
      </c>
      <c r="NS37" s="456">
        <f>IFERROR(MATCH(NT$33,Sheep!$R$322:$R$329,1),0)</f>
        <v>7</v>
      </c>
      <c r="NT37" s="456">
        <f>IFERROR(MATCH(NU$33,Sheep!$R$322:$R$329,1),0)</f>
        <v>7</v>
      </c>
      <c r="NU37" s="456">
        <f>IFERROR(MATCH(NV$33,Sheep!$R$322:$R$329,1),0)</f>
        <v>7</v>
      </c>
      <c r="NV37" s="456">
        <f>IFERROR(MATCH(NW$33,Sheep!$R$322:$R$329,1),0)</f>
        <v>7</v>
      </c>
      <c r="NW37" s="456">
        <f>IFERROR(MATCH(NX$33,Sheep!$R$322:$R$329,1),0)</f>
        <v>7</v>
      </c>
      <c r="NX37" s="456">
        <f>IFERROR(MATCH(NY$33,Sheep!$R$322:$R$329,1),0)</f>
        <v>7</v>
      </c>
      <c r="NY37" s="456">
        <f>IFERROR(MATCH(NZ$33,Sheep!$R$322:$R$329,1),0)</f>
        <v>7</v>
      </c>
      <c r="NZ37" s="456">
        <f>IFERROR(MATCH(OA$33,Sheep!$R$322:$R$329,1),0)</f>
        <v>7</v>
      </c>
      <c r="OA37" s="456">
        <f>IFERROR(MATCH(OB$33,Sheep!$R$322:$R$329,1),0)</f>
        <v>7</v>
      </c>
      <c r="OB37" s="456">
        <f>IFERROR(MATCH(OC$33,Sheep!$R$322:$R$329,1),0)</f>
        <v>7</v>
      </c>
      <c r="OC37" s="456">
        <f>IFERROR(MATCH(OD$33,Sheep!$R$322:$R$329,1),0)</f>
        <v>7</v>
      </c>
      <c r="OD37" s="456">
        <f>IFERROR(MATCH(OE$33,Sheep!$R$322:$R$329,1),0)</f>
        <v>7</v>
      </c>
      <c r="OE37" s="456">
        <f>IFERROR(MATCH(OF$33,Sheep!$R$322:$R$329,1),0)</f>
        <v>7</v>
      </c>
      <c r="OF37" s="456">
        <f>IFERROR(MATCH(OG$33,Sheep!$R$322:$R$329,1),0)</f>
        <v>7</v>
      </c>
      <c r="OG37" s="456">
        <f>IFERROR(MATCH(OH$33,Sheep!$R$322:$R$329,1),0)</f>
        <v>7</v>
      </c>
      <c r="OH37" s="456">
        <f>IFERROR(MATCH(OI$33,Sheep!$R$322:$R$329,1),0)</f>
        <v>7</v>
      </c>
      <c r="OI37" s="456">
        <f>IFERROR(MATCH(OJ$33,Sheep!$R$322:$R$329,1),0)</f>
        <v>7</v>
      </c>
      <c r="OJ37" s="456">
        <f>IFERROR(MATCH(OK$33,Sheep!$R$322:$R$329,1),0)</f>
        <v>7</v>
      </c>
      <c r="OK37" s="456">
        <f>IFERROR(MATCH(OL$33,Sheep!$R$322:$R$329,1),0)</f>
        <v>7</v>
      </c>
      <c r="OL37" s="456">
        <f>IFERROR(MATCH(OM$33,Sheep!$R$322:$R$329,1),0)</f>
        <v>7</v>
      </c>
      <c r="OM37" s="456">
        <f>IFERROR(MATCH(ON$33,Sheep!$R$322:$R$329,1),0)</f>
        <v>7</v>
      </c>
      <c r="ON37" s="456">
        <f>IFERROR(MATCH(OO$33,Sheep!$R$322:$R$329,1),0)</f>
        <v>7</v>
      </c>
      <c r="OO37" s="456">
        <f>IFERROR(MATCH(OP$33,Sheep!$R$322:$R$329,1),0)</f>
        <v>7</v>
      </c>
      <c r="OP37" s="456">
        <f>IFERROR(MATCH(OQ$33,Sheep!$R$322:$R$329,1),0)</f>
        <v>7</v>
      </c>
      <c r="OQ37" s="456">
        <f>IFERROR(MATCH(OR$33,Sheep!$R$322:$R$329,1),0)</f>
        <v>7</v>
      </c>
      <c r="OR37" s="456">
        <f>IFERROR(MATCH(OS$33,Sheep!$R$322:$R$329,1),0)</f>
        <v>7</v>
      </c>
      <c r="OS37" s="456">
        <f>IFERROR(MATCH(OT$33,Sheep!$R$322:$R$329,1),0)</f>
        <v>7</v>
      </c>
      <c r="OT37" s="456">
        <f>IFERROR(MATCH(OU$33,Sheep!$R$322:$R$329,1),0)</f>
        <v>7</v>
      </c>
      <c r="OU37" s="456">
        <f>IFERROR(MATCH(OV$33,Sheep!$R$322:$R$329,1),0)</f>
        <v>7</v>
      </c>
      <c r="OV37" s="456">
        <f>IFERROR(MATCH(OW$33,Sheep!$R$322:$R$329,1),0)</f>
        <v>7</v>
      </c>
      <c r="OW37" s="456">
        <f>IFERROR(MATCH(OX$33,Sheep!$R$322:$R$329,1),0)</f>
        <v>7</v>
      </c>
      <c r="OX37" s="456">
        <f>IFERROR(MATCH(OY$33,Sheep!$R$322:$R$329,1),0)</f>
        <v>7</v>
      </c>
      <c r="OY37" s="456">
        <f>IFERROR(MATCH(OZ$33,Sheep!$R$322:$R$329,1),0)</f>
        <v>7</v>
      </c>
      <c r="OZ37" s="456">
        <f>IFERROR(MATCH(PA$33,Sheep!$R$322:$R$329,1),0)</f>
        <v>7</v>
      </c>
      <c r="PA37" s="456">
        <f>IFERROR(MATCH(PB$33,Sheep!$R$322:$R$329,1),0)</f>
        <v>7</v>
      </c>
      <c r="PB37" s="456">
        <f>IFERROR(MATCH(PC$33,Sheep!$R$322:$R$329,1),0)</f>
        <v>7</v>
      </c>
      <c r="PC37" s="456">
        <f>IFERROR(MATCH(PD$33,Sheep!$R$322:$R$329,1),0)</f>
        <v>7</v>
      </c>
      <c r="PD37" s="456">
        <f>IFERROR(MATCH(PE$33,Sheep!$R$322:$R$329,1),0)</f>
        <v>7</v>
      </c>
      <c r="PE37" s="456">
        <f>IFERROR(MATCH(PF$33,Sheep!$R$322:$R$329,1),0)</f>
        <v>7</v>
      </c>
      <c r="PF37" s="456">
        <f>IFERROR(MATCH(PG$33,Sheep!$R$322:$R$329,1),0)</f>
        <v>7</v>
      </c>
      <c r="PG37" s="456">
        <f>IFERROR(MATCH(PH$33,Sheep!$R$322:$R$329,1),0)</f>
        <v>7</v>
      </c>
      <c r="PH37" s="456">
        <f>IFERROR(MATCH(PI$33,Sheep!$R$322:$R$329,1),0)</f>
        <v>7</v>
      </c>
      <c r="PI37" s="456">
        <f>IFERROR(MATCH(PJ$33,Sheep!$R$322:$R$329,1),0)</f>
        <v>7</v>
      </c>
      <c r="PJ37" s="456">
        <f>IFERROR(MATCH(PK$33,Sheep!$R$322:$R$329,1),0)</f>
        <v>7</v>
      </c>
      <c r="PK37" s="456">
        <f>IFERROR(MATCH(PL$33,Sheep!$R$322:$R$329,1),0)</f>
        <v>7</v>
      </c>
      <c r="PL37" s="456">
        <f>IFERROR(MATCH(PM$33,Sheep!$R$322:$R$329,1),0)</f>
        <v>7</v>
      </c>
      <c r="PM37" s="456">
        <f>IFERROR(MATCH(PN$33,Sheep!$R$322:$R$329,1),0)</f>
        <v>8</v>
      </c>
      <c r="PN37" s="456">
        <f>IFERROR(MATCH(PO$33,Sheep!$R$322:$R$329,1),0)</f>
        <v>8</v>
      </c>
      <c r="PO37" s="456">
        <f>IFERROR(MATCH(PP$33,Sheep!$R$322:$R$329,1),0)</f>
        <v>8</v>
      </c>
      <c r="PP37" s="456">
        <f>IFERROR(MATCH(PQ$33,Sheep!$R$322:$R$329,1),0)</f>
        <v>8</v>
      </c>
      <c r="PQ37" s="456">
        <f>IFERROR(MATCH(PR$33,Sheep!$R$322:$R$329,1),0)</f>
        <v>8</v>
      </c>
      <c r="PR37" s="456">
        <f>IFERROR(MATCH(PS$33,Sheep!$R$322:$R$329,1),0)</f>
        <v>8</v>
      </c>
      <c r="PS37" s="456">
        <f>IFERROR(MATCH(PT$33,Sheep!$R$322:$R$329,1),0)</f>
        <v>8</v>
      </c>
      <c r="PT37" s="456">
        <f>IFERROR(MATCH(PU$33,Sheep!$R$322:$R$329,1),0)</f>
        <v>8</v>
      </c>
      <c r="PU37" s="456">
        <f>IFERROR(MATCH(PV$33,Sheep!$R$322:$R$329,1),0)</f>
        <v>8</v>
      </c>
      <c r="PV37" s="456">
        <f>IFERROR(MATCH(PW$33,Sheep!$R$322:$R$329,1),0)</f>
        <v>8</v>
      </c>
      <c r="PW37" s="456">
        <f>IFERROR(MATCH(PX$33,Sheep!$R$322:$R$329,1),0)</f>
        <v>8</v>
      </c>
      <c r="PX37" s="456">
        <f>IFERROR(MATCH(PY$33,Sheep!$R$322:$R$329,1),0)</f>
        <v>8</v>
      </c>
      <c r="PY37" s="456">
        <f>IFERROR(MATCH(PZ$33,Sheep!$R$322:$R$329,1),0)</f>
        <v>8</v>
      </c>
      <c r="PZ37" s="456">
        <f>IFERROR(MATCH(QA$33,Sheep!$R$322:$R$329,1),0)</f>
        <v>8</v>
      </c>
      <c r="QA37" s="456">
        <f>IFERROR(MATCH(QB$33,Sheep!$R$322:$R$329,1),0)</f>
        <v>8</v>
      </c>
      <c r="QB37" s="456">
        <f>IFERROR(MATCH(QC$33,Sheep!$R$322:$R$329,1),0)</f>
        <v>8</v>
      </c>
      <c r="QC37" s="456">
        <f>IFERROR(MATCH(QD$33,Sheep!$R$322:$R$329,1),0)</f>
        <v>8</v>
      </c>
      <c r="QD37" s="456">
        <f>IFERROR(MATCH(QE$33,Sheep!$R$322:$R$329,1),0)</f>
        <v>8</v>
      </c>
      <c r="QE37" s="456">
        <f>IFERROR(MATCH(QF$33,Sheep!$R$322:$R$329,1),0)</f>
        <v>8</v>
      </c>
      <c r="QF37" s="456">
        <f>IFERROR(MATCH(QG$33,Sheep!$R$322:$R$329,1),0)</f>
        <v>8</v>
      </c>
      <c r="QG37" s="456">
        <f>IFERROR(MATCH(QH$33,Sheep!$R$322:$R$329,1),0)</f>
        <v>8</v>
      </c>
      <c r="QH37" s="456">
        <f>IFERROR(MATCH(QI$33,Sheep!$R$322:$R$329,1),0)</f>
        <v>8</v>
      </c>
      <c r="QI37" s="456">
        <f>IFERROR(MATCH(QJ$33,Sheep!$R$322:$R$329,1),0)</f>
        <v>8</v>
      </c>
      <c r="QJ37" s="456">
        <f>IFERROR(MATCH(QK$33,Sheep!$R$322:$R$329,1),0)</f>
        <v>8</v>
      </c>
      <c r="QK37" s="456">
        <f>IFERROR(MATCH(QL$33,Sheep!$R$322:$R$329,1),0)</f>
        <v>8</v>
      </c>
      <c r="QL37" s="456">
        <f>IFERROR(MATCH(QM$33,Sheep!$R$322:$R$329,1),0)</f>
        <v>8</v>
      </c>
      <c r="QM37" s="456">
        <f>IFERROR(MATCH(QN$33,Sheep!$R$322:$R$329,1),0)</f>
        <v>8</v>
      </c>
      <c r="QN37" s="456">
        <f>IFERROR(MATCH(QO$33,Sheep!$R$322:$R$329,1),0)</f>
        <v>8</v>
      </c>
      <c r="QO37" s="456">
        <f>IFERROR(MATCH(QP$33,Sheep!$R$322:$R$329,1),0)</f>
        <v>8</v>
      </c>
      <c r="QP37" s="456">
        <f>IFERROR(MATCH(QQ$33,Sheep!$R$322:$R$329,1),0)</f>
        <v>8</v>
      </c>
      <c r="QQ37" s="456">
        <f>IFERROR(MATCH(QR$33,Sheep!$R$322:$R$329,1),0)</f>
        <v>8</v>
      </c>
      <c r="QR37" s="456">
        <f>IFERROR(MATCH(QS$33,Sheep!$R$322:$R$329,1),0)</f>
        <v>8</v>
      </c>
      <c r="QS37" s="456">
        <f>IFERROR(MATCH(QT$33,Sheep!$R$322:$R$329,1),0)</f>
        <v>8</v>
      </c>
      <c r="QT37" s="456">
        <f>IFERROR(MATCH(QU$33,Sheep!$R$322:$R$329,1),0)</f>
        <v>8</v>
      </c>
      <c r="QU37" s="456">
        <f>IFERROR(MATCH(QV$33,Sheep!$R$322:$R$329,1),0)</f>
        <v>8</v>
      </c>
      <c r="QV37" s="456">
        <f>IFERROR(MATCH(QW$33,Sheep!$R$322:$R$329,1),0)</f>
        <v>8</v>
      </c>
      <c r="QW37" s="456">
        <f>IFERROR(MATCH(QX$33,Sheep!$R$322:$R$329,1),0)</f>
        <v>8</v>
      </c>
      <c r="QX37" s="456">
        <f>IFERROR(MATCH(QY$33,Sheep!$R$322:$R$329,1),0)</f>
        <v>8</v>
      </c>
      <c r="QY37" s="456">
        <f>IFERROR(MATCH(QZ$33,Sheep!$R$322:$R$329,1),0)</f>
        <v>8</v>
      </c>
      <c r="QZ37" s="456">
        <f>IFERROR(MATCH(RA$33,Sheep!$R$322:$R$329,1),0)</f>
        <v>8</v>
      </c>
      <c r="RA37" s="456">
        <f>IFERROR(MATCH(RB$33,Sheep!$R$322:$R$329,1),0)</f>
        <v>8</v>
      </c>
      <c r="RB37" s="456">
        <f>IFERROR(MATCH(RC$33,Sheep!$R$322:$R$329,1),0)</f>
        <v>8</v>
      </c>
      <c r="RC37" s="456">
        <f>IFERROR(MATCH(RD$33,Sheep!$R$322:$R$329,1),0)</f>
        <v>8</v>
      </c>
      <c r="RD37" s="456">
        <f>IFERROR(MATCH(RE$33,Sheep!$R$322:$R$329,1),0)</f>
        <v>8</v>
      </c>
      <c r="RE37" s="456">
        <f>IFERROR(MATCH(RF$33,Sheep!$R$322:$R$329,1),0)</f>
        <v>8</v>
      </c>
      <c r="RF37" s="456">
        <f>IFERROR(MATCH(RG$33,Sheep!$R$322:$R$329,1),0)</f>
        <v>8</v>
      </c>
      <c r="RG37" s="456">
        <f>IFERROR(MATCH(RH$33,Sheep!$R$322:$R$329,1),0)</f>
        <v>8</v>
      </c>
      <c r="RH37" s="456">
        <f>IFERROR(MATCH(RI$33,Sheep!$R$322:$R$329,1),0)</f>
        <v>8</v>
      </c>
      <c r="RI37" s="456">
        <f>IFERROR(MATCH(RJ$33,Sheep!$R$322:$R$329,1),0)</f>
        <v>8</v>
      </c>
      <c r="RJ37" s="456">
        <f>IFERROR(MATCH(RK$33,Sheep!$R$322:$R$329,1),0)</f>
        <v>8</v>
      </c>
      <c r="RK37" s="456">
        <f>IFERROR(MATCH(RL$33,Sheep!$R$322:$R$329,1),0)</f>
        <v>8</v>
      </c>
      <c r="RL37" s="456">
        <f>IFERROR(MATCH(RM$33,Sheep!$R$322:$R$329,1),0)</f>
        <v>8</v>
      </c>
      <c r="RM37" s="456">
        <f>IFERROR(MATCH(RN$33,Sheep!$R$322:$R$329,1),0)</f>
        <v>8</v>
      </c>
      <c r="RN37" s="456">
        <f>IFERROR(MATCH(RO$33,Sheep!$R$322:$R$329,1),0)</f>
        <v>8</v>
      </c>
      <c r="RO37" s="456">
        <f>IFERROR(MATCH(RP$33,Sheep!$R$322:$R$329,1),0)</f>
        <v>8</v>
      </c>
      <c r="RP37" s="456">
        <f>IFERROR(MATCH(RQ$33,Sheep!$R$322:$R$329,1),0)</f>
        <v>8</v>
      </c>
      <c r="RQ37" s="456">
        <f>IFERROR(MATCH(RR$33,Sheep!$R$322:$R$329,1),0)</f>
        <v>8</v>
      </c>
      <c r="RR37" s="456">
        <f>IFERROR(MATCH(RS$33,Sheep!$R$322:$R$329,1),0)</f>
        <v>8</v>
      </c>
      <c r="RS37" s="456">
        <f>IFERROR(MATCH(RT$33,Sheep!$R$322:$R$329,1),0)</f>
        <v>8</v>
      </c>
      <c r="RT37" s="456">
        <f>IFERROR(MATCH(RU$33,Sheep!$R$322:$R$329,1),0)</f>
        <v>8</v>
      </c>
      <c r="RU37" s="456">
        <f>IFERROR(MATCH(RV$33,Sheep!$R$322:$R$329,1),0)</f>
        <v>8</v>
      </c>
      <c r="RV37" s="456">
        <f>IFERROR(MATCH(RW$33,Sheep!$R$322:$R$329,1),0)</f>
        <v>8</v>
      </c>
      <c r="RW37" s="456">
        <f>IFERROR(MATCH(RX$33,Sheep!$R$322:$R$329,1),0)</f>
        <v>8</v>
      </c>
      <c r="RX37" s="456">
        <f>IFERROR(MATCH(RY$33,Sheep!$R$322:$R$329,1),0)</f>
        <v>8</v>
      </c>
      <c r="RY37" s="456">
        <f>IFERROR(MATCH(RZ$33,Sheep!$R$322:$R$329,1),0)</f>
        <v>8</v>
      </c>
      <c r="RZ37" s="456">
        <f>IFERROR(MATCH(SA$33,Sheep!$R$322:$R$329,1),0)</f>
        <v>8</v>
      </c>
      <c r="SA37" s="456">
        <f>IFERROR(MATCH(SB$33,Sheep!$R$322:$R$329,1),0)</f>
        <v>8</v>
      </c>
      <c r="SB37" s="456">
        <f>IFERROR(MATCH(SC$33,Sheep!$R$322:$R$329,1),0)</f>
        <v>8</v>
      </c>
      <c r="SC37" s="456">
        <f>IFERROR(MATCH(SD$33,Sheep!$R$322:$R$329,1),0)</f>
        <v>8</v>
      </c>
      <c r="SD37" s="456">
        <f>IFERROR(MATCH(SE$33,Sheep!$R$322:$R$329,1),0)</f>
        <v>8</v>
      </c>
      <c r="SE37" s="456">
        <f>IFERROR(MATCH(SF$33,Sheep!$R$322:$R$329,1),0)</f>
        <v>8</v>
      </c>
      <c r="SF37" s="456">
        <f>IFERROR(MATCH(SG$33,Sheep!$R$322:$R$329,1),0)</f>
        <v>8</v>
      </c>
      <c r="SG37" s="456">
        <f>IFERROR(MATCH(SH$33,Sheep!$R$322:$R$329,1),0)</f>
        <v>8</v>
      </c>
      <c r="SH37" s="456">
        <f>IFERROR(MATCH(SI$33,Sheep!$R$322:$R$329,1),0)</f>
        <v>8</v>
      </c>
      <c r="SI37" s="456">
        <f>IFERROR(MATCH(SJ$33,Sheep!$R$322:$R$329,1),0)</f>
        <v>0</v>
      </c>
      <c r="SJ37" s="260"/>
      <c r="SK37" s="262"/>
      <c r="SL37" s="250"/>
      <c r="SM37" s="250"/>
      <c r="SN37" s="250"/>
    </row>
    <row r="38" spans="1:508" hidden="1" outlineLevel="3" x14ac:dyDescent="0.35">
      <c r="A38" s="250"/>
      <c r="B38" s="259"/>
      <c r="C38" s="444">
        <f>INT($C$29)+3</f>
        <v>4</v>
      </c>
      <c r="D38" s="260"/>
      <c r="E38" s="330"/>
      <c r="F38" s="330"/>
      <c r="G38" s="260"/>
      <c r="H38" s="274"/>
      <c r="I38" s="274"/>
      <c r="J38" s="455" t="s">
        <v>704</v>
      </c>
      <c r="K38" s="493">
        <f>IFERROR(INDEX(Sheep!$R$322:$R$329,K37,1),0)</f>
        <v>0</v>
      </c>
      <c r="L38" s="493">
        <f>IFERROR(INDEX(Sheep!$R$322:$R$329,L37,1),0)</f>
        <v>0</v>
      </c>
      <c r="M38" s="493">
        <f>IFERROR(INDEX(Sheep!$R$322:$R$329,M37,1),0)</f>
        <v>0</v>
      </c>
      <c r="N38" s="493">
        <f>IFERROR(INDEX(Sheep!$R$322:$R$329,N37,1),0)</f>
        <v>0</v>
      </c>
      <c r="O38" s="493">
        <f>IFERROR(INDEX(Sheep!$R$322:$R$329,O37,1),0)</f>
        <v>0</v>
      </c>
      <c r="P38" s="493">
        <f>IFERROR(INDEX(Sheep!$R$322:$R$329,P37,1),0)</f>
        <v>0</v>
      </c>
      <c r="Q38" s="493">
        <f>IFERROR(INDEX(Sheep!$R$322:$R$329,Q37,1),0)</f>
        <v>0</v>
      </c>
      <c r="R38" s="493">
        <f>IFERROR(INDEX(Sheep!$R$322:$R$329,R37,1),0)</f>
        <v>0</v>
      </c>
      <c r="S38" s="493">
        <f>IFERROR(INDEX(Sheep!$R$322:$R$329,S37,1),0)</f>
        <v>0</v>
      </c>
      <c r="T38" s="493">
        <f>IFERROR(INDEX(Sheep!$R$322:$R$329,T37,1),0)</f>
        <v>0</v>
      </c>
      <c r="U38" s="493">
        <f>IFERROR(INDEX(Sheep!$R$322:$R$329,U37,1),0)</f>
        <v>0</v>
      </c>
      <c r="V38" s="493">
        <f>IFERROR(INDEX(Sheep!$R$322:$R$329,V37,1),0)</f>
        <v>0</v>
      </c>
      <c r="W38" s="493">
        <f>IFERROR(INDEX(Sheep!$R$322:$R$329,W37,1),0)</f>
        <v>0</v>
      </c>
      <c r="X38" s="493">
        <f>IFERROR(INDEX(Sheep!$R$322:$R$329,X37,1),0)</f>
        <v>0</v>
      </c>
      <c r="Y38" s="493">
        <f>IFERROR(INDEX(Sheep!$R$322:$R$329,Y37,1),0)</f>
        <v>0</v>
      </c>
      <c r="Z38" s="493">
        <f>IFERROR(INDEX(Sheep!$R$322:$R$329,Z37,1),0)</f>
        <v>0</v>
      </c>
      <c r="AA38" s="493">
        <f>IFERROR(INDEX(Sheep!$R$322:$R$329,AA37,1),0)</f>
        <v>0</v>
      </c>
      <c r="AB38" s="493">
        <f>IFERROR(INDEX(Sheep!$R$322:$R$329,AB37,1),0)</f>
        <v>0</v>
      </c>
      <c r="AC38" s="493">
        <f>IFERROR(INDEX(Sheep!$R$322:$R$329,AC37,1),0)</f>
        <v>0</v>
      </c>
      <c r="AD38" s="493">
        <f>IFERROR(INDEX(Sheep!$R$322:$R$329,AD37,1),0)</f>
        <v>0</v>
      </c>
      <c r="AE38" s="493">
        <f>IFERROR(INDEX(Sheep!$R$322:$R$329,AE37,1),0)</f>
        <v>0</v>
      </c>
      <c r="AF38" s="493">
        <f>IFERROR(INDEX(Sheep!$R$322:$R$329,AF37,1),0)</f>
        <v>0</v>
      </c>
      <c r="AG38" s="493">
        <f>IFERROR(INDEX(Sheep!$R$322:$R$329,AG37,1),0)</f>
        <v>0</v>
      </c>
      <c r="AH38" s="493">
        <f>IFERROR(INDEX(Sheep!$R$322:$R$329,AH37,1),0)</f>
        <v>0</v>
      </c>
      <c r="AI38" s="493">
        <f>IFERROR(INDEX(Sheep!$R$322:$R$329,AI37,1),0)</f>
        <v>0</v>
      </c>
      <c r="AJ38" s="493">
        <f>IFERROR(INDEX(Sheep!$R$322:$R$329,AJ37,1),0)</f>
        <v>0</v>
      </c>
      <c r="AK38" s="493">
        <f>IFERROR(INDEX(Sheep!$R$322:$R$329,AK37,1),0)</f>
        <v>0</v>
      </c>
      <c r="AL38" s="493">
        <f>IFERROR(INDEX(Sheep!$R$322:$R$329,AL37,1),0)</f>
        <v>0</v>
      </c>
      <c r="AM38" s="493">
        <f>IFERROR(INDEX(Sheep!$R$322:$R$329,AM37,1),0)</f>
        <v>0</v>
      </c>
      <c r="AN38" s="493">
        <f>IFERROR(INDEX(Sheep!$R$322:$R$329,AN37,1),0)</f>
        <v>0</v>
      </c>
      <c r="AO38" s="493">
        <f>IFERROR(INDEX(Sheep!$R$322:$R$329,AO37,1),0)</f>
        <v>0</v>
      </c>
      <c r="AP38" s="493">
        <f>IFERROR(INDEX(Sheep!$R$322:$R$329,AP37,1),0)</f>
        <v>0</v>
      </c>
      <c r="AQ38" s="493">
        <f>IFERROR(INDEX(Sheep!$R$322:$R$329,AQ37,1),0)</f>
        <v>0</v>
      </c>
      <c r="AR38" s="493">
        <f>IFERROR(INDEX(Sheep!$R$322:$R$329,AR37,1),0)</f>
        <v>0</v>
      </c>
      <c r="AS38" s="493">
        <f>IFERROR(INDEX(Sheep!$R$322:$R$329,AS37,1),0)</f>
        <v>0</v>
      </c>
      <c r="AT38" s="493">
        <f>IFERROR(INDEX(Sheep!$R$322:$R$329,AT37,1),0)</f>
        <v>0</v>
      </c>
      <c r="AU38" s="493">
        <f>IFERROR(INDEX(Sheep!$R$322:$R$329,AU37,1),0)</f>
        <v>0</v>
      </c>
      <c r="AV38" s="493">
        <f>IFERROR(INDEX(Sheep!$R$322:$R$329,AV37,1),0)</f>
        <v>0</v>
      </c>
      <c r="AW38" s="493">
        <f>IFERROR(INDEX(Sheep!$R$322:$R$329,AW37,1),0)</f>
        <v>0</v>
      </c>
      <c r="AX38" s="493">
        <f>IFERROR(INDEX(Sheep!$R$322:$R$329,AX37,1),0)</f>
        <v>0</v>
      </c>
      <c r="AY38" s="493">
        <f>IFERROR(INDEX(Sheep!$R$322:$R$329,AY37,1),0)</f>
        <v>0</v>
      </c>
      <c r="AZ38" s="493">
        <f>IFERROR(INDEX(Sheep!$R$322:$R$329,AZ37,1),0)</f>
        <v>0</v>
      </c>
      <c r="BA38" s="493">
        <f>IFERROR(INDEX(Sheep!$R$322:$R$329,BA37,1),0)</f>
        <v>0</v>
      </c>
      <c r="BB38" s="493">
        <f>IFERROR(INDEX(Sheep!$R$322:$R$329,BB37,1),0)</f>
        <v>0</v>
      </c>
      <c r="BC38" s="493">
        <f>IFERROR(INDEX(Sheep!$R$322:$R$329,BC37,1),0)</f>
        <v>0</v>
      </c>
      <c r="BD38" s="493">
        <f>IFERROR(INDEX(Sheep!$R$322:$R$329,BD37,1),0)</f>
        <v>0</v>
      </c>
      <c r="BE38" s="493">
        <f>IFERROR(INDEX(Sheep!$R$322:$R$329,BE37,1),0)</f>
        <v>0</v>
      </c>
      <c r="BF38" s="493">
        <f>IFERROR(INDEX(Sheep!$R$322:$R$329,BF37,1),0)</f>
        <v>0</v>
      </c>
      <c r="BG38" s="493">
        <f>IFERROR(INDEX(Sheep!$R$322:$R$329,BG37,1),0)</f>
        <v>0</v>
      </c>
      <c r="BH38" s="493">
        <f>IFERROR(INDEX(Sheep!$R$322:$R$329,BH37,1),0)</f>
        <v>0</v>
      </c>
      <c r="BI38" s="493">
        <f>IFERROR(INDEX(Sheep!$R$322:$R$329,BI37,1),0)</f>
        <v>0</v>
      </c>
      <c r="BJ38" s="493">
        <f>IFERROR(INDEX(Sheep!$R$322:$R$329,BJ37,1),0)</f>
        <v>0</v>
      </c>
      <c r="BK38" s="493">
        <f>IFERROR(INDEX(Sheep!$R$322:$R$329,BK37,1),0)</f>
        <v>0</v>
      </c>
      <c r="BL38" s="493">
        <f>IFERROR(INDEX(Sheep!$R$322:$R$329,BL37,1),0)</f>
        <v>0</v>
      </c>
      <c r="BM38" s="493">
        <f>IFERROR(INDEX(Sheep!$R$322:$R$329,BM37,1),0)</f>
        <v>43850</v>
      </c>
      <c r="BN38" s="493">
        <f>IFERROR(INDEX(Sheep!$R$322:$R$329,BN37,1),0)</f>
        <v>43850</v>
      </c>
      <c r="BO38" s="493">
        <f>IFERROR(INDEX(Sheep!$R$322:$R$329,BO37,1),0)</f>
        <v>43850</v>
      </c>
      <c r="BP38" s="493">
        <f>IFERROR(INDEX(Sheep!$R$322:$R$329,BP37,1),0)</f>
        <v>43850</v>
      </c>
      <c r="BQ38" s="493">
        <f>IFERROR(INDEX(Sheep!$R$322:$R$329,BQ37,1),0)</f>
        <v>43850</v>
      </c>
      <c r="BR38" s="493">
        <f>IFERROR(INDEX(Sheep!$R$322:$R$329,BR37,1),0)</f>
        <v>43850</v>
      </c>
      <c r="BS38" s="493">
        <f>IFERROR(INDEX(Sheep!$R$322:$R$329,BS37,1),0)</f>
        <v>43850</v>
      </c>
      <c r="BT38" s="493">
        <f>IFERROR(INDEX(Sheep!$R$322:$R$329,BT37,1),0)</f>
        <v>43850</v>
      </c>
      <c r="BU38" s="493">
        <f>IFERROR(INDEX(Sheep!$R$322:$R$329,BU37,1),0)</f>
        <v>43850</v>
      </c>
      <c r="BV38" s="493">
        <f>IFERROR(INDEX(Sheep!$R$322:$R$329,BV37,1),0)</f>
        <v>43850</v>
      </c>
      <c r="BW38" s="493">
        <f>IFERROR(INDEX(Sheep!$R$322:$R$329,BW37,1),0)</f>
        <v>43850</v>
      </c>
      <c r="BX38" s="493">
        <f>IFERROR(INDEX(Sheep!$R$322:$R$329,BX37,1),0)</f>
        <v>43850</v>
      </c>
      <c r="BY38" s="493">
        <f>IFERROR(INDEX(Sheep!$R$322:$R$329,BY37,1),0)</f>
        <v>43850</v>
      </c>
      <c r="BZ38" s="493">
        <f>IFERROR(INDEX(Sheep!$R$322:$R$329,BZ37,1),0)</f>
        <v>43850</v>
      </c>
      <c r="CA38" s="493">
        <f>IFERROR(INDEX(Sheep!$R$322:$R$329,CA37,1),0)</f>
        <v>43850</v>
      </c>
      <c r="CB38" s="493">
        <f>IFERROR(INDEX(Sheep!$R$322:$R$329,CB37,1),0)</f>
        <v>43850</v>
      </c>
      <c r="CC38" s="493">
        <f>IFERROR(INDEX(Sheep!$R$322:$R$329,CC37,1),0)</f>
        <v>43850</v>
      </c>
      <c r="CD38" s="493">
        <f>IFERROR(INDEX(Sheep!$R$322:$R$329,CD37,1),0)</f>
        <v>43850</v>
      </c>
      <c r="CE38" s="493">
        <f>IFERROR(INDEX(Sheep!$R$322:$R$329,CE37,1),0)</f>
        <v>43850</v>
      </c>
      <c r="CF38" s="493">
        <f>IFERROR(INDEX(Sheep!$R$322:$R$329,CF37,1),0)</f>
        <v>43850</v>
      </c>
      <c r="CG38" s="493">
        <f>IFERROR(INDEX(Sheep!$R$322:$R$329,CG37,1),0)</f>
        <v>43850</v>
      </c>
      <c r="CH38" s="493">
        <f>IFERROR(INDEX(Sheep!$R$322:$R$329,CH37,1),0)</f>
        <v>43850</v>
      </c>
      <c r="CI38" s="493">
        <f>IFERROR(INDEX(Sheep!$R$322:$R$329,CI37,1),0)</f>
        <v>43850</v>
      </c>
      <c r="CJ38" s="493">
        <f>IFERROR(INDEX(Sheep!$R$322:$R$329,CJ37,1),0)</f>
        <v>43850</v>
      </c>
      <c r="CK38" s="493">
        <f>IFERROR(INDEX(Sheep!$R$322:$R$329,CK37,1),0)</f>
        <v>43850</v>
      </c>
      <c r="CL38" s="493">
        <f>IFERROR(INDEX(Sheep!$R$322:$R$329,CL37,1),0)</f>
        <v>43850</v>
      </c>
      <c r="CM38" s="493">
        <f>IFERROR(INDEX(Sheep!$R$322:$R$329,CM37,1),0)</f>
        <v>43850</v>
      </c>
      <c r="CN38" s="493">
        <f>IFERROR(INDEX(Sheep!$R$322:$R$329,CN37,1),0)</f>
        <v>43850</v>
      </c>
      <c r="CO38" s="493">
        <f>IFERROR(INDEX(Sheep!$R$322:$R$329,CO37,1),0)</f>
        <v>43850</v>
      </c>
      <c r="CP38" s="493">
        <f>IFERROR(INDEX(Sheep!$R$322:$R$329,CP37,1),0)</f>
        <v>43850</v>
      </c>
      <c r="CQ38" s="493">
        <f>IFERROR(INDEX(Sheep!$R$322:$R$329,CQ37,1),0)</f>
        <v>43850</v>
      </c>
      <c r="CR38" s="493">
        <f>IFERROR(INDEX(Sheep!$R$322:$R$329,CR37,1),0)</f>
        <v>43850</v>
      </c>
      <c r="CS38" s="493">
        <f>IFERROR(INDEX(Sheep!$R$322:$R$329,CS37,1),0)</f>
        <v>43850</v>
      </c>
      <c r="CT38" s="493">
        <f>IFERROR(INDEX(Sheep!$R$322:$R$329,CT37,1),0)</f>
        <v>43850</v>
      </c>
      <c r="CU38" s="493">
        <f>IFERROR(INDEX(Sheep!$R$322:$R$329,CU37,1),0)</f>
        <v>43850</v>
      </c>
      <c r="CV38" s="493">
        <f>IFERROR(INDEX(Sheep!$R$322:$R$329,CV37,1),0)</f>
        <v>43850</v>
      </c>
      <c r="CW38" s="493">
        <f>IFERROR(INDEX(Sheep!$R$322:$R$329,CW37,1),0)</f>
        <v>43850</v>
      </c>
      <c r="CX38" s="493">
        <f>IFERROR(INDEX(Sheep!$R$322:$R$329,CX37,1),0)</f>
        <v>43850</v>
      </c>
      <c r="CY38" s="493">
        <f>IFERROR(INDEX(Sheep!$R$322:$R$329,CY37,1),0)</f>
        <v>43850</v>
      </c>
      <c r="CZ38" s="493">
        <f>IFERROR(INDEX(Sheep!$R$322:$R$329,CZ37,1),0)</f>
        <v>43850</v>
      </c>
      <c r="DA38" s="493">
        <f>IFERROR(INDEX(Sheep!$R$322:$R$329,DA37,1),0)</f>
        <v>43850</v>
      </c>
      <c r="DB38" s="493">
        <f>IFERROR(INDEX(Sheep!$R$322:$R$329,DB37,1),0)</f>
        <v>43850</v>
      </c>
      <c r="DC38" s="493">
        <f>IFERROR(INDEX(Sheep!$R$322:$R$329,DC37,1),0)</f>
        <v>43850</v>
      </c>
      <c r="DD38" s="493">
        <f>IFERROR(INDEX(Sheep!$R$322:$R$329,DD37,1),0)</f>
        <v>43850</v>
      </c>
      <c r="DE38" s="493">
        <f>IFERROR(INDEX(Sheep!$R$322:$R$329,DE37,1),0)</f>
        <v>43850</v>
      </c>
      <c r="DF38" s="493">
        <f>IFERROR(INDEX(Sheep!$R$322:$R$329,DF37,1),0)</f>
        <v>43850</v>
      </c>
      <c r="DG38" s="493">
        <f>IFERROR(INDEX(Sheep!$R$322:$R$329,DG37,1),0)</f>
        <v>43850</v>
      </c>
      <c r="DH38" s="493">
        <f>IFERROR(INDEX(Sheep!$R$322:$R$329,DH37,1),0)</f>
        <v>43850</v>
      </c>
      <c r="DI38" s="493">
        <f>IFERROR(INDEX(Sheep!$R$322:$R$329,DI37,1),0)</f>
        <v>43850</v>
      </c>
      <c r="DJ38" s="493">
        <f>IFERROR(INDEX(Sheep!$R$322:$R$329,DJ37,1),0)</f>
        <v>43850</v>
      </c>
      <c r="DK38" s="493">
        <f>IFERROR(INDEX(Sheep!$R$322:$R$329,DK37,1),0)</f>
        <v>43850</v>
      </c>
      <c r="DL38" s="493">
        <f>IFERROR(INDEX(Sheep!$R$322:$R$329,DL37,1),0)</f>
        <v>43850</v>
      </c>
      <c r="DM38" s="493">
        <f>IFERROR(INDEX(Sheep!$R$322:$R$329,DM37,1),0)</f>
        <v>44215</v>
      </c>
      <c r="DN38" s="493">
        <f>IFERROR(INDEX(Sheep!$R$322:$R$329,DN37,1),0)</f>
        <v>44215</v>
      </c>
      <c r="DO38" s="493">
        <f>IFERROR(INDEX(Sheep!$R$322:$R$329,DO37,1),0)</f>
        <v>44215</v>
      </c>
      <c r="DP38" s="493">
        <f>IFERROR(INDEX(Sheep!$R$322:$R$329,DP37,1),0)</f>
        <v>44215</v>
      </c>
      <c r="DQ38" s="493">
        <f>IFERROR(INDEX(Sheep!$R$322:$R$329,DQ37,1),0)</f>
        <v>44215</v>
      </c>
      <c r="DR38" s="493">
        <f>IFERROR(INDEX(Sheep!$R$322:$R$329,DR37,1),0)</f>
        <v>44215</v>
      </c>
      <c r="DS38" s="493">
        <f>IFERROR(INDEX(Sheep!$R$322:$R$329,DS37,1),0)</f>
        <v>44215</v>
      </c>
      <c r="DT38" s="493">
        <f>IFERROR(INDEX(Sheep!$R$322:$R$329,DT37,1),0)</f>
        <v>44215</v>
      </c>
      <c r="DU38" s="493">
        <f>IFERROR(INDEX(Sheep!$R$322:$R$329,DU37,1),0)</f>
        <v>44215</v>
      </c>
      <c r="DV38" s="493">
        <f>IFERROR(INDEX(Sheep!$R$322:$R$329,DV37,1),0)</f>
        <v>44215</v>
      </c>
      <c r="DW38" s="493">
        <f>IFERROR(INDEX(Sheep!$R$322:$R$329,DW37,1),0)</f>
        <v>44215</v>
      </c>
      <c r="DX38" s="493">
        <f>IFERROR(INDEX(Sheep!$R$322:$R$329,DX37,1),0)</f>
        <v>44215</v>
      </c>
      <c r="DY38" s="493">
        <f>IFERROR(INDEX(Sheep!$R$322:$R$329,DY37,1),0)</f>
        <v>44215</v>
      </c>
      <c r="DZ38" s="493">
        <f>IFERROR(INDEX(Sheep!$R$322:$R$329,DZ37,1),0)</f>
        <v>44215</v>
      </c>
      <c r="EA38" s="493">
        <f>IFERROR(INDEX(Sheep!$R$322:$R$329,EA37,1),0)</f>
        <v>44215</v>
      </c>
      <c r="EB38" s="493">
        <f>IFERROR(INDEX(Sheep!$R$322:$R$329,EB37,1),0)</f>
        <v>44215</v>
      </c>
      <c r="EC38" s="493">
        <f>IFERROR(INDEX(Sheep!$R$322:$R$329,EC37,1),0)</f>
        <v>44215</v>
      </c>
      <c r="ED38" s="493">
        <f>IFERROR(INDEX(Sheep!$R$322:$R$329,ED37,1),0)</f>
        <v>44215</v>
      </c>
      <c r="EE38" s="493">
        <f>IFERROR(INDEX(Sheep!$R$322:$R$329,EE37,1),0)</f>
        <v>44215</v>
      </c>
      <c r="EF38" s="493">
        <f>IFERROR(INDEX(Sheep!$R$322:$R$329,EF37,1),0)</f>
        <v>44215</v>
      </c>
      <c r="EG38" s="493">
        <f>IFERROR(INDEX(Sheep!$R$322:$R$329,EG37,1),0)</f>
        <v>44215</v>
      </c>
      <c r="EH38" s="493">
        <f>IFERROR(INDEX(Sheep!$R$322:$R$329,EH37,1),0)</f>
        <v>44215</v>
      </c>
      <c r="EI38" s="493">
        <f>IFERROR(INDEX(Sheep!$R$322:$R$329,EI37,1),0)</f>
        <v>44215</v>
      </c>
      <c r="EJ38" s="493">
        <f>IFERROR(INDEX(Sheep!$R$322:$R$329,EJ37,1),0)</f>
        <v>44215</v>
      </c>
      <c r="EK38" s="493">
        <f>IFERROR(INDEX(Sheep!$R$322:$R$329,EK37,1),0)</f>
        <v>44215</v>
      </c>
      <c r="EL38" s="493">
        <f>IFERROR(INDEX(Sheep!$R$322:$R$329,EL37,1),0)</f>
        <v>44215</v>
      </c>
      <c r="EM38" s="493">
        <f>IFERROR(INDEX(Sheep!$R$322:$R$329,EM37,1),0)</f>
        <v>44215</v>
      </c>
      <c r="EN38" s="493">
        <f>IFERROR(INDEX(Sheep!$R$322:$R$329,EN37,1),0)</f>
        <v>44215</v>
      </c>
      <c r="EO38" s="493">
        <f>IFERROR(INDEX(Sheep!$R$322:$R$329,EO37,1),0)</f>
        <v>44215</v>
      </c>
      <c r="EP38" s="493">
        <f>IFERROR(INDEX(Sheep!$R$322:$R$329,EP37,1),0)</f>
        <v>44215</v>
      </c>
      <c r="EQ38" s="493">
        <f>IFERROR(INDEX(Sheep!$R$322:$R$329,EQ37,1),0)</f>
        <v>44215</v>
      </c>
      <c r="ER38" s="493">
        <f>IFERROR(INDEX(Sheep!$R$322:$R$329,ER37,1),0)</f>
        <v>44215</v>
      </c>
      <c r="ES38" s="493">
        <f>IFERROR(INDEX(Sheep!$R$322:$R$329,ES37,1),0)</f>
        <v>44215</v>
      </c>
      <c r="ET38" s="493">
        <f>IFERROR(INDEX(Sheep!$R$322:$R$329,ET37,1),0)</f>
        <v>44215</v>
      </c>
      <c r="EU38" s="493">
        <f>IFERROR(INDEX(Sheep!$R$322:$R$329,EU37,1),0)</f>
        <v>44215</v>
      </c>
      <c r="EV38" s="493">
        <f>IFERROR(INDEX(Sheep!$R$322:$R$329,EV37,1),0)</f>
        <v>44215</v>
      </c>
      <c r="EW38" s="493">
        <f>IFERROR(INDEX(Sheep!$R$322:$R$329,EW37,1),0)</f>
        <v>44215</v>
      </c>
      <c r="EX38" s="493">
        <f>IFERROR(INDEX(Sheep!$R$322:$R$329,EX37,1),0)</f>
        <v>44215</v>
      </c>
      <c r="EY38" s="493">
        <f>IFERROR(INDEX(Sheep!$R$322:$R$329,EY37,1),0)</f>
        <v>44215</v>
      </c>
      <c r="EZ38" s="493">
        <f>IFERROR(INDEX(Sheep!$R$322:$R$329,EZ37,1),0)</f>
        <v>44215</v>
      </c>
      <c r="FA38" s="493">
        <f>IFERROR(INDEX(Sheep!$R$322:$R$329,FA37,1),0)</f>
        <v>44215</v>
      </c>
      <c r="FB38" s="493">
        <f>IFERROR(INDEX(Sheep!$R$322:$R$329,FB37,1),0)</f>
        <v>44215</v>
      </c>
      <c r="FC38" s="493">
        <f>IFERROR(INDEX(Sheep!$R$322:$R$329,FC37,1),0)</f>
        <v>44215</v>
      </c>
      <c r="FD38" s="493">
        <f>IFERROR(INDEX(Sheep!$R$322:$R$329,FD37,1),0)</f>
        <v>44215</v>
      </c>
      <c r="FE38" s="493">
        <f>IFERROR(INDEX(Sheep!$R$322:$R$329,FE37,1),0)</f>
        <v>44215</v>
      </c>
      <c r="FF38" s="493">
        <f>IFERROR(INDEX(Sheep!$R$322:$R$329,FF37,1),0)</f>
        <v>44215</v>
      </c>
      <c r="FG38" s="493">
        <f>IFERROR(INDEX(Sheep!$R$322:$R$329,FG37,1),0)</f>
        <v>44215</v>
      </c>
      <c r="FH38" s="493">
        <f>IFERROR(INDEX(Sheep!$R$322:$R$329,FH37,1),0)</f>
        <v>44215</v>
      </c>
      <c r="FI38" s="493">
        <f>IFERROR(INDEX(Sheep!$R$322:$R$329,FI37,1),0)</f>
        <v>44215</v>
      </c>
      <c r="FJ38" s="493">
        <f>IFERROR(INDEX(Sheep!$R$322:$R$329,FJ37,1),0)</f>
        <v>44215</v>
      </c>
      <c r="FK38" s="493">
        <f>IFERROR(INDEX(Sheep!$R$322:$R$329,FK37,1),0)</f>
        <v>44215</v>
      </c>
      <c r="FL38" s="493">
        <f>IFERROR(INDEX(Sheep!$R$322:$R$329,FL37,1),0)</f>
        <v>44215</v>
      </c>
      <c r="FM38" s="493">
        <f>IFERROR(INDEX(Sheep!$R$322:$R$329,FM37,1),0)</f>
        <v>44580</v>
      </c>
      <c r="FN38" s="493">
        <f>IFERROR(INDEX(Sheep!$R$322:$R$329,FN37,1),0)</f>
        <v>44580</v>
      </c>
      <c r="FO38" s="493">
        <f>IFERROR(INDEX(Sheep!$R$322:$R$329,FO37,1),0)</f>
        <v>44580</v>
      </c>
      <c r="FP38" s="493">
        <f>IFERROR(INDEX(Sheep!$R$322:$R$329,FP37,1),0)</f>
        <v>44580</v>
      </c>
      <c r="FQ38" s="493">
        <f>IFERROR(INDEX(Sheep!$R$322:$R$329,FQ37,1),0)</f>
        <v>44580</v>
      </c>
      <c r="FR38" s="493">
        <f>IFERROR(INDEX(Sheep!$R$322:$R$329,FR37,1),0)</f>
        <v>44580</v>
      </c>
      <c r="FS38" s="493">
        <f>IFERROR(INDEX(Sheep!$R$322:$R$329,FS37,1),0)</f>
        <v>44580</v>
      </c>
      <c r="FT38" s="493">
        <f>IFERROR(INDEX(Sheep!$R$322:$R$329,FT37,1),0)</f>
        <v>44580</v>
      </c>
      <c r="FU38" s="493">
        <f>IFERROR(INDEX(Sheep!$R$322:$R$329,FU37,1),0)</f>
        <v>44580</v>
      </c>
      <c r="FV38" s="493">
        <f>IFERROR(INDEX(Sheep!$R$322:$R$329,FV37,1),0)</f>
        <v>44580</v>
      </c>
      <c r="FW38" s="493">
        <f>IFERROR(INDEX(Sheep!$R$322:$R$329,FW37,1),0)</f>
        <v>44580</v>
      </c>
      <c r="FX38" s="493">
        <f>IFERROR(INDEX(Sheep!$R$322:$R$329,FX37,1),0)</f>
        <v>44580</v>
      </c>
      <c r="FY38" s="493">
        <f>IFERROR(INDEX(Sheep!$R$322:$R$329,FY37,1),0)</f>
        <v>44580</v>
      </c>
      <c r="FZ38" s="493">
        <f>IFERROR(INDEX(Sheep!$R$322:$R$329,FZ37,1),0)</f>
        <v>44580</v>
      </c>
      <c r="GA38" s="493">
        <f>IFERROR(INDEX(Sheep!$R$322:$R$329,GA37,1),0)</f>
        <v>44580</v>
      </c>
      <c r="GB38" s="493">
        <f>IFERROR(INDEX(Sheep!$R$322:$R$329,GB37,1),0)</f>
        <v>44580</v>
      </c>
      <c r="GC38" s="493">
        <f>IFERROR(INDEX(Sheep!$R$322:$R$329,GC37,1),0)</f>
        <v>44580</v>
      </c>
      <c r="GD38" s="493">
        <f>IFERROR(INDEX(Sheep!$R$322:$R$329,GD37,1),0)</f>
        <v>44580</v>
      </c>
      <c r="GE38" s="493">
        <f>IFERROR(INDEX(Sheep!$R$322:$R$329,GE37,1),0)</f>
        <v>44580</v>
      </c>
      <c r="GF38" s="493">
        <f>IFERROR(INDEX(Sheep!$R$322:$R$329,GF37,1),0)</f>
        <v>44580</v>
      </c>
      <c r="GG38" s="493">
        <f>IFERROR(INDEX(Sheep!$R$322:$R$329,GG37,1),0)</f>
        <v>44580</v>
      </c>
      <c r="GH38" s="493">
        <f>IFERROR(INDEX(Sheep!$R$322:$R$329,GH37,1),0)</f>
        <v>44580</v>
      </c>
      <c r="GI38" s="493">
        <f>IFERROR(INDEX(Sheep!$R$322:$R$329,GI37,1),0)</f>
        <v>44580</v>
      </c>
      <c r="GJ38" s="493">
        <f>IFERROR(INDEX(Sheep!$R$322:$R$329,GJ37,1),0)</f>
        <v>44580</v>
      </c>
      <c r="GK38" s="493">
        <f>IFERROR(INDEX(Sheep!$R$322:$R$329,GK37,1),0)</f>
        <v>44580</v>
      </c>
      <c r="GL38" s="493">
        <f>IFERROR(INDEX(Sheep!$R$322:$R$329,GL37,1),0)</f>
        <v>44580</v>
      </c>
      <c r="GM38" s="493">
        <f>IFERROR(INDEX(Sheep!$R$322:$R$329,GM37,1),0)</f>
        <v>44580</v>
      </c>
      <c r="GN38" s="493">
        <f>IFERROR(INDEX(Sheep!$R$322:$R$329,GN37,1),0)</f>
        <v>44580</v>
      </c>
      <c r="GO38" s="493">
        <f>IFERROR(INDEX(Sheep!$R$322:$R$329,GO37,1),0)</f>
        <v>44580</v>
      </c>
      <c r="GP38" s="493">
        <f>IFERROR(INDEX(Sheep!$R$322:$R$329,GP37,1),0)</f>
        <v>44580</v>
      </c>
      <c r="GQ38" s="493">
        <f>IFERROR(INDEX(Sheep!$R$322:$R$329,GQ37,1),0)</f>
        <v>44580</v>
      </c>
      <c r="GR38" s="493">
        <f>IFERROR(INDEX(Sheep!$R$322:$R$329,GR37,1),0)</f>
        <v>44580</v>
      </c>
      <c r="GS38" s="493">
        <f>IFERROR(INDEX(Sheep!$R$322:$R$329,GS37,1),0)</f>
        <v>44580</v>
      </c>
      <c r="GT38" s="493">
        <f>IFERROR(INDEX(Sheep!$R$322:$R$329,GT37,1),0)</f>
        <v>44580</v>
      </c>
      <c r="GU38" s="493">
        <f>IFERROR(INDEX(Sheep!$R$322:$R$329,GU37,1),0)</f>
        <v>44580</v>
      </c>
      <c r="GV38" s="493">
        <f>IFERROR(INDEX(Sheep!$R$322:$R$329,GV37,1),0)</f>
        <v>44580</v>
      </c>
      <c r="GW38" s="493">
        <f>IFERROR(INDEX(Sheep!$R$322:$R$329,GW37,1),0)</f>
        <v>44580</v>
      </c>
      <c r="GX38" s="493">
        <f>IFERROR(INDEX(Sheep!$R$322:$R$329,GX37,1),0)</f>
        <v>44580</v>
      </c>
      <c r="GY38" s="493">
        <f>IFERROR(INDEX(Sheep!$R$322:$R$329,GY37,1),0)</f>
        <v>44580</v>
      </c>
      <c r="GZ38" s="493">
        <f>IFERROR(INDEX(Sheep!$R$322:$R$329,GZ37,1),0)</f>
        <v>44580</v>
      </c>
      <c r="HA38" s="493">
        <f>IFERROR(INDEX(Sheep!$R$322:$R$329,HA37,1),0)</f>
        <v>44580</v>
      </c>
      <c r="HB38" s="493">
        <f>IFERROR(INDEX(Sheep!$R$322:$R$329,HB37,1),0)</f>
        <v>44580</v>
      </c>
      <c r="HC38" s="493">
        <f>IFERROR(INDEX(Sheep!$R$322:$R$329,HC37,1),0)</f>
        <v>44580</v>
      </c>
      <c r="HD38" s="493">
        <f>IFERROR(INDEX(Sheep!$R$322:$R$329,HD37,1),0)</f>
        <v>44580</v>
      </c>
      <c r="HE38" s="493">
        <f>IFERROR(INDEX(Sheep!$R$322:$R$329,HE37,1),0)</f>
        <v>44580</v>
      </c>
      <c r="HF38" s="493">
        <f>IFERROR(INDEX(Sheep!$R$322:$R$329,HF37,1),0)</f>
        <v>44580</v>
      </c>
      <c r="HG38" s="493">
        <f>IFERROR(INDEX(Sheep!$R$322:$R$329,HG37,1),0)</f>
        <v>44580</v>
      </c>
      <c r="HH38" s="493">
        <f>IFERROR(INDEX(Sheep!$R$322:$R$329,HH37,1),0)</f>
        <v>44580</v>
      </c>
      <c r="HI38" s="493">
        <f>IFERROR(INDEX(Sheep!$R$322:$R$329,HI37,1),0)</f>
        <v>44580</v>
      </c>
      <c r="HJ38" s="493">
        <f>IFERROR(INDEX(Sheep!$R$322:$R$329,HJ37,1),0)</f>
        <v>44580</v>
      </c>
      <c r="HK38" s="493">
        <f>IFERROR(INDEX(Sheep!$R$322:$R$329,HK37,1),0)</f>
        <v>44580</v>
      </c>
      <c r="HL38" s="493">
        <f>IFERROR(INDEX(Sheep!$R$322:$R$329,HL37,1),0)</f>
        <v>44580</v>
      </c>
      <c r="HM38" s="493">
        <f>IFERROR(INDEX(Sheep!$R$322:$R$329,HM37,1),0)</f>
        <v>44945</v>
      </c>
      <c r="HN38" s="493">
        <f>IFERROR(INDEX(Sheep!$R$322:$R$329,HN37,1),0)</f>
        <v>44945</v>
      </c>
      <c r="HO38" s="493">
        <f>IFERROR(INDEX(Sheep!$R$322:$R$329,HO37,1),0)</f>
        <v>44945</v>
      </c>
      <c r="HP38" s="493">
        <f>IFERROR(INDEX(Sheep!$R$322:$R$329,HP37,1),0)</f>
        <v>44945</v>
      </c>
      <c r="HQ38" s="493">
        <f>IFERROR(INDEX(Sheep!$R$322:$R$329,HQ37,1),0)</f>
        <v>44945</v>
      </c>
      <c r="HR38" s="493">
        <f>IFERROR(INDEX(Sheep!$R$322:$R$329,HR37,1),0)</f>
        <v>44945</v>
      </c>
      <c r="HS38" s="493">
        <f>IFERROR(INDEX(Sheep!$R$322:$R$329,HS37,1),0)</f>
        <v>44945</v>
      </c>
      <c r="HT38" s="493">
        <f>IFERROR(INDEX(Sheep!$R$322:$R$329,HT37,1),0)</f>
        <v>44945</v>
      </c>
      <c r="HU38" s="493">
        <f>IFERROR(INDEX(Sheep!$R$322:$R$329,HU37,1),0)</f>
        <v>44945</v>
      </c>
      <c r="HV38" s="493">
        <f>IFERROR(INDEX(Sheep!$R$322:$R$329,HV37,1),0)</f>
        <v>44945</v>
      </c>
      <c r="HW38" s="493">
        <f>IFERROR(INDEX(Sheep!$R$322:$R$329,HW37,1),0)</f>
        <v>44945</v>
      </c>
      <c r="HX38" s="493">
        <f>IFERROR(INDEX(Sheep!$R$322:$R$329,HX37,1),0)</f>
        <v>44945</v>
      </c>
      <c r="HY38" s="493">
        <f>IFERROR(INDEX(Sheep!$R$322:$R$329,HY37,1),0)</f>
        <v>44945</v>
      </c>
      <c r="HZ38" s="493">
        <f>IFERROR(INDEX(Sheep!$R$322:$R$329,HZ37,1),0)</f>
        <v>44945</v>
      </c>
      <c r="IA38" s="493">
        <f>IFERROR(INDEX(Sheep!$R$322:$R$329,IA37,1),0)</f>
        <v>44945</v>
      </c>
      <c r="IB38" s="493">
        <f>IFERROR(INDEX(Sheep!$R$322:$R$329,IB37,1),0)</f>
        <v>44945</v>
      </c>
      <c r="IC38" s="493">
        <f>IFERROR(INDEX(Sheep!$R$322:$R$329,IC37,1),0)</f>
        <v>44945</v>
      </c>
      <c r="ID38" s="493">
        <f>IFERROR(INDEX(Sheep!$R$322:$R$329,ID37,1),0)</f>
        <v>44945</v>
      </c>
      <c r="IE38" s="493">
        <f>IFERROR(INDEX(Sheep!$R$322:$R$329,IE37,1),0)</f>
        <v>44945</v>
      </c>
      <c r="IF38" s="493">
        <f>IFERROR(INDEX(Sheep!$R$322:$R$329,IF37,1),0)</f>
        <v>44945</v>
      </c>
      <c r="IG38" s="493">
        <f>IFERROR(INDEX(Sheep!$R$322:$R$329,IG37,1),0)</f>
        <v>44945</v>
      </c>
      <c r="IH38" s="493">
        <f>IFERROR(INDEX(Sheep!$R$322:$R$329,IH37,1),0)</f>
        <v>44945</v>
      </c>
      <c r="II38" s="493">
        <f>IFERROR(INDEX(Sheep!$R$322:$R$329,II37,1),0)</f>
        <v>44945</v>
      </c>
      <c r="IJ38" s="493">
        <f>IFERROR(INDEX(Sheep!$R$322:$R$329,IJ37,1),0)</f>
        <v>44945</v>
      </c>
      <c r="IK38" s="493">
        <f>IFERROR(INDEX(Sheep!$R$322:$R$329,IK37,1),0)</f>
        <v>44945</v>
      </c>
      <c r="IL38" s="493">
        <f>IFERROR(INDEX(Sheep!$R$322:$R$329,IL37,1),0)</f>
        <v>44945</v>
      </c>
      <c r="IM38" s="493">
        <f>IFERROR(INDEX(Sheep!$R$322:$R$329,IM37,1),0)</f>
        <v>44945</v>
      </c>
      <c r="IN38" s="493">
        <f>IFERROR(INDEX(Sheep!$R$322:$R$329,IN37,1),0)</f>
        <v>44945</v>
      </c>
      <c r="IO38" s="493">
        <f>IFERROR(INDEX(Sheep!$R$322:$R$329,IO37,1),0)</f>
        <v>44945</v>
      </c>
      <c r="IP38" s="493">
        <f>IFERROR(INDEX(Sheep!$R$322:$R$329,IP37,1),0)</f>
        <v>44945</v>
      </c>
      <c r="IQ38" s="493">
        <f>IFERROR(INDEX(Sheep!$R$322:$R$329,IQ37,1),0)</f>
        <v>44945</v>
      </c>
      <c r="IR38" s="493">
        <f>IFERROR(INDEX(Sheep!$R$322:$R$329,IR37,1),0)</f>
        <v>44945</v>
      </c>
      <c r="IS38" s="493">
        <f>IFERROR(INDEX(Sheep!$R$322:$R$329,IS37,1),0)</f>
        <v>44945</v>
      </c>
      <c r="IT38" s="493">
        <f>IFERROR(INDEX(Sheep!$R$322:$R$329,IT37,1),0)</f>
        <v>44945</v>
      </c>
      <c r="IU38" s="493">
        <f>IFERROR(INDEX(Sheep!$R$322:$R$329,IU37,1),0)</f>
        <v>44945</v>
      </c>
      <c r="IV38" s="493">
        <f>IFERROR(INDEX(Sheep!$R$322:$R$329,IV37,1),0)</f>
        <v>44945</v>
      </c>
      <c r="IW38" s="493">
        <f>IFERROR(INDEX(Sheep!$R$322:$R$329,IW37,1),0)</f>
        <v>44945</v>
      </c>
      <c r="IX38" s="493">
        <f>IFERROR(INDEX(Sheep!$R$322:$R$329,IX37,1),0)</f>
        <v>44945</v>
      </c>
      <c r="IY38" s="493">
        <f>IFERROR(INDEX(Sheep!$R$322:$R$329,IY37,1),0)</f>
        <v>44945</v>
      </c>
      <c r="IZ38" s="493">
        <f>IFERROR(INDEX(Sheep!$R$322:$R$329,IZ37,1),0)</f>
        <v>44945</v>
      </c>
      <c r="JA38" s="493">
        <f>IFERROR(INDEX(Sheep!$R$322:$R$329,JA37,1),0)</f>
        <v>44945</v>
      </c>
      <c r="JB38" s="493">
        <f>IFERROR(INDEX(Sheep!$R$322:$R$329,JB37,1),0)</f>
        <v>44945</v>
      </c>
      <c r="JC38" s="493">
        <f>IFERROR(INDEX(Sheep!$R$322:$R$329,JC37,1),0)</f>
        <v>44945</v>
      </c>
      <c r="JD38" s="493">
        <f>IFERROR(INDEX(Sheep!$R$322:$R$329,JD37,1),0)</f>
        <v>44945</v>
      </c>
      <c r="JE38" s="493">
        <f>IFERROR(INDEX(Sheep!$R$322:$R$329,JE37,1),0)</f>
        <v>44945</v>
      </c>
      <c r="JF38" s="493">
        <f>IFERROR(INDEX(Sheep!$R$322:$R$329,JF37,1),0)</f>
        <v>44945</v>
      </c>
      <c r="JG38" s="493">
        <f>IFERROR(INDEX(Sheep!$R$322:$R$329,JG37,1),0)</f>
        <v>44945</v>
      </c>
      <c r="JH38" s="493">
        <f>IFERROR(INDEX(Sheep!$R$322:$R$329,JH37,1),0)</f>
        <v>44945</v>
      </c>
      <c r="JI38" s="493">
        <f>IFERROR(INDEX(Sheep!$R$322:$R$329,JI37,1),0)</f>
        <v>44945</v>
      </c>
      <c r="JJ38" s="493">
        <f>IFERROR(INDEX(Sheep!$R$322:$R$329,JJ37,1),0)</f>
        <v>44945</v>
      </c>
      <c r="JK38" s="493">
        <f>IFERROR(INDEX(Sheep!$R$322:$R$329,JK37,1),0)</f>
        <v>44945</v>
      </c>
      <c r="JL38" s="493">
        <f>IFERROR(INDEX(Sheep!$R$322:$R$329,JL37,1),0)</f>
        <v>44945</v>
      </c>
      <c r="JM38" s="493">
        <f>IFERROR(INDEX(Sheep!$R$322:$R$329,JM37,1),0)</f>
        <v>45311</v>
      </c>
      <c r="JN38" s="493">
        <f>IFERROR(INDEX(Sheep!$R$322:$R$329,JN37,1),0)</f>
        <v>45311</v>
      </c>
      <c r="JO38" s="493">
        <f>IFERROR(INDEX(Sheep!$R$322:$R$329,JO37,1),0)</f>
        <v>45311</v>
      </c>
      <c r="JP38" s="493">
        <f>IFERROR(INDEX(Sheep!$R$322:$R$329,JP37,1),0)</f>
        <v>45311</v>
      </c>
      <c r="JQ38" s="493">
        <f>IFERROR(INDEX(Sheep!$R$322:$R$329,JQ37,1),0)</f>
        <v>45311</v>
      </c>
      <c r="JR38" s="493">
        <f>IFERROR(INDEX(Sheep!$R$322:$R$329,JR37,1),0)</f>
        <v>45311</v>
      </c>
      <c r="JS38" s="493">
        <f>IFERROR(INDEX(Sheep!$R$322:$R$329,JS37,1),0)</f>
        <v>45311</v>
      </c>
      <c r="JT38" s="493">
        <f>IFERROR(INDEX(Sheep!$R$322:$R$329,JT37,1),0)</f>
        <v>45311</v>
      </c>
      <c r="JU38" s="493">
        <f>IFERROR(INDEX(Sheep!$R$322:$R$329,JU37,1),0)</f>
        <v>45311</v>
      </c>
      <c r="JV38" s="493">
        <f>IFERROR(INDEX(Sheep!$R$322:$R$329,JV37,1),0)</f>
        <v>45311</v>
      </c>
      <c r="JW38" s="493">
        <f>IFERROR(INDEX(Sheep!$R$322:$R$329,JW37,1),0)</f>
        <v>45311</v>
      </c>
      <c r="JX38" s="493">
        <f>IFERROR(INDEX(Sheep!$R$322:$R$329,JX37,1),0)</f>
        <v>45311</v>
      </c>
      <c r="JY38" s="493">
        <f>IFERROR(INDEX(Sheep!$R$322:$R$329,JY37,1),0)</f>
        <v>45311</v>
      </c>
      <c r="JZ38" s="493">
        <f>IFERROR(INDEX(Sheep!$R$322:$R$329,JZ37,1),0)</f>
        <v>45311</v>
      </c>
      <c r="KA38" s="493">
        <f>IFERROR(INDEX(Sheep!$R$322:$R$329,KA37,1),0)</f>
        <v>45311</v>
      </c>
      <c r="KB38" s="493">
        <f>IFERROR(INDEX(Sheep!$R$322:$R$329,KB37,1),0)</f>
        <v>45311</v>
      </c>
      <c r="KC38" s="493">
        <f>IFERROR(INDEX(Sheep!$R$322:$R$329,KC37,1),0)</f>
        <v>45311</v>
      </c>
      <c r="KD38" s="493">
        <f>IFERROR(INDEX(Sheep!$R$322:$R$329,KD37,1),0)</f>
        <v>45311</v>
      </c>
      <c r="KE38" s="493">
        <f>IFERROR(INDEX(Sheep!$R$322:$R$329,KE37,1),0)</f>
        <v>45311</v>
      </c>
      <c r="KF38" s="493">
        <f>IFERROR(INDEX(Sheep!$R$322:$R$329,KF37,1),0)</f>
        <v>45311</v>
      </c>
      <c r="KG38" s="493">
        <f>IFERROR(INDEX(Sheep!$R$322:$R$329,KG37,1),0)</f>
        <v>45311</v>
      </c>
      <c r="KH38" s="493">
        <f>IFERROR(INDEX(Sheep!$R$322:$R$329,KH37,1),0)</f>
        <v>45311</v>
      </c>
      <c r="KI38" s="493">
        <f>IFERROR(INDEX(Sheep!$R$322:$R$329,KI37,1),0)</f>
        <v>45311</v>
      </c>
      <c r="KJ38" s="493">
        <f>IFERROR(INDEX(Sheep!$R$322:$R$329,KJ37,1),0)</f>
        <v>45311</v>
      </c>
      <c r="KK38" s="493">
        <f>IFERROR(INDEX(Sheep!$R$322:$R$329,KK37,1),0)</f>
        <v>45311</v>
      </c>
      <c r="KL38" s="493">
        <f>IFERROR(INDEX(Sheep!$R$322:$R$329,KL37,1),0)</f>
        <v>45311</v>
      </c>
      <c r="KM38" s="493">
        <f>IFERROR(INDEX(Sheep!$R$322:$R$329,KM37,1),0)</f>
        <v>45311</v>
      </c>
      <c r="KN38" s="493">
        <f>IFERROR(INDEX(Sheep!$R$322:$R$329,KN37,1),0)</f>
        <v>45311</v>
      </c>
      <c r="KO38" s="493">
        <f>IFERROR(INDEX(Sheep!$R$322:$R$329,KO37,1),0)</f>
        <v>45311</v>
      </c>
      <c r="KP38" s="493">
        <f>IFERROR(INDEX(Sheep!$R$322:$R$329,KP37,1),0)</f>
        <v>45311</v>
      </c>
      <c r="KQ38" s="493">
        <f>IFERROR(INDEX(Sheep!$R$322:$R$329,KQ37,1),0)</f>
        <v>45311</v>
      </c>
      <c r="KR38" s="493">
        <f>IFERROR(INDEX(Sheep!$R$322:$R$329,KR37,1),0)</f>
        <v>45311</v>
      </c>
      <c r="KS38" s="493">
        <f>IFERROR(INDEX(Sheep!$R$322:$R$329,KS37,1),0)</f>
        <v>45311</v>
      </c>
      <c r="KT38" s="493">
        <f>IFERROR(INDEX(Sheep!$R$322:$R$329,KT37,1),0)</f>
        <v>45311</v>
      </c>
      <c r="KU38" s="493">
        <f>IFERROR(INDEX(Sheep!$R$322:$R$329,KU37,1),0)</f>
        <v>45311</v>
      </c>
      <c r="KV38" s="493">
        <f>IFERROR(INDEX(Sheep!$R$322:$R$329,KV37,1),0)</f>
        <v>45311</v>
      </c>
      <c r="KW38" s="493">
        <f>IFERROR(INDEX(Sheep!$R$322:$R$329,KW37,1),0)</f>
        <v>45311</v>
      </c>
      <c r="KX38" s="493">
        <f>IFERROR(INDEX(Sheep!$R$322:$R$329,KX37,1),0)</f>
        <v>45311</v>
      </c>
      <c r="KY38" s="493">
        <f>IFERROR(INDEX(Sheep!$R$322:$R$329,KY37,1),0)</f>
        <v>45311</v>
      </c>
      <c r="KZ38" s="493">
        <f>IFERROR(INDEX(Sheep!$R$322:$R$329,KZ37,1),0)</f>
        <v>45311</v>
      </c>
      <c r="LA38" s="493">
        <f>IFERROR(INDEX(Sheep!$R$322:$R$329,LA37,1),0)</f>
        <v>45311</v>
      </c>
      <c r="LB38" s="493">
        <f>IFERROR(INDEX(Sheep!$R$322:$R$329,LB37,1),0)</f>
        <v>45311</v>
      </c>
      <c r="LC38" s="493">
        <f>IFERROR(INDEX(Sheep!$R$322:$R$329,LC37,1),0)</f>
        <v>45311</v>
      </c>
      <c r="LD38" s="493">
        <f>IFERROR(INDEX(Sheep!$R$322:$R$329,LD37,1),0)</f>
        <v>45311</v>
      </c>
      <c r="LE38" s="493">
        <f>IFERROR(INDEX(Sheep!$R$322:$R$329,LE37,1),0)</f>
        <v>45311</v>
      </c>
      <c r="LF38" s="493">
        <f>IFERROR(INDEX(Sheep!$R$322:$R$329,LF37,1),0)</f>
        <v>45311</v>
      </c>
      <c r="LG38" s="493">
        <f>IFERROR(INDEX(Sheep!$R$322:$R$329,LG37,1),0)</f>
        <v>45311</v>
      </c>
      <c r="LH38" s="493">
        <f>IFERROR(INDEX(Sheep!$R$322:$R$329,LH37,1),0)</f>
        <v>45311</v>
      </c>
      <c r="LI38" s="493">
        <f>IFERROR(INDEX(Sheep!$R$322:$R$329,LI37,1),0)</f>
        <v>45311</v>
      </c>
      <c r="LJ38" s="493">
        <f>IFERROR(INDEX(Sheep!$R$322:$R$329,LJ37,1),0)</f>
        <v>45311</v>
      </c>
      <c r="LK38" s="493">
        <f>IFERROR(INDEX(Sheep!$R$322:$R$329,LK37,1),0)</f>
        <v>45311</v>
      </c>
      <c r="LL38" s="493">
        <f>IFERROR(INDEX(Sheep!$R$322:$R$329,LL37,1),0)</f>
        <v>45311</v>
      </c>
      <c r="LM38" s="493">
        <f>IFERROR(INDEX(Sheep!$R$322:$R$329,LM37,1),0)</f>
        <v>45676</v>
      </c>
      <c r="LN38" s="493">
        <f>IFERROR(INDEX(Sheep!$R$322:$R$329,LN37,1),0)</f>
        <v>45676</v>
      </c>
      <c r="LO38" s="493">
        <f>IFERROR(INDEX(Sheep!$R$322:$R$329,LO37,1),0)</f>
        <v>45676</v>
      </c>
      <c r="LP38" s="493">
        <f>IFERROR(INDEX(Sheep!$R$322:$R$329,LP37,1),0)</f>
        <v>45676</v>
      </c>
      <c r="LQ38" s="493">
        <f>IFERROR(INDEX(Sheep!$R$322:$R$329,LQ37,1),0)</f>
        <v>45676</v>
      </c>
      <c r="LR38" s="493">
        <f>IFERROR(INDEX(Sheep!$R$322:$R$329,LR37,1),0)</f>
        <v>45676</v>
      </c>
      <c r="LS38" s="493">
        <f>IFERROR(INDEX(Sheep!$R$322:$R$329,LS37,1),0)</f>
        <v>45676</v>
      </c>
      <c r="LT38" s="493">
        <f>IFERROR(INDEX(Sheep!$R$322:$R$329,LT37,1),0)</f>
        <v>45676</v>
      </c>
      <c r="LU38" s="493">
        <f>IFERROR(INDEX(Sheep!$R$322:$R$329,LU37,1),0)</f>
        <v>45676</v>
      </c>
      <c r="LV38" s="493">
        <f>IFERROR(INDEX(Sheep!$R$322:$R$329,LV37,1),0)</f>
        <v>45676</v>
      </c>
      <c r="LW38" s="493">
        <f>IFERROR(INDEX(Sheep!$R$322:$R$329,LW37,1),0)</f>
        <v>45676</v>
      </c>
      <c r="LX38" s="493">
        <f>IFERROR(INDEX(Sheep!$R$322:$R$329,LX37,1),0)</f>
        <v>45676</v>
      </c>
      <c r="LY38" s="493">
        <f>IFERROR(INDEX(Sheep!$R$322:$R$329,LY37,1),0)</f>
        <v>45676</v>
      </c>
      <c r="LZ38" s="493">
        <f>IFERROR(INDEX(Sheep!$R$322:$R$329,LZ37,1),0)</f>
        <v>45676</v>
      </c>
      <c r="MA38" s="493">
        <f>IFERROR(INDEX(Sheep!$R$322:$R$329,MA37,1),0)</f>
        <v>45676</v>
      </c>
      <c r="MB38" s="493">
        <f>IFERROR(INDEX(Sheep!$R$322:$R$329,MB37,1),0)</f>
        <v>45676</v>
      </c>
      <c r="MC38" s="493">
        <f>IFERROR(INDEX(Sheep!$R$322:$R$329,MC37,1),0)</f>
        <v>45676</v>
      </c>
      <c r="MD38" s="493">
        <f>IFERROR(INDEX(Sheep!$R$322:$R$329,MD37,1),0)</f>
        <v>45676</v>
      </c>
      <c r="ME38" s="493">
        <f>IFERROR(INDEX(Sheep!$R$322:$R$329,ME37,1),0)</f>
        <v>45676</v>
      </c>
      <c r="MF38" s="493">
        <f>IFERROR(INDEX(Sheep!$R$322:$R$329,MF37,1),0)</f>
        <v>45676</v>
      </c>
      <c r="MG38" s="493">
        <f>IFERROR(INDEX(Sheep!$R$322:$R$329,MG37,1),0)</f>
        <v>45676</v>
      </c>
      <c r="MH38" s="493">
        <f>IFERROR(INDEX(Sheep!$R$322:$R$329,MH37,1),0)</f>
        <v>45676</v>
      </c>
      <c r="MI38" s="493">
        <f>IFERROR(INDEX(Sheep!$R$322:$R$329,MI37,1),0)</f>
        <v>45676</v>
      </c>
      <c r="MJ38" s="493">
        <f>IFERROR(INDEX(Sheep!$R$322:$R$329,MJ37,1),0)</f>
        <v>45676</v>
      </c>
      <c r="MK38" s="493">
        <f>IFERROR(INDEX(Sheep!$R$322:$R$329,MK37,1),0)</f>
        <v>45676</v>
      </c>
      <c r="ML38" s="493">
        <f>IFERROR(INDEX(Sheep!$R$322:$R$329,ML37,1),0)</f>
        <v>45676</v>
      </c>
      <c r="MM38" s="493">
        <f>IFERROR(INDEX(Sheep!$R$322:$R$329,MM37,1),0)</f>
        <v>45676</v>
      </c>
      <c r="MN38" s="493">
        <f>IFERROR(INDEX(Sheep!$R$322:$R$329,MN37,1),0)</f>
        <v>45676</v>
      </c>
      <c r="MO38" s="493">
        <f>IFERROR(INDEX(Sheep!$R$322:$R$329,MO37,1),0)</f>
        <v>45676</v>
      </c>
      <c r="MP38" s="493">
        <f>IFERROR(INDEX(Sheep!$R$322:$R$329,MP37,1),0)</f>
        <v>45676</v>
      </c>
      <c r="MQ38" s="493">
        <f>IFERROR(INDEX(Sheep!$R$322:$R$329,MQ37,1),0)</f>
        <v>45676</v>
      </c>
      <c r="MR38" s="493">
        <f>IFERROR(INDEX(Sheep!$R$322:$R$329,MR37,1),0)</f>
        <v>45676</v>
      </c>
      <c r="MS38" s="493">
        <f>IFERROR(INDEX(Sheep!$R$322:$R$329,MS37,1),0)</f>
        <v>45676</v>
      </c>
      <c r="MT38" s="493">
        <f>IFERROR(INDEX(Sheep!$R$322:$R$329,MT37,1),0)</f>
        <v>45676</v>
      </c>
      <c r="MU38" s="493">
        <f>IFERROR(INDEX(Sheep!$R$322:$R$329,MU37,1),0)</f>
        <v>45676</v>
      </c>
      <c r="MV38" s="493">
        <f>IFERROR(INDEX(Sheep!$R$322:$R$329,MV37,1),0)</f>
        <v>45676</v>
      </c>
      <c r="MW38" s="493">
        <f>IFERROR(INDEX(Sheep!$R$322:$R$329,MW37,1),0)</f>
        <v>45676</v>
      </c>
      <c r="MX38" s="493">
        <f>IFERROR(INDEX(Sheep!$R$322:$R$329,MX37,1),0)</f>
        <v>45676</v>
      </c>
      <c r="MY38" s="493">
        <f>IFERROR(INDEX(Sheep!$R$322:$R$329,MY37,1),0)</f>
        <v>45676</v>
      </c>
      <c r="MZ38" s="493">
        <f>IFERROR(INDEX(Sheep!$R$322:$R$329,MZ37,1),0)</f>
        <v>45676</v>
      </c>
      <c r="NA38" s="493">
        <f>IFERROR(INDEX(Sheep!$R$322:$R$329,NA37,1),0)</f>
        <v>45676</v>
      </c>
      <c r="NB38" s="493">
        <f>IFERROR(INDEX(Sheep!$R$322:$R$329,NB37,1),0)</f>
        <v>45676</v>
      </c>
      <c r="NC38" s="493">
        <f>IFERROR(INDEX(Sheep!$R$322:$R$329,NC37,1),0)</f>
        <v>45676</v>
      </c>
      <c r="ND38" s="493">
        <f>IFERROR(INDEX(Sheep!$R$322:$R$329,ND37,1),0)</f>
        <v>45676</v>
      </c>
      <c r="NE38" s="493">
        <f>IFERROR(INDEX(Sheep!$R$322:$R$329,NE37,1),0)</f>
        <v>45676</v>
      </c>
      <c r="NF38" s="493">
        <f>IFERROR(INDEX(Sheep!$R$322:$R$329,NF37,1),0)</f>
        <v>45676</v>
      </c>
      <c r="NG38" s="493">
        <f>IFERROR(INDEX(Sheep!$R$322:$R$329,NG37,1),0)</f>
        <v>45676</v>
      </c>
      <c r="NH38" s="493">
        <f>IFERROR(INDEX(Sheep!$R$322:$R$329,NH37,1),0)</f>
        <v>45676</v>
      </c>
      <c r="NI38" s="493">
        <f>IFERROR(INDEX(Sheep!$R$322:$R$329,NI37,1),0)</f>
        <v>45676</v>
      </c>
      <c r="NJ38" s="493">
        <f>IFERROR(INDEX(Sheep!$R$322:$R$329,NJ37,1),0)</f>
        <v>45676</v>
      </c>
      <c r="NK38" s="493">
        <f>IFERROR(INDEX(Sheep!$R$322:$R$329,NK37,1),0)</f>
        <v>45676</v>
      </c>
      <c r="NL38" s="493">
        <f>IFERROR(INDEX(Sheep!$R$322:$R$329,NL37,1),0)</f>
        <v>45676</v>
      </c>
      <c r="NM38" s="493">
        <f>IFERROR(INDEX(Sheep!$R$322:$R$329,NM37,1),0)</f>
        <v>46041</v>
      </c>
      <c r="NN38" s="493">
        <f>IFERROR(INDEX(Sheep!$R$322:$R$329,NN37,1),0)</f>
        <v>46041</v>
      </c>
      <c r="NO38" s="493">
        <f>IFERROR(INDEX(Sheep!$R$322:$R$329,NO37,1),0)</f>
        <v>46041</v>
      </c>
      <c r="NP38" s="493">
        <f>IFERROR(INDEX(Sheep!$R$322:$R$329,NP37,1),0)</f>
        <v>46041</v>
      </c>
      <c r="NQ38" s="493">
        <f>IFERROR(INDEX(Sheep!$R$322:$R$329,NQ37,1),0)</f>
        <v>46041</v>
      </c>
      <c r="NR38" s="493">
        <f>IFERROR(INDEX(Sheep!$R$322:$R$329,NR37,1),0)</f>
        <v>46041</v>
      </c>
      <c r="NS38" s="493">
        <f>IFERROR(INDEX(Sheep!$R$322:$R$329,NS37,1),0)</f>
        <v>46041</v>
      </c>
      <c r="NT38" s="493">
        <f>IFERROR(INDEX(Sheep!$R$322:$R$329,NT37,1),0)</f>
        <v>46041</v>
      </c>
      <c r="NU38" s="493">
        <f>IFERROR(INDEX(Sheep!$R$322:$R$329,NU37,1),0)</f>
        <v>46041</v>
      </c>
      <c r="NV38" s="493">
        <f>IFERROR(INDEX(Sheep!$R$322:$R$329,NV37,1),0)</f>
        <v>46041</v>
      </c>
      <c r="NW38" s="493">
        <f>IFERROR(INDEX(Sheep!$R$322:$R$329,NW37,1),0)</f>
        <v>46041</v>
      </c>
      <c r="NX38" s="493">
        <f>IFERROR(INDEX(Sheep!$R$322:$R$329,NX37,1),0)</f>
        <v>46041</v>
      </c>
      <c r="NY38" s="493">
        <f>IFERROR(INDEX(Sheep!$R$322:$R$329,NY37,1),0)</f>
        <v>46041</v>
      </c>
      <c r="NZ38" s="493">
        <f>IFERROR(INDEX(Sheep!$R$322:$R$329,NZ37,1),0)</f>
        <v>46041</v>
      </c>
      <c r="OA38" s="493">
        <f>IFERROR(INDEX(Sheep!$R$322:$R$329,OA37,1),0)</f>
        <v>46041</v>
      </c>
      <c r="OB38" s="493">
        <f>IFERROR(INDEX(Sheep!$R$322:$R$329,OB37,1),0)</f>
        <v>46041</v>
      </c>
      <c r="OC38" s="493">
        <f>IFERROR(INDEX(Sheep!$R$322:$R$329,OC37,1),0)</f>
        <v>46041</v>
      </c>
      <c r="OD38" s="493">
        <f>IFERROR(INDEX(Sheep!$R$322:$R$329,OD37,1),0)</f>
        <v>46041</v>
      </c>
      <c r="OE38" s="493">
        <f>IFERROR(INDEX(Sheep!$R$322:$R$329,OE37,1),0)</f>
        <v>46041</v>
      </c>
      <c r="OF38" s="493">
        <f>IFERROR(INDEX(Sheep!$R$322:$R$329,OF37,1),0)</f>
        <v>46041</v>
      </c>
      <c r="OG38" s="493">
        <f>IFERROR(INDEX(Sheep!$R$322:$R$329,OG37,1),0)</f>
        <v>46041</v>
      </c>
      <c r="OH38" s="493">
        <f>IFERROR(INDEX(Sheep!$R$322:$R$329,OH37,1),0)</f>
        <v>46041</v>
      </c>
      <c r="OI38" s="493">
        <f>IFERROR(INDEX(Sheep!$R$322:$R$329,OI37,1),0)</f>
        <v>46041</v>
      </c>
      <c r="OJ38" s="493">
        <f>IFERROR(INDEX(Sheep!$R$322:$R$329,OJ37,1),0)</f>
        <v>46041</v>
      </c>
      <c r="OK38" s="493">
        <f>IFERROR(INDEX(Sheep!$R$322:$R$329,OK37,1),0)</f>
        <v>46041</v>
      </c>
      <c r="OL38" s="493">
        <f>IFERROR(INDEX(Sheep!$R$322:$R$329,OL37,1),0)</f>
        <v>46041</v>
      </c>
      <c r="OM38" s="493">
        <f>IFERROR(INDEX(Sheep!$R$322:$R$329,OM37,1),0)</f>
        <v>46041</v>
      </c>
      <c r="ON38" s="493">
        <f>IFERROR(INDEX(Sheep!$R$322:$R$329,ON37,1),0)</f>
        <v>46041</v>
      </c>
      <c r="OO38" s="493">
        <f>IFERROR(INDEX(Sheep!$R$322:$R$329,OO37,1),0)</f>
        <v>46041</v>
      </c>
      <c r="OP38" s="493">
        <f>IFERROR(INDEX(Sheep!$R$322:$R$329,OP37,1),0)</f>
        <v>46041</v>
      </c>
      <c r="OQ38" s="493">
        <f>IFERROR(INDEX(Sheep!$R$322:$R$329,OQ37,1),0)</f>
        <v>46041</v>
      </c>
      <c r="OR38" s="493">
        <f>IFERROR(INDEX(Sheep!$R$322:$R$329,OR37,1),0)</f>
        <v>46041</v>
      </c>
      <c r="OS38" s="493">
        <f>IFERROR(INDEX(Sheep!$R$322:$R$329,OS37,1),0)</f>
        <v>46041</v>
      </c>
      <c r="OT38" s="493">
        <f>IFERROR(INDEX(Sheep!$R$322:$R$329,OT37,1),0)</f>
        <v>46041</v>
      </c>
      <c r="OU38" s="493">
        <f>IFERROR(INDEX(Sheep!$R$322:$R$329,OU37,1),0)</f>
        <v>46041</v>
      </c>
      <c r="OV38" s="493">
        <f>IFERROR(INDEX(Sheep!$R$322:$R$329,OV37,1),0)</f>
        <v>46041</v>
      </c>
      <c r="OW38" s="493">
        <f>IFERROR(INDEX(Sheep!$R$322:$R$329,OW37,1),0)</f>
        <v>46041</v>
      </c>
      <c r="OX38" s="493">
        <f>IFERROR(INDEX(Sheep!$R$322:$R$329,OX37,1),0)</f>
        <v>46041</v>
      </c>
      <c r="OY38" s="493">
        <f>IFERROR(INDEX(Sheep!$R$322:$R$329,OY37,1),0)</f>
        <v>46041</v>
      </c>
      <c r="OZ38" s="493">
        <f>IFERROR(INDEX(Sheep!$R$322:$R$329,OZ37,1),0)</f>
        <v>46041</v>
      </c>
      <c r="PA38" s="493">
        <f>IFERROR(INDEX(Sheep!$R$322:$R$329,PA37,1),0)</f>
        <v>46041</v>
      </c>
      <c r="PB38" s="493">
        <f>IFERROR(INDEX(Sheep!$R$322:$R$329,PB37,1),0)</f>
        <v>46041</v>
      </c>
      <c r="PC38" s="493">
        <f>IFERROR(INDEX(Sheep!$R$322:$R$329,PC37,1),0)</f>
        <v>46041</v>
      </c>
      <c r="PD38" s="493">
        <f>IFERROR(INDEX(Sheep!$R$322:$R$329,PD37,1),0)</f>
        <v>46041</v>
      </c>
      <c r="PE38" s="493">
        <f>IFERROR(INDEX(Sheep!$R$322:$R$329,PE37,1),0)</f>
        <v>46041</v>
      </c>
      <c r="PF38" s="493">
        <f>IFERROR(INDEX(Sheep!$R$322:$R$329,PF37,1),0)</f>
        <v>46041</v>
      </c>
      <c r="PG38" s="493">
        <f>IFERROR(INDEX(Sheep!$R$322:$R$329,PG37,1),0)</f>
        <v>46041</v>
      </c>
      <c r="PH38" s="493">
        <f>IFERROR(INDEX(Sheep!$R$322:$R$329,PH37,1),0)</f>
        <v>46041</v>
      </c>
      <c r="PI38" s="493">
        <f>IFERROR(INDEX(Sheep!$R$322:$R$329,PI37,1),0)</f>
        <v>46041</v>
      </c>
      <c r="PJ38" s="493">
        <f>IFERROR(INDEX(Sheep!$R$322:$R$329,PJ37,1),0)</f>
        <v>46041</v>
      </c>
      <c r="PK38" s="493">
        <f>IFERROR(INDEX(Sheep!$R$322:$R$329,PK37,1),0)</f>
        <v>46041</v>
      </c>
      <c r="PL38" s="493">
        <f>IFERROR(INDEX(Sheep!$R$322:$R$329,PL37,1),0)</f>
        <v>46041</v>
      </c>
      <c r="PM38" s="493">
        <f>IFERROR(INDEX(Sheep!$R$322:$R$329,PM37,1),0)</f>
        <v>46406</v>
      </c>
      <c r="PN38" s="493">
        <f>IFERROR(INDEX(Sheep!$R$322:$R$329,PN37,1),0)</f>
        <v>46406</v>
      </c>
      <c r="PO38" s="493">
        <f>IFERROR(INDEX(Sheep!$R$322:$R$329,PO37,1),0)</f>
        <v>46406</v>
      </c>
      <c r="PP38" s="493">
        <f>IFERROR(INDEX(Sheep!$R$322:$R$329,PP37,1),0)</f>
        <v>46406</v>
      </c>
      <c r="PQ38" s="493">
        <f>IFERROR(INDEX(Sheep!$R$322:$R$329,PQ37,1),0)</f>
        <v>46406</v>
      </c>
      <c r="PR38" s="493">
        <f>IFERROR(INDEX(Sheep!$R$322:$R$329,PR37,1),0)</f>
        <v>46406</v>
      </c>
      <c r="PS38" s="493">
        <f>IFERROR(INDEX(Sheep!$R$322:$R$329,PS37,1),0)</f>
        <v>46406</v>
      </c>
      <c r="PT38" s="493">
        <f>IFERROR(INDEX(Sheep!$R$322:$R$329,PT37,1),0)</f>
        <v>46406</v>
      </c>
      <c r="PU38" s="493">
        <f>IFERROR(INDEX(Sheep!$R$322:$R$329,PU37,1),0)</f>
        <v>46406</v>
      </c>
      <c r="PV38" s="493">
        <f>IFERROR(INDEX(Sheep!$R$322:$R$329,PV37,1),0)</f>
        <v>46406</v>
      </c>
      <c r="PW38" s="493">
        <f>IFERROR(INDEX(Sheep!$R$322:$R$329,PW37,1),0)</f>
        <v>46406</v>
      </c>
      <c r="PX38" s="493">
        <f>IFERROR(INDEX(Sheep!$R$322:$R$329,PX37,1),0)</f>
        <v>46406</v>
      </c>
      <c r="PY38" s="493">
        <f>IFERROR(INDEX(Sheep!$R$322:$R$329,PY37,1),0)</f>
        <v>46406</v>
      </c>
      <c r="PZ38" s="493">
        <f>IFERROR(INDEX(Sheep!$R$322:$R$329,PZ37,1),0)</f>
        <v>46406</v>
      </c>
      <c r="QA38" s="493">
        <f>IFERROR(INDEX(Sheep!$R$322:$R$329,QA37,1),0)</f>
        <v>46406</v>
      </c>
      <c r="QB38" s="493">
        <f>IFERROR(INDEX(Sheep!$R$322:$R$329,QB37,1),0)</f>
        <v>46406</v>
      </c>
      <c r="QC38" s="493">
        <f>IFERROR(INDEX(Sheep!$R$322:$R$329,QC37,1),0)</f>
        <v>46406</v>
      </c>
      <c r="QD38" s="493">
        <f>IFERROR(INDEX(Sheep!$R$322:$R$329,QD37,1),0)</f>
        <v>46406</v>
      </c>
      <c r="QE38" s="493">
        <f>IFERROR(INDEX(Sheep!$R$322:$R$329,QE37,1),0)</f>
        <v>46406</v>
      </c>
      <c r="QF38" s="493">
        <f>IFERROR(INDEX(Sheep!$R$322:$R$329,QF37,1),0)</f>
        <v>46406</v>
      </c>
      <c r="QG38" s="493">
        <f>IFERROR(INDEX(Sheep!$R$322:$R$329,QG37,1),0)</f>
        <v>46406</v>
      </c>
      <c r="QH38" s="493">
        <f>IFERROR(INDEX(Sheep!$R$322:$R$329,QH37,1),0)</f>
        <v>46406</v>
      </c>
      <c r="QI38" s="493">
        <f>IFERROR(INDEX(Sheep!$R$322:$R$329,QI37,1),0)</f>
        <v>46406</v>
      </c>
      <c r="QJ38" s="493">
        <f>IFERROR(INDEX(Sheep!$R$322:$R$329,QJ37,1),0)</f>
        <v>46406</v>
      </c>
      <c r="QK38" s="493">
        <f>IFERROR(INDEX(Sheep!$R$322:$R$329,QK37,1),0)</f>
        <v>46406</v>
      </c>
      <c r="QL38" s="493">
        <f>IFERROR(INDEX(Sheep!$R$322:$R$329,QL37,1),0)</f>
        <v>46406</v>
      </c>
      <c r="QM38" s="493">
        <f>IFERROR(INDEX(Sheep!$R$322:$R$329,QM37,1),0)</f>
        <v>46406</v>
      </c>
      <c r="QN38" s="493">
        <f>IFERROR(INDEX(Sheep!$R$322:$R$329,QN37,1),0)</f>
        <v>46406</v>
      </c>
      <c r="QO38" s="493">
        <f>IFERROR(INDEX(Sheep!$R$322:$R$329,QO37,1),0)</f>
        <v>46406</v>
      </c>
      <c r="QP38" s="493">
        <f>IFERROR(INDEX(Sheep!$R$322:$R$329,QP37,1),0)</f>
        <v>46406</v>
      </c>
      <c r="QQ38" s="493">
        <f>IFERROR(INDEX(Sheep!$R$322:$R$329,QQ37,1),0)</f>
        <v>46406</v>
      </c>
      <c r="QR38" s="493">
        <f>IFERROR(INDEX(Sheep!$R$322:$R$329,QR37,1),0)</f>
        <v>46406</v>
      </c>
      <c r="QS38" s="493">
        <f>IFERROR(INDEX(Sheep!$R$322:$R$329,QS37,1),0)</f>
        <v>46406</v>
      </c>
      <c r="QT38" s="493">
        <f>IFERROR(INDEX(Sheep!$R$322:$R$329,QT37,1),0)</f>
        <v>46406</v>
      </c>
      <c r="QU38" s="493">
        <f>IFERROR(INDEX(Sheep!$R$322:$R$329,QU37,1),0)</f>
        <v>46406</v>
      </c>
      <c r="QV38" s="493">
        <f>IFERROR(INDEX(Sheep!$R$322:$R$329,QV37,1),0)</f>
        <v>46406</v>
      </c>
      <c r="QW38" s="493">
        <f>IFERROR(INDEX(Sheep!$R$322:$R$329,QW37,1),0)</f>
        <v>46406</v>
      </c>
      <c r="QX38" s="493">
        <f>IFERROR(INDEX(Sheep!$R$322:$R$329,QX37,1),0)</f>
        <v>46406</v>
      </c>
      <c r="QY38" s="493">
        <f>IFERROR(INDEX(Sheep!$R$322:$R$329,QY37,1),0)</f>
        <v>46406</v>
      </c>
      <c r="QZ38" s="493">
        <f>IFERROR(INDEX(Sheep!$R$322:$R$329,QZ37,1),0)</f>
        <v>46406</v>
      </c>
      <c r="RA38" s="493">
        <f>IFERROR(INDEX(Sheep!$R$322:$R$329,RA37,1),0)</f>
        <v>46406</v>
      </c>
      <c r="RB38" s="493">
        <f>IFERROR(INDEX(Sheep!$R$322:$R$329,RB37,1),0)</f>
        <v>46406</v>
      </c>
      <c r="RC38" s="493">
        <f>IFERROR(INDEX(Sheep!$R$322:$R$329,RC37,1),0)</f>
        <v>46406</v>
      </c>
      <c r="RD38" s="493">
        <f>IFERROR(INDEX(Sheep!$R$322:$R$329,RD37,1),0)</f>
        <v>46406</v>
      </c>
      <c r="RE38" s="493">
        <f>IFERROR(INDEX(Sheep!$R$322:$R$329,RE37,1),0)</f>
        <v>46406</v>
      </c>
      <c r="RF38" s="493">
        <f>IFERROR(INDEX(Sheep!$R$322:$R$329,RF37,1),0)</f>
        <v>46406</v>
      </c>
      <c r="RG38" s="493">
        <f>IFERROR(INDEX(Sheep!$R$322:$R$329,RG37,1),0)</f>
        <v>46406</v>
      </c>
      <c r="RH38" s="493">
        <f>IFERROR(INDEX(Sheep!$R$322:$R$329,RH37,1),0)</f>
        <v>46406</v>
      </c>
      <c r="RI38" s="493">
        <f>IFERROR(INDEX(Sheep!$R$322:$R$329,RI37,1),0)</f>
        <v>46406</v>
      </c>
      <c r="RJ38" s="493">
        <f>IFERROR(INDEX(Sheep!$R$322:$R$329,RJ37,1),0)</f>
        <v>46406</v>
      </c>
      <c r="RK38" s="493">
        <f>IFERROR(INDEX(Sheep!$R$322:$R$329,RK37,1),0)</f>
        <v>46406</v>
      </c>
      <c r="RL38" s="493">
        <f>IFERROR(INDEX(Sheep!$R$322:$R$329,RL37,1),0)</f>
        <v>46406</v>
      </c>
      <c r="RM38" s="493">
        <f>IFERROR(INDEX(Sheep!$R$322:$R$329,RM37,1),0)</f>
        <v>46406</v>
      </c>
      <c r="RN38" s="493">
        <f>IFERROR(INDEX(Sheep!$R$322:$R$329,RN37,1),0)</f>
        <v>46406</v>
      </c>
      <c r="RO38" s="493">
        <f>IFERROR(INDEX(Sheep!$R$322:$R$329,RO37,1),0)</f>
        <v>46406</v>
      </c>
      <c r="RP38" s="493">
        <f>IFERROR(INDEX(Sheep!$R$322:$R$329,RP37,1),0)</f>
        <v>46406</v>
      </c>
      <c r="RQ38" s="493">
        <f>IFERROR(INDEX(Sheep!$R$322:$R$329,RQ37,1),0)</f>
        <v>46406</v>
      </c>
      <c r="RR38" s="493">
        <f>IFERROR(INDEX(Sheep!$R$322:$R$329,RR37,1),0)</f>
        <v>46406</v>
      </c>
      <c r="RS38" s="493">
        <f>IFERROR(INDEX(Sheep!$R$322:$R$329,RS37,1),0)</f>
        <v>46406</v>
      </c>
      <c r="RT38" s="493">
        <f>IFERROR(INDEX(Sheep!$R$322:$R$329,RT37,1),0)</f>
        <v>46406</v>
      </c>
      <c r="RU38" s="493">
        <f>IFERROR(INDEX(Sheep!$R$322:$R$329,RU37,1),0)</f>
        <v>46406</v>
      </c>
      <c r="RV38" s="493">
        <f>IFERROR(INDEX(Sheep!$R$322:$R$329,RV37,1),0)</f>
        <v>46406</v>
      </c>
      <c r="RW38" s="493">
        <f>IFERROR(INDEX(Sheep!$R$322:$R$329,RW37,1),0)</f>
        <v>46406</v>
      </c>
      <c r="RX38" s="493">
        <f>IFERROR(INDEX(Sheep!$R$322:$R$329,RX37,1),0)</f>
        <v>46406</v>
      </c>
      <c r="RY38" s="493">
        <f>IFERROR(INDEX(Sheep!$R$322:$R$329,RY37,1),0)</f>
        <v>46406</v>
      </c>
      <c r="RZ38" s="493">
        <f>IFERROR(INDEX(Sheep!$R$322:$R$329,RZ37,1),0)</f>
        <v>46406</v>
      </c>
      <c r="SA38" s="493">
        <f>IFERROR(INDEX(Sheep!$R$322:$R$329,SA37,1),0)</f>
        <v>46406</v>
      </c>
      <c r="SB38" s="493">
        <f>IFERROR(INDEX(Sheep!$R$322:$R$329,SB37,1),0)</f>
        <v>46406</v>
      </c>
      <c r="SC38" s="493">
        <f>IFERROR(INDEX(Sheep!$R$322:$R$329,SC37,1),0)</f>
        <v>46406</v>
      </c>
      <c r="SD38" s="493">
        <f>IFERROR(INDEX(Sheep!$R$322:$R$329,SD37,1),0)</f>
        <v>46406</v>
      </c>
      <c r="SE38" s="493">
        <f>IFERROR(INDEX(Sheep!$R$322:$R$329,SE37,1),0)</f>
        <v>46406</v>
      </c>
      <c r="SF38" s="493">
        <f>IFERROR(INDEX(Sheep!$R$322:$R$329,SF37,1),0)</f>
        <v>46406</v>
      </c>
      <c r="SG38" s="493">
        <f>IFERROR(INDEX(Sheep!$R$322:$R$329,SG37,1),0)</f>
        <v>46406</v>
      </c>
      <c r="SH38" s="493">
        <f>IFERROR(INDEX(Sheep!$R$322:$R$329,SH37,1),0)</f>
        <v>46406</v>
      </c>
      <c r="SI38" s="493">
        <f>IFERROR(INDEX(Sheep!$R$322:$R$329,SI37,1),0)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Sheep!$H252</f>
        <v>Win</v>
      </c>
      <c r="K39" s="274"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4"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4"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4"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4"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4"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4"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4"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4"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4"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4"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4"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4"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4"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4"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4"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4"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4"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4"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4"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4"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4"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4"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4"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4"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4"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4"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4"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4"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4"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4"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4"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4"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4"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4"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4"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4"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4"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4"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4"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4"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4"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4"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4"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4"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4"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4"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4"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4"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4"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4"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4"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4"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4"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4"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4"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4"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4"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4"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4"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4"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4"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4"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4"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4"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4"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4"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4"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4"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4"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4"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4"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4"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4"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4"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4"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4"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4"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4"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4"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4"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4"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4"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4"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4"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4"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4"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4"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4"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4"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4"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4"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4"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4"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4"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4"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4"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4"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4"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4"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4"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4"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4"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4"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4"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4"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4"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4"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4"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4"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4"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4"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4"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4"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4"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4"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4"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4"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4"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4"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4"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4"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4"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4"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4"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4"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4"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4"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4"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4"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4"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4"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4"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4"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4"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4"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4"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4"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4"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4"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4"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4"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4"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4"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4"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4"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4"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4"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4"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4"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4"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4"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4"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4"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4"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4"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4"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4"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4"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4"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4"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4"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4"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4"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4"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4"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4"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4"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4"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4"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4"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4"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4"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4"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4"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4"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4"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4"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4"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4"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4"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4"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4"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4"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4"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4"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4"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4"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4"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4"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4"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4"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4"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4"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4"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4"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4"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4"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4"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4"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4"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4"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4"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4"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4"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4"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4"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4"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4"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4"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4"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4"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4"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4"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4"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4"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4"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4"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4"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4"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4"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4"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4"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4"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4"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4"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4"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4"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4"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4"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4"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4"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4"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4"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4"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4"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4"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4"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4"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4"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4"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4"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4"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4"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4"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4"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4"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4"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4"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4"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4"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4"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4"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4"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4"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4"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4"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4"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4"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4"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4"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4"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4"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4"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4"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4"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4"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4"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4"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4"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4"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4"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4"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4"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4"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4"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4"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4"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4"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4"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4"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4"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4"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4"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4"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4"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4"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4"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4"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4"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4"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4"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4"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4"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4"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4"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4"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4"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4"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4"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4"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4"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4"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4"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4"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4"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4"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4"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4"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4"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4"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4"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4"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4"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4"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4"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4"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4"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4"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4"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4"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4"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4"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4"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4"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4"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4"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4"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4"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4"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4"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4"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4"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4"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4"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4"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4"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4"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4"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4"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4"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4"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4"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4"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4"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4"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4"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4"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4"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4"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4"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4"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4"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4"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4"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4"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4"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4"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4"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4"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4"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4"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4"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4"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4"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4"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4"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4"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4"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4"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4"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4"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4"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4"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4"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4"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4"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4"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4"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4"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4"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4"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4"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4"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4"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4"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4"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4"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4"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4"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4"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4"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4"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4"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4"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4"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4"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4"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4"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4"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4"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4"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4"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4"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4"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4"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4"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4"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4"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4"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4"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4"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4"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4"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4"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4"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4"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4"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4"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4"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4"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4"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4"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4"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4"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4"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4"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4"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4"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4"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4"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4"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4"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4"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4"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4"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4"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4"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4"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4"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4"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4"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4"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4"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4"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4"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4"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4"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4"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4"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4"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4"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4"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4"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4"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4"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4"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4"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4"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4"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4"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4"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4"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4"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4"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4"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4"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4"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4"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4"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4"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4"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4"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4"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4"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4"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4"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4"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4"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4"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4"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4"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4"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4"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4"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4"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4"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4"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4"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4"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4"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4"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4"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703</v>
      </c>
      <c r="K40" s="456">
        <f>IFERROR(MATCH(L$33,Sheep!$R$330:$R$337,1),0)</f>
        <v>0</v>
      </c>
      <c r="L40" s="456">
        <f>IFERROR(MATCH(M$33,Sheep!$R$330:$R$337,1),0)</f>
        <v>0</v>
      </c>
      <c r="M40" s="456">
        <f>IFERROR(MATCH(N$33,Sheep!$R$330:$R$337,1),0)</f>
        <v>0</v>
      </c>
      <c r="N40" s="456">
        <f>IFERROR(MATCH(O$33,Sheep!$R$330:$R$337,1),0)</f>
        <v>0</v>
      </c>
      <c r="O40" s="456">
        <f>IFERROR(MATCH(P$33,Sheep!$R$330:$R$337,1),0)</f>
        <v>0</v>
      </c>
      <c r="P40" s="456">
        <f>IFERROR(MATCH(Q$33,Sheep!$R$330:$R$337,1),0)</f>
        <v>0</v>
      </c>
      <c r="Q40" s="456">
        <f>IFERROR(MATCH(R$33,Sheep!$R$330:$R$337,1),0)</f>
        <v>0</v>
      </c>
      <c r="R40" s="456">
        <f>IFERROR(MATCH(S$33,Sheep!$R$330:$R$337,1),0)</f>
        <v>0</v>
      </c>
      <c r="S40" s="456">
        <f>IFERROR(MATCH(T$33,Sheep!$R$330:$R$337,1),0)</f>
        <v>0</v>
      </c>
      <c r="T40" s="456">
        <f>IFERROR(MATCH(U$33,Sheep!$R$330:$R$337,1),0)</f>
        <v>0</v>
      </c>
      <c r="U40" s="456">
        <f>IFERROR(MATCH(V$33,Sheep!$R$330:$R$337,1),0)</f>
        <v>0</v>
      </c>
      <c r="V40" s="456">
        <f>IFERROR(MATCH(W$33,Sheep!$R$330:$R$337,1),0)</f>
        <v>0</v>
      </c>
      <c r="W40" s="456">
        <f>IFERROR(MATCH(X$33,Sheep!$R$330:$R$337,1),0)</f>
        <v>0</v>
      </c>
      <c r="X40" s="456">
        <f>IFERROR(MATCH(Y$33,Sheep!$R$330:$R$337,1),0)</f>
        <v>0</v>
      </c>
      <c r="Y40" s="456">
        <f>IFERROR(MATCH(Z$33,Sheep!$R$330:$R$337,1),0)</f>
        <v>0</v>
      </c>
      <c r="Z40" s="456">
        <f>IFERROR(MATCH(AA$33,Sheep!$R$330:$R$337,1),0)</f>
        <v>0</v>
      </c>
      <c r="AA40" s="456">
        <f>IFERROR(MATCH(AB$33,Sheep!$R$330:$R$337,1),0)</f>
        <v>0</v>
      </c>
      <c r="AB40" s="456">
        <f>IFERROR(MATCH(AC$33,Sheep!$R$330:$R$337,1),0)</f>
        <v>0</v>
      </c>
      <c r="AC40" s="456">
        <f>IFERROR(MATCH(AD$33,Sheep!$R$330:$R$337,1),0)</f>
        <v>0</v>
      </c>
      <c r="AD40" s="456">
        <f>IFERROR(MATCH(AE$33,Sheep!$R$330:$R$337,1),0)</f>
        <v>0</v>
      </c>
      <c r="AE40" s="456">
        <f>IFERROR(MATCH(AF$33,Sheep!$R$330:$R$337,1),0)</f>
        <v>0</v>
      </c>
      <c r="AF40" s="456">
        <f>IFERROR(MATCH(AG$33,Sheep!$R$330:$R$337,1),0)</f>
        <v>0</v>
      </c>
      <c r="AG40" s="456">
        <f>IFERROR(MATCH(AH$33,Sheep!$R$330:$R$337,1),0)</f>
        <v>0</v>
      </c>
      <c r="AH40" s="456">
        <f>IFERROR(MATCH(AI$33,Sheep!$R$330:$R$337,1),0)</f>
        <v>0</v>
      </c>
      <c r="AI40" s="456">
        <f>IFERROR(MATCH(AJ$33,Sheep!$R$330:$R$337,1),0)</f>
        <v>0</v>
      </c>
      <c r="AJ40" s="456">
        <f>IFERROR(MATCH(AK$33,Sheep!$R$330:$R$337,1),0)</f>
        <v>0</v>
      </c>
      <c r="AK40" s="456">
        <f>IFERROR(MATCH(AL$33,Sheep!$R$330:$R$337,1),0)</f>
        <v>0</v>
      </c>
      <c r="AL40" s="456">
        <f>IFERROR(MATCH(AM$33,Sheep!$R$330:$R$337,1),0)</f>
        <v>0</v>
      </c>
      <c r="AM40" s="456">
        <f>IFERROR(MATCH(AN$33,Sheep!$R$330:$R$337,1),0)</f>
        <v>0</v>
      </c>
      <c r="AN40" s="456">
        <f>IFERROR(MATCH(AO$33,Sheep!$R$330:$R$337,1),0)</f>
        <v>0</v>
      </c>
      <c r="AO40" s="456">
        <f>IFERROR(MATCH(AP$33,Sheep!$R$330:$R$337,1),0)</f>
        <v>0</v>
      </c>
      <c r="AP40" s="456">
        <f>IFERROR(MATCH(AQ$33,Sheep!$R$330:$R$337,1),0)</f>
        <v>0</v>
      </c>
      <c r="AQ40" s="456">
        <f>IFERROR(MATCH(AR$33,Sheep!$R$330:$R$337,1),0)</f>
        <v>0</v>
      </c>
      <c r="AR40" s="456">
        <f>IFERROR(MATCH(AS$33,Sheep!$R$330:$R$337,1),0)</f>
        <v>0</v>
      </c>
      <c r="AS40" s="456">
        <f>IFERROR(MATCH(AT$33,Sheep!$R$330:$R$337,1),0)</f>
        <v>0</v>
      </c>
      <c r="AT40" s="456">
        <f>IFERROR(MATCH(AU$33,Sheep!$R$330:$R$337,1),0)</f>
        <v>0</v>
      </c>
      <c r="AU40" s="456">
        <f>IFERROR(MATCH(AV$33,Sheep!$R$330:$R$337,1),0)</f>
        <v>0</v>
      </c>
      <c r="AV40" s="456">
        <f>IFERROR(MATCH(AW$33,Sheep!$R$330:$R$337,1),0)</f>
        <v>0</v>
      </c>
      <c r="AW40" s="456">
        <f>IFERROR(MATCH(AX$33,Sheep!$R$330:$R$337,1),0)</f>
        <v>0</v>
      </c>
      <c r="AX40" s="456">
        <f>IFERROR(MATCH(AY$33,Sheep!$R$330:$R$337,1),0)</f>
        <v>0</v>
      </c>
      <c r="AY40" s="456">
        <f>IFERROR(MATCH(AZ$33,Sheep!$R$330:$R$337,1),0)</f>
        <v>0</v>
      </c>
      <c r="AZ40" s="456">
        <f>IFERROR(MATCH(BA$33,Sheep!$R$330:$R$337,1),0)</f>
        <v>0</v>
      </c>
      <c r="BA40" s="456">
        <f>IFERROR(MATCH(BB$33,Sheep!$R$330:$R$337,1),0)</f>
        <v>0</v>
      </c>
      <c r="BB40" s="456">
        <f>IFERROR(MATCH(BC$33,Sheep!$R$330:$R$337,1),0)</f>
        <v>0</v>
      </c>
      <c r="BC40" s="456">
        <f>IFERROR(MATCH(BD$33,Sheep!$R$330:$R$337,1),0)</f>
        <v>0</v>
      </c>
      <c r="BD40" s="456">
        <f>IFERROR(MATCH(BE$33,Sheep!$R$330:$R$337,1),0)</f>
        <v>0</v>
      </c>
      <c r="BE40" s="456">
        <f>IFERROR(MATCH(BF$33,Sheep!$R$330:$R$337,1),0)</f>
        <v>0</v>
      </c>
      <c r="BF40" s="456">
        <f>IFERROR(MATCH(BG$33,Sheep!$R$330:$R$337,1),0)</f>
        <v>0</v>
      </c>
      <c r="BG40" s="456">
        <f>IFERROR(MATCH(BH$33,Sheep!$R$330:$R$337,1),0)</f>
        <v>0</v>
      </c>
      <c r="BH40" s="456">
        <f>IFERROR(MATCH(BI$33,Sheep!$R$330:$R$337,1),0)</f>
        <v>0</v>
      </c>
      <c r="BI40" s="456">
        <f>IFERROR(MATCH(BJ$33,Sheep!$R$330:$R$337,1),0)</f>
        <v>0</v>
      </c>
      <c r="BJ40" s="456">
        <f>IFERROR(MATCH(BK$33,Sheep!$R$330:$R$337,1),0)</f>
        <v>0</v>
      </c>
      <c r="BK40" s="456">
        <f>IFERROR(MATCH(BL$33,Sheep!$R$330:$R$337,1),0)</f>
        <v>0</v>
      </c>
      <c r="BL40" s="456">
        <f>IFERROR(MATCH(BM$33,Sheep!$R$330:$R$337,1),0)</f>
        <v>0</v>
      </c>
      <c r="BM40" s="456">
        <f>IFERROR(MATCH(BN$33,Sheep!$R$330:$R$337,1),0)</f>
        <v>0</v>
      </c>
      <c r="BN40" s="456">
        <f>IFERROR(MATCH(BO$33,Sheep!$R$330:$R$337,1),0)</f>
        <v>0</v>
      </c>
      <c r="BO40" s="456">
        <f>IFERROR(MATCH(BP$33,Sheep!$R$330:$R$337,1),0)</f>
        <v>0</v>
      </c>
      <c r="BP40" s="456">
        <f>IFERROR(MATCH(BQ$33,Sheep!$R$330:$R$337,1),0)</f>
        <v>0</v>
      </c>
      <c r="BQ40" s="456">
        <f>IFERROR(MATCH(BR$33,Sheep!$R$330:$R$337,1),0)</f>
        <v>0</v>
      </c>
      <c r="BR40" s="456">
        <f>IFERROR(MATCH(BS$33,Sheep!$R$330:$R$337,1),0)</f>
        <v>1</v>
      </c>
      <c r="BS40" s="456">
        <f>IFERROR(MATCH(BT$33,Sheep!$R$330:$R$337,1),0)</f>
        <v>1</v>
      </c>
      <c r="BT40" s="456">
        <f>IFERROR(MATCH(BU$33,Sheep!$R$330:$R$337,1),0)</f>
        <v>1</v>
      </c>
      <c r="BU40" s="456">
        <f>IFERROR(MATCH(BV$33,Sheep!$R$330:$R$337,1),0)</f>
        <v>1</v>
      </c>
      <c r="BV40" s="456">
        <f>IFERROR(MATCH(BW$33,Sheep!$R$330:$R$337,1),0)</f>
        <v>1</v>
      </c>
      <c r="BW40" s="456">
        <f>IFERROR(MATCH(BX$33,Sheep!$R$330:$R$337,1),0)</f>
        <v>1</v>
      </c>
      <c r="BX40" s="456">
        <f>IFERROR(MATCH(BY$33,Sheep!$R$330:$R$337,1),0)</f>
        <v>1</v>
      </c>
      <c r="BY40" s="456">
        <f>IFERROR(MATCH(BZ$33,Sheep!$R$330:$R$337,1),0)</f>
        <v>1</v>
      </c>
      <c r="BZ40" s="456">
        <f>IFERROR(MATCH(CA$33,Sheep!$R$330:$R$337,1),0)</f>
        <v>1</v>
      </c>
      <c r="CA40" s="456">
        <f>IFERROR(MATCH(CB$33,Sheep!$R$330:$R$337,1),0)</f>
        <v>1</v>
      </c>
      <c r="CB40" s="456">
        <f>IFERROR(MATCH(CC$33,Sheep!$R$330:$R$337,1),0)</f>
        <v>1</v>
      </c>
      <c r="CC40" s="456">
        <f>IFERROR(MATCH(CD$33,Sheep!$R$330:$R$337,1),0)</f>
        <v>1</v>
      </c>
      <c r="CD40" s="456">
        <f>IFERROR(MATCH(CE$33,Sheep!$R$330:$R$337,1),0)</f>
        <v>1</v>
      </c>
      <c r="CE40" s="456">
        <f>IFERROR(MATCH(CF$33,Sheep!$R$330:$R$337,1),0)</f>
        <v>1</v>
      </c>
      <c r="CF40" s="456">
        <f>IFERROR(MATCH(CG$33,Sheep!$R$330:$R$337,1),0)</f>
        <v>1</v>
      </c>
      <c r="CG40" s="456">
        <f>IFERROR(MATCH(CH$33,Sheep!$R$330:$R$337,1),0)</f>
        <v>1</v>
      </c>
      <c r="CH40" s="456">
        <f>IFERROR(MATCH(CI$33,Sheep!$R$330:$R$337,1),0)</f>
        <v>1</v>
      </c>
      <c r="CI40" s="456">
        <f>IFERROR(MATCH(CJ$33,Sheep!$R$330:$R$337,1),0)</f>
        <v>1</v>
      </c>
      <c r="CJ40" s="456">
        <f>IFERROR(MATCH(CK$33,Sheep!$R$330:$R$337,1),0)</f>
        <v>1</v>
      </c>
      <c r="CK40" s="456">
        <f>IFERROR(MATCH(CL$33,Sheep!$R$330:$R$337,1),0)</f>
        <v>1</v>
      </c>
      <c r="CL40" s="456">
        <f>IFERROR(MATCH(CM$33,Sheep!$R$330:$R$337,1),0)</f>
        <v>1</v>
      </c>
      <c r="CM40" s="456">
        <f>IFERROR(MATCH(CN$33,Sheep!$R$330:$R$337,1),0)</f>
        <v>1</v>
      </c>
      <c r="CN40" s="456">
        <f>IFERROR(MATCH(CO$33,Sheep!$R$330:$R$337,1),0)</f>
        <v>1</v>
      </c>
      <c r="CO40" s="456">
        <f>IFERROR(MATCH(CP$33,Sheep!$R$330:$R$337,1),0)</f>
        <v>1</v>
      </c>
      <c r="CP40" s="456">
        <f>IFERROR(MATCH(CQ$33,Sheep!$R$330:$R$337,1),0)</f>
        <v>1</v>
      </c>
      <c r="CQ40" s="456">
        <f>IFERROR(MATCH(CR$33,Sheep!$R$330:$R$337,1),0)</f>
        <v>1</v>
      </c>
      <c r="CR40" s="456">
        <f>IFERROR(MATCH(CS$33,Sheep!$R$330:$R$337,1),0)</f>
        <v>1</v>
      </c>
      <c r="CS40" s="456">
        <f>IFERROR(MATCH(CT$33,Sheep!$R$330:$R$337,1),0)</f>
        <v>1</v>
      </c>
      <c r="CT40" s="456">
        <f>IFERROR(MATCH(CU$33,Sheep!$R$330:$R$337,1),0)</f>
        <v>1</v>
      </c>
      <c r="CU40" s="456">
        <f>IFERROR(MATCH(CV$33,Sheep!$R$330:$R$337,1),0)</f>
        <v>1</v>
      </c>
      <c r="CV40" s="456">
        <f>IFERROR(MATCH(CW$33,Sheep!$R$330:$R$337,1),0)</f>
        <v>1</v>
      </c>
      <c r="CW40" s="456">
        <f>IFERROR(MATCH(CX$33,Sheep!$R$330:$R$337,1),0)</f>
        <v>1</v>
      </c>
      <c r="CX40" s="456">
        <f>IFERROR(MATCH(CY$33,Sheep!$R$330:$R$337,1),0)</f>
        <v>1</v>
      </c>
      <c r="CY40" s="456">
        <f>IFERROR(MATCH(CZ$33,Sheep!$R$330:$R$337,1),0)</f>
        <v>1</v>
      </c>
      <c r="CZ40" s="456">
        <f>IFERROR(MATCH(DA$33,Sheep!$R$330:$R$337,1),0)</f>
        <v>1</v>
      </c>
      <c r="DA40" s="456">
        <f>IFERROR(MATCH(DB$33,Sheep!$R$330:$R$337,1),0)</f>
        <v>1</v>
      </c>
      <c r="DB40" s="456">
        <f>IFERROR(MATCH(DC$33,Sheep!$R$330:$R$337,1),0)</f>
        <v>1</v>
      </c>
      <c r="DC40" s="456">
        <f>IFERROR(MATCH(DD$33,Sheep!$R$330:$R$337,1),0)</f>
        <v>1</v>
      </c>
      <c r="DD40" s="456">
        <f>IFERROR(MATCH(DE$33,Sheep!$R$330:$R$337,1),0)</f>
        <v>1</v>
      </c>
      <c r="DE40" s="456">
        <f>IFERROR(MATCH(DF$33,Sheep!$R$330:$R$337,1),0)</f>
        <v>1</v>
      </c>
      <c r="DF40" s="456">
        <f>IFERROR(MATCH(DG$33,Sheep!$R$330:$R$337,1),0)</f>
        <v>1</v>
      </c>
      <c r="DG40" s="456">
        <f>IFERROR(MATCH(DH$33,Sheep!$R$330:$R$337,1),0)</f>
        <v>1</v>
      </c>
      <c r="DH40" s="456">
        <f>IFERROR(MATCH(DI$33,Sheep!$R$330:$R$337,1),0)</f>
        <v>1</v>
      </c>
      <c r="DI40" s="456">
        <f>IFERROR(MATCH(DJ$33,Sheep!$R$330:$R$337,1),0)</f>
        <v>1</v>
      </c>
      <c r="DJ40" s="456">
        <f>IFERROR(MATCH(DK$33,Sheep!$R$330:$R$337,1),0)</f>
        <v>1</v>
      </c>
      <c r="DK40" s="456">
        <f>IFERROR(MATCH(DL$33,Sheep!$R$330:$R$337,1),0)</f>
        <v>1</v>
      </c>
      <c r="DL40" s="456">
        <f>IFERROR(MATCH(DM$33,Sheep!$R$330:$R$337,1),0)</f>
        <v>1</v>
      </c>
      <c r="DM40" s="456">
        <f>IFERROR(MATCH(DN$33,Sheep!$R$330:$R$337,1),0)</f>
        <v>1</v>
      </c>
      <c r="DN40" s="456">
        <f>IFERROR(MATCH(DO$33,Sheep!$R$330:$R$337,1),0)</f>
        <v>1</v>
      </c>
      <c r="DO40" s="456">
        <f>IFERROR(MATCH(DP$33,Sheep!$R$330:$R$337,1),0)</f>
        <v>1</v>
      </c>
      <c r="DP40" s="456">
        <f>IFERROR(MATCH(DQ$33,Sheep!$R$330:$R$337,1),0)</f>
        <v>1</v>
      </c>
      <c r="DQ40" s="456">
        <f>IFERROR(MATCH(DR$33,Sheep!$R$330:$R$337,1),0)</f>
        <v>1</v>
      </c>
      <c r="DR40" s="456">
        <f>IFERROR(MATCH(DS$33,Sheep!$R$330:$R$337,1),0)</f>
        <v>2</v>
      </c>
      <c r="DS40" s="456">
        <f>IFERROR(MATCH(DT$33,Sheep!$R$330:$R$337,1),0)</f>
        <v>2</v>
      </c>
      <c r="DT40" s="456">
        <f>IFERROR(MATCH(DU$33,Sheep!$R$330:$R$337,1),0)</f>
        <v>2</v>
      </c>
      <c r="DU40" s="456">
        <f>IFERROR(MATCH(DV$33,Sheep!$R$330:$R$337,1),0)</f>
        <v>2</v>
      </c>
      <c r="DV40" s="456">
        <f>IFERROR(MATCH(DW$33,Sheep!$R$330:$R$337,1),0)</f>
        <v>2</v>
      </c>
      <c r="DW40" s="456">
        <f>IFERROR(MATCH(DX$33,Sheep!$R$330:$R$337,1),0)</f>
        <v>2</v>
      </c>
      <c r="DX40" s="456">
        <f>IFERROR(MATCH(DY$33,Sheep!$R$330:$R$337,1),0)</f>
        <v>2</v>
      </c>
      <c r="DY40" s="456">
        <f>IFERROR(MATCH(DZ$33,Sheep!$R$330:$R$337,1),0)</f>
        <v>2</v>
      </c>
      <c r="DZ40" s="456">
        <f>IFERROR(MATCH(EA$33,Sheep!$R$330:$R$337,1),0)</f>
        <v>2</v>
      </c>
      <c r="EA40" s="456">
        <f>IFERROR(MATCH(EB$33,Sheep!$R$330:$R$337,1),0)</f>
        <v>2</v>
      </c>
      <c r="EB40" s="456">
        <f>IFERROR(MATCH(EC$33,Sheep!$R$330:$R$337,1),0)</f>
        <v>2</v>
      </c>
      <c r="EC40" s="456">
        <f>IFERROR(MATCH(ED$33,Sheep!$R$330:$R$337,1),0)</f>
        <v>2</v>
      </c>
      <c r="ED40" s="456">
        <f>IFERROR(MATCH(EE$33,Sheep!$R$330:$R$337,1),0)</f>
        <v>2</v>
      </c>
      <c r="EE40" s="456">
        <f>IFERROR(MATCH(EF$33,Sheep!$R$330:$R$337,1),0)</f>
        <v>2</v>
      </c>
      <c r="EF40" s="456">
        <f>IFERROR(MATCH(EG$33,Sheep!$R$330:$R$337,1),0)</f>
        <v>2</v>
      </c>
      <c r="EG40" s="456">
        <f>IFERROR(MATCH(EH$33,Sheep!$R$330:$R$337,1),0)</f>
        <v>2</v>
      </c>
      <c r="EH40" s="456">
        <f>IFERROR(MATCH(EI$33,Sheep!$R$330:$R$337,1),0)</f>
        <v>2</v>
      </c>
      <c r="EI40" s="456">
        <f>IFERROR(MATCH(EJ$33,Sheep!$R$330:$R$337,1),0)</f>
        <v>2</v>
      </c>
      <c r="EJ40" s="456">
        <f>IFERROR(MATCH(EK$33,Sheep!$R$330:$R$337,1),0)</f>
        <v>2</v>
      </c>
      <c r="EK40" s="456">
        <f>IFERROR(MATCH(EL$33,Sheep!$R$330:$R$337,1),0)</f>
        <v>2</v>
      </c>
      <c r="EL40" s="456">
        <f>IFERROR(MATCH(EM$33,Sheep!$R$330:$R$337,1),0)</f>
        <v>2</v>
      </c>
      <c r="EM40" s="456">
        <f>IFERROR(MATCH(EN$33,Sheep!$R$330:$R$337,1),0)</f>
        <v>2</v>
      </c>
      <c r="EN40" s="456">
        <f>IFERROR(MATCH(EO$33,Sheep!$R$330:$R$337,1),0)</f>
        <v>2</v>
      </c>
      <c r="EO40" s="456">
        <f>IFERROR(MATCH(EP$33,Sheep!$R$330:$R$337,1),0)</f>
        <v>2</v>
      </c>
      <c r="EP40" s="456">
        <f>IFERROR(MATCH(EQ$33,Sheep!$R$330:$R$337,1),0)</f>
        <v>2</v>
      </c>
      <c r="EQ40" s="456">
        <f>IFERROR(MATCH(ER$33,Sheep!$R$330:$R$337,1),0)</f>
        <v>2</v>
      </c>
      <c r="ER40" s="456">
        <f>IFERROR(MATCH(ES$33,Sheep!$R$330:$R$337,1),0)</f>
        <v>2</v>
      </c>
      <c r="ES40" s="456">
        <f>IFERROR(MATCH(ET$33,Sheep!$R$330:$R$337,1),0)</f>
        <v>2</v>
      </c>
      <c r="ET40" s="456">
        <f>IFERROR(MATCH(EU$33,Sheep!$R$330:$R$337,1),0)</f>
        <v>2</v>
      </c>
      <c r="EU40" s="456">
        <f>IFERROR(MATCH(EV$33,Sheep!$R$330:$R$337,1),0)</f>
        <v>2</v>
      </c>
      <c r="EV40" s="456">
        <f>IFERROR(MATCH(EW$33,Sheep!$R$330:$R$337,1),0)</f>
        <v>2</v>
      </c>
      <c r="EW40" s="456">
        <f>IFERROR(MATCH(EX$33,Sheep!$R$330:$R$337,1),0)</f>
        <v>2</v>
      </c>
      <c r="EX40" s="456">
        <f>IFERROR(MATCH(EY$33,Sheep!$R$330:$R$337,1),0)</f>
        <v>2</v>
      </c>
      <c r="EY40" s="456">
        <f>IFERROR(MATCH(EZ$33,Sheep!$R$330:$R$337,1),0)</f>
        <v>2</v>
      </c>
      <c r="EZ40" s="456">
        <f>IFERROR(MATCH(FA$33,Sheep!$R$330:$R$337,1),0)</f>
        <v>2</v>
      </c>
      <c r="FA40" s="456">
        <f>IFERROR(MATCH(FB$33,Sheep!$R$330:$R$337,1),0)</f>
        <v>2</v>
      </c>
      <c r="FB40" s="456">
        <f>IFERROR(MATCH(FC$33,Sheep!$R$330:$R$337,1),0)</f>
        <v>2</v>
      </c>
      <c r="FC40" s="456">
        <f>IFERROR(MATCH(FD$33,Sheep!$R$330:$R$337,1),0)</f>
        <v>2</v>
      </c>
      <c r="FD40" s="456">
        <f>IFERROR(MATCH(FE$33,Sheep!$R$330:$R$337,1),0)</f>
        <v>2</v>
      </c>
      <c r="FE40" s="456">
        <f>IFERROR(MATCH(FF$33,Sheep!$R$330:$R$337,1),0)</f>
        <v>2</v>
      </c>
      <c r="FF40" s="456">
        <f>IFERROR(MATCH(FG$33,Sheep!$R$330:$R$337,1),0)</f>
        <v>2</v>
      </c>
      <c r="FG40" s="456">
        <f>IFERROR(MATCH(FH$33,Sheep!$R$330:$R$337,1),0)</f>
        <v>2</v>
      </c>
      <c r="FH40" s="456">
        <f>IFERROR(MATCH(FI$33,Sheep!$R$330:$R$337,1),0)</f>
        <v>2</v>
      </c>
      <c r="FI40" s="456">
        <f>IFERROR(MATCH(FJ$33,Sheep!$R$330:$R$337,1),0)</f>
        <v>2</v>
      </c>
      <c r="FJ40" s="456">
        <f>IFERROR(MATCH(FK$33,Sheep!$R$330:$R$337,1),0)</f>
        <v>2</v>
      </c>
      <c r="FK40" s="456">
        <f>IFERROR(MATCH(FL$33,Sheep!$R$330:$R$337,1),0)</f>
        <v>2</v>
      </c>
      <c r="FL40" s="456">
        <f>IFERROR(MATCH(FM$33,Sheep!$R$330:$R$337,1),0)</f>
        <v>2</v>
      </c>
      <c r="FM40" s="456">
        <f>IFERROR(MATCH(FN$33,Sheep!$R$330:$R$337,1),0)</f>
        <v>2</v>
      </c>
      <c r="FN40" s="456">
        <f>IFERROR(MATCH(FO$33,Sheep!$R$330:$R$337,1),0)</f>
        <v>2</v>
      </c>
      <c r="FO40" s="456">
        <f>IFERROR(MATCH(FP$33,Sheep!$R$330:$R$337,1),0)</f>
        <v>2</v>
      </c>
      <c r="FP40" s="456">
        <f>IFERROR(MATCH(FQ$33,Sheep!$R$330:$R$337,1),0)</f>
        <v>2</v>
      </c>
      <c r="FQ40" s="456">
        <f>IFERROR(MATCH(FR$33,Sheep!$R$330:$R$337,1),0)</f>
        <v>2</v>
      </c>
      <c r="FR40" s="456">
        <f>IFERROR(MATCH(FS$33,Sheep!$R$330:$R$337,1),0)</f>
        <v>3</v>
      </c>
      <c r="FS40" s="456">
        <f>IFERROR(MATCH(FT$33,Sheep!$R$330:$R$337,1),0)</f>
        <v>3</v>
      </c>
      <c r="FT40" s="456">
        <f>IFERROR(MATCH(FU$33,Sheep!$R$330:$R$337,1),0)</f>
        <v>3</v>
      </c>
      <c r="FU40" s="456">
        <f>IFERROR(MATCH(FV$33,Sheep!$R$330:$R$337,1),0)</f>
        <v>3</v>
      </c>
      <c r="FV40" s="456">
        <f>IFERROR(MATCH(FW$33,Sheep!$R$330:$R$337,1),0)</f>
        <v>3</v>
      </c>
      <c r="FW40" s="456">
        <f>IFERROR(MATCH(FX$33,Sheep!$R$330:$R$337,1),0)</f>
        <v>3</v>
      </c>
      <c r="FX40" s="456">
        <f>IFERROR(MATCH(FY$33,Sheep!$R$330:$R$337,1),0)</f>
        <v>3</v>
      </c>
      <c r="FY40" s="456">
        <f>IFERROR(MATCH(FZ$33,Sheep!$R$330:$R$337,1),0)</f>
        <v>3</v>
      </c>
      <c r="FZ40" s="456">
        <f>IFERROR(MATCH(GA$33,Sheep!$R$330:$R$337,1),0)</f>
        <v>3</v>
      </c>
      <c r="GA40" s="456">
        <f>IFERROR(MATCH(GB$33,Sheep!$R$330:$R$337,1),0)</f>
        <v>3</v>
      </c>
      <c r="GB40" s="456">
        <f>IFERROR(MATCH(GC$33,Sheep!$R$330:$R$337,1),0)</f>
        <v>3</v>
      </c>
      <c r="GC40" s="456">
        <f>IFERROR(MATCH(GD$33,Sheep!$R$330:$R$337,1),0)</f>
        <v>3</v>
      </c>
      <c r="GD40" s="456">
        <f>IFERROR(MATCH(GE$33,Sheep!$R$330:$R$337,1),0)</f>
        <v>3</v>
      </c>
      <c r="GE40" s="456">
        <f>IFERROR(MATCH(GF$33,Sheep!$R$330:$R$337,1),0)</f>
        <v>3</v>
      </c>
      <c r="GF40" s="456">
        <f>IFERROR(MATCH(GG$33,Sheep!$R$330:$R$337,1),0)</f>
        <v>3</v>
      </c>
      <c r="GG40" s="456">
        <f>IFERROR(MATCH(GH$33,Sheep!$R$330:$R$337,1),0)</f>
        <v>3</v>
      </c>
      <c r="GH40" s="456">
        <f>IFERROR(MATCH(GI$33,Sheep!$R$330:$R$337,1),0)</f>
        <v>3</v>
      </c>
      <c r="GI40" s="456">
        <f>IFERROR(MATCH(GJ$33,Sheep!$R$330:$R$337,1),0)</f>
        <v>3</v>
      </c>
      <c r="GJ40" s="456">
        <f>IFERROR(MATCH(GK$33,Sheep!$R$330:$R$337,1),0)</f>
        <v>3</v>
      </c>
      <c r="GK40" s="456">
        <f>IFERROR(MATCH(GL$33,Sheep!$R$330:$R$337,1),0)</f>
        <v>3</v>
      </c>
      <c r="GL40" s="456">
        <f>IFERROR(MATCH(GM$33,Sheep!$R$330:$R$337,1),0)</f>
        <v>3</v>
      </c>
      <c r="GM40" s="456">
        <f>IFERROR(MATCH(GN$33,Sheep!$R$330:$R$337,1),0)</f>
        <v>3</v>
      </c>
      <c r="GN40" s="456">
        <f>IFERROR(MATCH(GO$33,Sheep!$R$330:$R$337,1),0)</f>
        <v>3</v>
      </c>
      <c r="GO40" s="456">
        <f>IFERROR(MATCH(GP$33,Sheep!$R$330:$R$337,1),0)</f>
        <v>3</v>
      </c>
      <c r="GP40" s="456">
        <f>IFERROR(MATCH(GQ$33,Sheep!$R$330:$R$337,1),0)</f>
        <v>3</v>
      </c>
      <c r="GQ40" s="456">
        <f>IFERROR(MATCH(GR$33,Sheep!$R$330:$R$337,1),0)</f>
        <v>3</v>
      </c>
      <c r="GR40" s="456">
        <f>IFERROR(MATCH(GS$33,Sheep!$R$330:$R$337,1),0)</f>
        <v>3</v>
      </c>
      <c r="GS40" s="456">
        <f>IFERROR(MATCH(GT$33,Sheep!$R$330:$R$337,1),0)</f>
        <v>3</v>
      </c>
      <c r="GT40" s="456">
        <f>IFERROR(MATCH(GU$33,Sheep!$R$330:$R$337,1),0)</f>
        <v>3</v>
      </c>
      <c r="GU40" s="456">
        <f>IFERROR(MATCH(GV$33,Sheep!$R$330:$R$337,1),0)</f>
        <v>3</v>
      </c>
      <c r="GV40" s="456">
        <f>IFERROR(MATCH(GW$33,Sheep!$R$330:$R$337,1),0)</f>
        <v>3</v>
      </c>
      <c r="GW40" s="456">
        <f>IFERROR(MATCH(GX$33,Sheep!$R$330:$R$337,1),0)</f>
        <v>3</v>
      </c>
      <c r="GX40" s="456">
        <f>IFERROR(MATCH(GY$33,Sheep!$R$330:$R$337,1),0)</f>
        <v>3</v>
      </c>
      <c r="GY40" s="456">
        <f>IFERROR(MATCH(GZ$33,Sheep!$R$330:$R$337,1),0)</f>
        <v>3</v>
      </c>
      <c r="GZ40" s="456">
        <f>IFERROR(MATCH(HA$33,Sheep!$R$330:$R$337,1),0)</f>
        <v>3</v>
      </c>
      <c r="HA40" s="456">
        <f>IFERROR(MATCH(HB$33,Sheep!$R$330:$R$337,1),0)</f>
        <v>3</v>
      </c>
      <c r="HB40" s="456">
        <f>IFERROR(MATCH(HC$33,Sheep!$R$330:$R$337,1),0)</f>
        <v>3</v>
      </c>
      <c r="HC40" s="456">
        <f>IFERROR(MATCH(HD$33,Sheep!$R$330:$R$337,1),0)</f>
        <v>3</v>
      </c>
      <c r="HD40" s="456">
        <f>IFERROR(MATCH(HE$33,Sheep!$R$330:$R$337,1),0)</f>
        <v>3</v>
      </c>
      <c r="HE40" s="456">
        <f>IFERROR(MATCH(HF$33,Sheep!$R$330:$R$337,1),0)</f>
        <v>3</v>
      </c>
      <c r="HF40" s="456">
        <f>IFERROR(MATCH(HG$33,Sheep!$R$330:$R$337,1),0)</f>
        <v>3</v>
      </c>
      <c r="HG40" s="456">
        <f>IFERROR(MATCH(HH$33,Sheep!$R$330:$R$337,1),0)</f>
        <v>3</v>
      </c>
      <c r="HH40" s="456">
        <f>IFERROR(MATCH(HI$33,Sheep!$R$330:$R$337,1),0)</f>
        <v>3</v>
      </c>
      <c r="HI40" s="456">
        <f>IFERROR(MATCH(HJ$33,Sheep!$R$330:$R$337,1),0)</f>
        <v>3</v>
      </c>
      <c r="HJ40" s="456">
        <f>IFERROR(MATCH(HK$33,Sheep!$R$330:$R$337,1),0)</f>
        <v>3</v>
      </c>
      <c r="HK40" s="456">
        <f>IFERROR(MATCH(HL$33,Sheep!$R$330:$R$337,1),0)</f>
        <v>3</v>
      </c>
      <c r="HL40" s="456">
        <f>IFERROR(MATCH(HM$33,Sheep!$R$330:$R$337,1),0)</f>
        <v>3</v>
      </c>
      <c r="HM40" s="456">
        <f>IFERROR(MATCH(HN$33,Sheep!$R$330:$R$337,1),0)</f>
        <v>3</v>
      </c>
      <c r="HN40" s="456">
        <f>IFERROR(MATCH(HO$33,Sheep!$R$330:$R$337,1),0)</f>
        <v>3</v>
      </c>
      <c r="HO40" s="456">
        <f>IFERROR(MATCH(HP$33,Sheep!$R$330:$R$337,1),0)</f>
        <v>3</v>
      </c>
      <c r="HP40" s="456">
        <f>IFERROR(MATCH(HQ$33,Sheep!$R$330:$R$337,1),0)</f>
        <v>3</v>
      </c>
      <c r="HQ40" s="456">
        <f>IFERROR(MATCH(HR$33,Sheep!$R$330:$R$337,1),0)</f>
        <v>3</v>
      </c>
      <c r="HR40" s="456">
        <f>IFERROR(MATCH(HS$33,Sheep!$R$330:$R$337,1),0)</f>
        <v>4</v>
      </c>
      <c r="HS40" s="456">
        <f>IFERROR(MATCH(HT$33,Sheep!$R$330:$R$337,1),0)</f>
        <v>4</v>
      </c>
      <c r="HT40" s="456">
        <f>IFERROR(MATCH(HU$33,Sheep!$R$330:$R$337,1),0)</f>
        <v>4</v>
      </c>
      <c r="HU40" s="456">
        <f>IFERROR(MATCH(HV$33,Sheep!$R$330:$R$337,1),0)</f>
        <v>4</v>
      </c>
      <c r="HV40" s="456">
        <f>IFERROR(MATCH(HW$33,Sheep!$R$330:$R$337,1),0)</f>
        <v>4</v>
      </c>
      <c r="HW40" s="456">
        <f>IFERROR(MATCH(HX$33,Sheep!$R$330:$R$337,1),0)</f>
        <v>4</v>
      </c>
      <c r="HX40" s="456">
        <f>IFERROR(MATCH(HY$33,Sheep!$R$330:$R$337,1),0)</f>
        <v>4</v>
      </c>
      <c r="HY40" s="456">
        <f>IFERROR(MATCH(HZ$33,Sheep!$R$330:$R$337,1),0)</f>
        <v>4</v>
      </c>
      <c r="HZ40" s="456">
        <f>IFERROR(MATCH(IA$33,Sheep!$R$330:$R$337,1),0)</f>
        <v>4</v>
      </c>
      <c r="IA40" s="456">
        <f>IFERROR(MATCH(IB$33,Sheep!$R$330:$R$337,1),0)</f>
        <v>4</v>
      </c>
      <c r="IB40" s="456">
        <f>IFERROR(MATCH(IC$33,Sheep!$R$330:$R$337,1),0)</f>
        <v>4</v>
      </c>
      <c r="IC40" s="456">
        <f>IFERROR(MATCH(ID$33,Sheep!$R$330:$R$337,1),0)</f>
        <v>4</v>
      </c>
      <c r="ID40" s="456">
        <f>IFERROR(MATCH(IE$33,Sheep!$R$330:$R$337,1),0)</f>
        <v>4</v>
      </c>
      <c r="IE40" s="456">
        <f>IFERROR(MATCH(IF$33,Sheep!$R$330:$R$337,1),0)</f>
        <v>4</v>
      </c>
      <c r="IF40" s="456">
        <f>IFERROR(MATCH(IG$33,Sheep!$R$330:$R$337,1),0)</f>
        <v>4</v>
      </c>
      <c r="IG40" s="456">
        <f>IFERROR(MATCH(IH$33,Sheep!$R$330:$R$337,1),0)</f>
        <v>4</v>
      </c>
      <c r="IH40" s="456">
        <f>IFERROR(MATCH(II$33,Sheep!$R$330:$R$337,1),0)</f>
        <v>4</v>
      </c>
      <c r="II40" s="456">
        <f>IFERROR(MATCH(IJ$33,Sheep!$R$330:$R$337,1),0)</f>
        <v>4</v>
      </c>
      <c r="IJ40" s="456">
        <f>IFERROR(MATCH(IK$33,Sheep!$R$330:$R$337,1),0)</f>
        <v>4</v>
      </c>
      <c r="IK40" s="456">
        <f>IFERROR(MATCH(IL$33,Sheep!$R$330:$R$337,1),0)</f>
        <v>4</v>
      </c>
      <c r="IL40" s="456">
        <f>IFERROR(MATCH(IM$33,Sheep!$R$330:$R$337,1),0)</f>
        <v>4</v>
      </c>
      <c r="IM40" s="456">
        <f>IFERROR(MATCH(IN$33,Sheep!$R$330:$R$337,1),0)</f>
        <v>4</v>
      </c>
      <c r="IN40" s="456">
        <f>IFERROR(MATCH(IO$33,Sheep!$R$330:$R$337,1),0)</f>
        <v>4</v>
      </c>
      <c r="IO40" s="456">
        <f>IFERROR(MATCH(IP$33,Sheep!$R$330:$R$337,1),0)</f>
        <v>4</v>
      </c>
      <c r="IP40" s="456">
        <f>IFERROR(MATCH(IQ$33,Sheep!$R$330:$R$337,1),0)</f>
        <v>4</v>
      </c>
      <c r="IQ40" s="456">
        <f>IFERROR(MATCH(IR$33,Sheep!$R$330:$R$337,1),0)</f>
        <v>4</v>
      </c>
      <c r="IR40" s="456">
        <f>IFERROR(MATCH(IS$33,Sheep!$R$330:$R$337,1),0)</f>
        <v>4</v>
      </c>
      <c r="IS40" s="456">
        <f>IFERROR(MATCH(IT$33,Sheep!$R$330:$R$337,1),0)</f>
        <v>4</v>
      </c>
      <c r="IT40" s="456">
        <f>IFERROR(MATCH(IU$33,Sheep!$R$330:$R$337,1),0)</f>
        <v>4</v>
      </c>
      <c r="IU40" s="456">
        <f>IFERROR(MATCH(IV$33,Sheep!$R$330:$R$337,1),0)</f>
        <v>4</v>
      </c>
      <c r="IV40" s="456">
        <f>IFERROR(MATCH(IW$33,Sheep!$R$330:$R$337,1),0)</f>
        <v>4</v>
      </c>
      <c r="IW40" s="456">
        <f>IFERROR(MATCH(IX$33,Sheep!$R$330:$R$337,1),0)</f>
        <v>4</v>
      </c>
      <c r="IX40" s="456">
        <f>IFERROR(MATCH(IY$33,Sheep!$R$330:$R$337,1),0)</f>
        <v>4</v>
      </c>
      <c r="IY40" s="456">
        <f>IFERROR(MATCH(IZ$33,Sheep!$R$330:$R$337,1),0)</f>
        <v>4</v>
      </c>
      <c r="IZ40" s="456">
        <f>IFERROR(MATCH(JA$33,Sheep!$R$330:$R$337,1),0)</f>
        <v>4</v>
      </c>
      <c r="JA40" s="456">
        <f>IFERROR(MATCH(JB$33,Sheep!$R$330:$R$337,1),0)</f>
        <v>4</v>
      </c>
      <c r="JB40" s="456">
        <f>IFERROR(MATCH(JC$33,Sheep!$R$330:$R$337,1),0)</f>
        <v>4</v>
      </c>
      <c r="JC40" s="456">
        <f>IFERROR(MATCH(JD$33,Sheep!$R$330:$R$337,1),0)</f>
        <v>4</v>
      </c>
      <c r="JD40" s="456">
        <f>IFERROR(MATCH(JE$33,Sheep!$R$330:$R$337,1),0)</f>
        <v>4</v>
      </c>
      <c r="JE40" s="456">
        <f>IFERROR(MATCH(JF$33,Sheep!$R$330:$R$337,1),0)</f>
        <v>4</v>
      </c>
      <c r="JF40" s="456">
        <f>IFERROR(MATCH(JG$33,Sheep!$R$330:$R$337,1),0)</f>
        <v>4</v>
      </c>
      <c r="JG40" s="456">
        <f>IFERROR(MATCH(JH$33,Sheep!$R$330:$R$337,1),0)</f>
        <v>4</v>
      </c>
      <c r="JH40" s="456">
        <f>IFERROR(MATCH(JI$33,Sheep!$R$330:$R$337,1),0)</f>
        <v>4</v>
      </c>
      <c r="JI40" s="456">
        <f>IFERROR(MATCH(JJ$33,Sheep!$R$330:$R$337,1),0)</f>
        <v>4</v>
      </c>
      <c r="JJ40" s="456">
        <f>IFERROR(MATCH(JK$33,Sheep!$R$330:$R$337,1),0)</f>
        <v>4</v>
      </c>
      <c r="JK40" s="456">
        <f>IFERROR(MATCH(JL$33,Sheep!$R$330:$R$337,1),0)</f>
        <v>4</v>
      </c>
      <c r="JL40" s="456">
        <f>IFERROR(MATCH(JM$33,Sheep!$R$330:$R$337,1),0)</f>
        <v>4</v>
      </c>
      <c r="JM40" s="456">
        <f>IFERROR(MATCH(JN$33,Sheep!$R$330:$R$337,1),0)</f>
        <v>4</v>
      </c>
      <c r="JN40" s="456">
        <f>IFERROR(MATCH(JO$33,Sheep!$R$330:$R$337,1),0)</f>
        <v>4</v>
      </c>
      <c r="JO40" s="456">
        <f>IFERROR(MATCH(JP$33,Sheep!$R$330:$R$337,1),0)</f>
        <v>4</v>
      </c>
      <c r="JP40" s="456">
        <f>IFERROR(MATCH(JQ$33,Sheep!$R$330:$R$337,1),0)</f>
        <v>4</v>
      </c>
      <c r="JQ40" s="456">
        <f>IFERROR(MATCH(JR$33,Sheep!$R$330:$R$337,1),0)</f>
        <v>4</v>
      </c>
      <c r="JR40" s="456">
        <f>IFERROR(MATCH(JS$33,Sheep!$R$330:$R$337,1),0)</f>
        <v>5</v>
      </c>
      <c r="JS40" s="456">
        <f>IFERROR(MATCH(JT$33,Sheep!$R$330:$R$337,1),0)</f>
        <v>5</v>
      </c>
      <c r="JT40" s="456">
        <f>IFERROR(MATCH(JU$33,Sheep!$R$330:$R$337,1),0)</f>
        <v>5</v>
      </c>
      <c r="JU40" s="456">
        <f>IFERROR(MATCH(JV$33,Sheep!$R$330:$R$337,1),0)</f>
        <v>5</v>
      </c>
      <c r="JV40" s="456">
        <f>IFERROR(MATCH(JW$33,Sheep!$R$330:$R$337,1),0)</f>
        <v>5</v>
      </c>
      <c r="JW40" s="456">
        <f>IFERROR(MATCH(JX$33,Sheep!$R$330:$R$337,1),0)</f>
        <v>5</v>
      </c>
      <c r="JX40" s="456">
        <f>IFERROR(MATCH(JY$33,Sheep!$R$330:$R$337,1),0)</f>
        <v>5</v>
      </c>
      <c r="JY40" s="456">
        <f>IFERROR(MATCH(JZ$33,Sheep!$R$330:$R$337,1),0)</f>
        <v>5</v>
      </c>
      <c r="JZ40" s="456">
        <f>IFERROR(MATCH(KA$33,Sheep!$R$330:$R$337,1),0)</f>
        <v>5</v>
      </c>
      <c r="KA40" s="456">
        <f>IFERROR(MATCH(KB$33,Sheep!$R$330:$R$337,1),0)</f>
        <v>5</v>
      </c>
      <c r="KB40" s="456">
        <f>IFERROR(MATCH(KC$33,Sheep!$R$330:$R$337,1),0)</f>
        <v>5</v>
      </c>
      <c r="KC40" s="456">
        <f>IFERROR(MATCH(KD$33,Sheep!$R$330:$R$337,1),0)</f>
        <v>5</v>
      </c>
      <c r="KD40" s="456">
        <f>IFERROR(MATCH(KE$33,Sheep!$R$330:$R$337,1),0)</f>
        <v>5</v>
      </c>
      <c r="KE40" s="456">
        <f>IFERROR(MATCH(KF$33,Sheep!$R$330:$R$337,1),0)</f>
        <v>5</v>
      </c>
      <c r="KF40" s="456">
        <f>IFERROR(MATCH(KG$33,Sheep!$R$330:$R$337,1),0)</f>
        <v>5</v>
      </c>
      <c r="KG40" s="456">
        <f>IFERROR(MATCH(KH$33,Sheep!$R$330:$R$337,1),0)</f>
        <v>5</v>
      </c>
      <c r="KH40" s="456">
        <f>IFERROR(MATCH(KI$33,Sheep!$R$330:$R$337,1),0)</f>
        <v>5</v>
      </c>
      <c r="KI40" s="456">
        <f>IFERROR(MATCH(KJ$33,Sheep!$R$330:$R$337,1),0)</f>
        <v>5</v>
      </c>
      <c r="KJ40" s="456">
        <f>IFERROR(MATCH(KK$33,Sheep!$R$330:$R$337,1),0)</f>
        <v>5</v>
      </c>
      <c r="KK40" s="456">
        <f>IFERROR(MATCH(KL$33,Sheep!$R$330:$R$337,1),0)</f>
        <v>5</v>
      </c>
      <c r="KL40" s="456">
        <f>IFERROR(MATCH(KM$33,Sheep!$R$330:$R$337,1),0)</f>
        <v>5</v>
      </c>
      <c r="KM40" s="456">
        <f>IFERROR(MATCH(KN$33,Sheep!$R$330:$R$337,1),0)</f>
        <v>5</v>
      </c>
      <c r="KN40" s="456">
        <f>IFERROR(MATCH(KO$33,Sheep!$R$330:$R$337,1),0)</f>
        <v>5</v>
      </c>
      <c r="KO40" s="456">
        <f>IFERROR(MATCH(KP$33,Sheep!$R$330:$R$337,1),0)</f>
        <v>5</v>
      </c>
      <c r="KP40" s="456">
        <f>IFERROR(MATCH(KQ$33,Sheep!$R$330:$R$337,1),0)</f>
        <v>5</v>
      </c>
      <c r="KQ40" s="456">
        <f>IFERROR(MATCH(KR$33,Sheep!$R$330:$R$337,1),0)</f>
        <v>5</v>
      </c>
      <c r="KR40" s="456">
        <f>IFERROR(MATCH(KS$33,Sheep!$R$330:$R$337,1),0)</f>
        <v>5</v>
      </c>
      <c r="KS40" s="456">
        <f>IFERROR(MATCH(KT$33,Sheep!$R$330:$R$337,1),0)</f>
        <v>5</v>
      </c>
      <c r="KT40" s="456">
        <f>IFERROR(MATCH(KU$33,Sheep!$R$330:$R$337,1),0)</f>
        <v>5</v>
      </c>
      <c r="KU40" s="456">
        <f>IFERROR(MATCH(KV$33,Sheep!$R$330:$R$337,1),0)</f>
        <v>5</v>
      </c>
      <c r="KV40" s="456">
        <f>IFERROR(MATCH(KW$33,Sheep!$R$330:$R$337,1),0)</f>
        <v>5</v>
      </c>
      <c r="KW40" s="456">
        <f>IFERROR(MATCH(KX$33,Sheep!$R$330:$R$337,1),0)</f>
        <v>5</v>
      </c>
      <c r="KX40" s="456">
        <f>IFERROR(MATCH(KY$33,Sheep!$R$330:$R$337,1),0)</f>
        <v>5</v>
      </c>
      <c r="KY40" s="456">
        <f>IFERROR(MATCH(KZ$33,Sheep!$R$330:$R$337,1),0)</f>
        <v>5</v>
      </c>
      <c r="KZ40" s="456">
        <f>IFERROR(MATCH(LA$33,Sheep!$R$330:$R$337,1),0)</f>
        <v>5</v>
      </c>
      <c r="LA40" s="456">
        <f>IFERROR(MATCH(LB$33,Sheep!$R$330:$R$337,1),0)</f>
        <v>5</v>
      </c>
      <c r="LB40" s="456">
        <f>IFERROR(MATCH(LC$33,Sheep!$R$330:$R$337,1),0)</f>
        <v>5</v>
      </c>
      <c r="LC40" s="456">
        <f>IFERROR(MATCH(LD$33,Sheep!$R$330:$R$337,1),0)</f>
        <v>5</v>
      </c>
      <c r="LD40" s="456">
        <f>IFERROR(MATCH(LE$33,Sheep!$R$330:$R$337,1),0)</f>
        <v>5</v>
      </c>
      <c r="LE40" s="456">
        <f>IFERROR(MATCH(LF$33,Sheep!$R$330:$R$337,1),0)</f>
        <v>5</v>
      </c>
      <c r="LF40" s="456">
        <f>IFERROR(MATCH(LG$33,Sheep!$R$330:$R$337,1),0)</f>
        <v>5</v>
      </c>
      <c r="LG40" s="456">
        <f>IFERROR(MATCH(LH$33,Sheep!$R$330:$R$337,1),0)</f>
        <v>5</v>
      </c>
      <c r="LH40" s="456">
        <f>IFERROR(MATCH(LI$33,Sheep!$R$330:$R$337,1),0)</f>
        <v>5</v>
      </c>
      <c r="LI40" s="456">
        <f>IFERROR(MATCH(LJ$33,Sheep!$R$330:$R$337,1),0)</f>
        <v>5</v>
      </c>
      <c r="LJ40" s="456">
        <f>IFERROR(MATCH(LK$33,Sheep!$R$330:$R$337,1),0)</f>
        <v>5</v>
      </c>
      <c r="LK40" s="456">
        <f>IFERROR(MATCH(LL$33,Sheep!$R$330:$R$337,1),0)</f>
        <v>5</v>
      </c>
      <c r="LL40" s="456">
        <f>IFERROR(MATCH(LM$33,Sheep!$R$330:$R$337,1),0)</f>
        <v>5</v>
      </c>
      <c r="LM40" s="456">
        <f>IFERROR(MATCH(LN$33,Sheep!$R$330:$R$337,1),0)</f>
        <v>5</v>
      </c>
      <c r="LN40" s="456">
        <f>IFERROR(MATCH(LO$33,Sheep!$R$330:$R$337,1),0)</f>
        <v>5</v>
      </c>
      <c r="LO40" s="456">
        <f>IFERROR(MATCH(LP$33,Sheep!$R$330:$R$337,1),0)</f>
        <v>5</v>
      </c>
      <c r="LP40" s="456">
        <f>IFERROR(MATCH(LQ$33,Sheep!$R$330:$R$337,1),0)</f>
        <v>5</v>
      </c>
      <c r="LQ40" s="456">
        <f>IFERROR(MATCH(LR$33,Sheep!$R$330:$R$337,1),0)</f>
        <v>5</v>
      </c>
      <c r="LR40" s="456">
        <f>IFERROR(MATCH(LS$33,Sheep!$R$330:$R$337,1),0)</f>
        <v>6</v>
      </c>
      <c r="LS40" s="456">
        <f>IFERROR(MATCH(LT$33,Sheep!$R$330:$R$337,1),0)</f>
        <v>6</v>
      </c>
      <c r="LT40" s="456">
        <f>IFERROR(MATCH(LU$33,Sheep!$R$330:$R$337,1),0)</f>
        <v>6</v>
      </c>
      <c r="LU40" s="456">
        <f>IFERROR(MATCH(LV$33,Sheep!$R$330:$R$337,1),0)</f>
        <v>6</v>
      </c>
      <c r="LV40" s="456">
        <f>IFERROR(MATCH(LW$33,Sheep!$R$330:$R$337,1),0)</f>
        <v>6</v>
      </c>
      <c r="LW40" s="456">
        <f>IFERROR(MATCH(LX$33,Sheep!$R$330:$R$337,1),0)</f>
        <v>6</v>
      </c>
      <c r="LX40" s="456">
        <f>IFERROR(MATCH(LY$33,Sheep!$R$330:$R$337,1),0)</f>
        <v>6</v>
      </c>
      <c r="LY40" s="456">
        <f>IFERROR(MATCH(LZ$33,Sheep!$R$330:$R$337,1),0)</f>
        <v>6</v>
      </c>
      <c r="LZ40" s="456">
        <f>IFERROR(MATCH(MA$33,Sheep!$R$330:$R$337,1),0)</f>
        <v>6</v>
      </c>
      <c r="MA40" s="456">
        <f>IFERROR(MATCH(MB$33,Sheep!$R$330:$R$337,1),0)</f>
        <v>6</v>
      </c>
      <c r="MB40" s="456">
        <f>IFERROR(MATCH(MC$33,Sheep!$R$330:$R$337,1),0)</f>
        <v>6</v>
      </c>
      <c r="MC40" s="456">
        <f>IFERROR(MATCH(MD$33,Sheep!$R$330:$R$337,1),0)</f>
        <v>6</v>
      </c>
      <c r="MD40" s="456">
        <f>IFERROR(MATCH(ME$33,Sheep!$R$330:$R$337,1),0)</f>
        <v>6</v>
      </c>
      <c r="ME40" s="456">
        <f>IFERROR(MATCH(MF$33,Sheep!$R$330:$R$337,1),0)</f>
        <v>6</v>
      </c>
      <c r="MF40" s="456">
        <f>IFERROR(MATCH(MG$33,Sheep!$R$330:$R$337,1),0)</f>
        <v>6</v>
      </c>
      <c r="MG40" s="456">
        <f>IFERROR(MATCH(MH$33,Sheep!$R$330:$R$337,1),0)</f>
        <v>6</v>
      </c>
      <c r="MH40" s="456">
        <f>IFERROR(MATCH(MI$33,Sheep!$R$330:$R$337,1),0)</f>
        <v>6</v>
      </c>
      <c r="MI40" s="456">
        <f>IFERROR(MATCH(MJ$33,Sheep!$R$330:$R$337,1),0)</f>
        <v>6</v>
      </c>
      <c r="MJ40" s="456">
        <f>IFERROR(MATCH(MK$33,Sheep!$R$330:$R$337,1),0)</f>
        <v>6</v>
      </c>
      <c r="MK40" s="456">
        <f>IFERROR(MATCH(ML$33,Sheep!$R$330:$R$337,1),0)</f>
        <v>6</v>
      </c>
      <c r="ML40" s="456">
        <f>IFERROR(MATCH(MM$33,Sheep!$R$330:$R$337,1),0)</f>
        <v>6</v>
      </c>
      <c r="MM40" s="456">
        <f>IFERROR(MATCH(MN$33,Sheep!$R$330:$R$337,1),0)</f>
        <v>6</v>
      </c>
      <c r="MN40" s="456">
        <f>IFERROR(MATCH(MO$33,Sheep!$R$330:$R$337,1),0)</f>
        <v>6</v>
      </c>
      <c r="MO40" s="456">
        <f>IFERROR(MATCH(MP$33,Sheep!$R$330:$R$337,1),0)</f>
        <v>6</v>
      </c>
      <c r="MP40" s="456">
        <f>IFERROR(MATCH(MQ$33,Sheep!$R$330:$R$337,1),0)</f>
        <v>6</v>
      </c>
      <c r="MQ40" s="456">
        <f>IFERROR(MATCH(MR$33,Sheep!$R$330:$R$337,1),0)</f>
        <v>6</v>
      </c>
      <c r="MR40" s="456">
        <f>IFERROR(MATCH(MS$33,Sheep!$R$330:$R$337,1),0)</f>
        <v>6</v>
      </c>
      <c r="MS40" s="456">
        <f>IFERROR(MATCH(MT$33,Sheep!$R$330:$R$337,1),0)</f>
        <v>6</v>
      </c>
      <c r="MT40" s="456">
        <f>IFERROR(MATCH(MU$33,Sheep!$R$330:$R$337,1),0)</f>
        <v>6</v>
      </c>
      <c r="MU40" s="456">
        <f>IFERROR(MATCH(MV$33,Sheep!$R$330:$R$337,1),0)</f>
        <v>6</v>
      </c>
      <c r="MV40" s="456">
        <f>IFERROR(MATCH(MW$33,Sheep!$R$330:$R$337,1),0)</f>
        <v>6</v>
      </c>
      <c r="MW40" s="456">
        <f>IFERROR(MATCH(MX$33,Sheep!$R$330:$R$337,1),0)</f>
        <v>6</v>
      </c>
      <c r="MX40" s="456">
        <f>IFERROR(MATCH(MY$33,Sheep!$R$330:$R$337,1),0)</f>
        <v>6</v>
      </c>
      <c r="MY40" s="456">
        <f>IFERROR(MATCH(MZ$33,Sheep!$R$330:$R$337,1),0)</f>
        <v>6</v>
      </c>
      <c r="MZ40" s="456">
        <f>IFERROR(MATCH(NA$33,Sheep!$R$330:$R$337,1),0)</f>
        <v>6</v>
      </c>
      <c r="NA40" s="456">
        <f>IFERROR(MATCH(NB$33,Sheep!$R$330:$R$337,1),0)</f>
        <v>6</v>
      </c>
      <c r="NB40" s="456">
        <f>IFERROR(MATCH(NC$33,Sheep!$R$330:$R$337,1),0)</f>
        <v>6</v>
      </c>
      <c r="NC40" s="456">
        <f>IFERROR(MATCH(ND$33,Sheep!$R$330:$R$337,1),0)</f>
        <v>6</v>
      </c>
      <c r="ND40" s="456">
        <f>IFERROR(MATCH(NE$33,Sheep!$R$330:$R$337,1),0)</f>
        <v>6</v>
      </c>
      <c r="NE40" s="456">
        <f>IFERROR(MATCH(NF$33,Sheep!$R$330:$R$337,1),0)</f>
        <v>6</v>
      </c>
      <c r="NF40" s="456">
        <f>IFERROR(MATCH(NG$33,Sheep!$R$330:$R$337,1),0)</f>
        <v>6</v>
      </c>
      <c r="NG40" s="456">
        <f>IFERROR(MATCH(NH$33,Sheep!$R$330:$R$337,1),0)</f>
        <v>6</v>
      </c>
      <c r="NH40" s="456">
        <f>IFERROR(MATCH(NI$33,Sheep!$R$330:$R$337,1),0)</f>
        <v>6</v>
      </c>
      <c r="NI40" s="456">
        <f>IFERROR(MATCH(NJ$33,Sheep!$R$330:$R$337,1),0)</f>
        <v>6</v>
      </c>
      <c r="NJ40" s="456">
        <f>IFERROR(MATCH(NK$33,Sheep!$R$330:$R$337,1),0)</f>
        <v>6</v>
      </c>
      <c r="NK40" s="456">
        <f>IFERROR(MATCH(NL$33,Sheep!$R$330:$R$337,1),0)</f>
        <v>6</v>
      </c>
      <c r="NL40" s="456">
        <f>IFERROR(MATCH(NM$33,Sheep!$R$330:$R$337,1),0)</f>
        <v>6</v>
      </c>
      <c r="NM40" s="456">
        <f>IFERROR(MATCH(NN$33,Sheep!$R$330:$R$337,1),0)</f>
        <v>6</v>
      </c>
      <c r="NN40" s="456">
        <f>IFERROR(MATCH(NO$33,Sheep!$R$330:$R$337,1),0)</f>
        <v>6</v>
      </c>
      <c r="NO40" s="456">
        <f>IFERROR(MATCH(NP$33,Sheep!$R$330:$R$337,1),0)</f>
        <v>6</v>
      </c>
      <c r="NP40" s="456">
        <f>IFERROR(MATCH(NQ$33,Sheep!$R$330:$R$337,1),0)</f>
        <v>6</v>
      </c>
      <c r="NQ40" s="456">
        <f>IFERROR(MATCH(NR$33,Sheep!$R$330:$R$337,1),0)</f>
        <v>6</v>
      </c>
      <c r="NR40" s="456">
        <f>IFERROR(MATCH(NS$33,Sheep!$R$330:$R$337,1),0)</f>
        <v>7</v>
      </c>
      <c r="NS40" s="456">
        <f>IFERROR(MATCH(NT$33,Sheep!$R$330:$R$337,1),0)</f>
        <v>7</v>
      </c>
      <c r="NT40" s="456">
        <f>IFERROR(MATCH(NU$33,Sheep!$R$330:$R$337,1),0)</f>
        <v>7</v>
      </c>
      <c r="NU40" s="456">
        <f>IFERROR(MATCH(NV$33,Sheep!$R$330:$R$337,1),0)</f>
        <v>7</v>
      </c>
      <c r="NV40" s="456">
        <f>IFERROR(MATCH(NW$33,Sheep!$R$330:$R$337,1),0)</f>
        <v>7</v>
      </c>
      <c r="NW40" s="456">
        <f>IFERROR(MATCH(NX$33,Sheep!$R$330:$R$337,1),0)</f>
        <v>7</v>
      </c>
      <c r="NX40" s="456">
        <f>IFERROR(MATCH(NY$33,Sheep!$R$330:$R$337,1),0)</f>
        <v>7</v>
      </c>
      <c r="NY40" s="456">
        <f>IFERROR(MATCH(NZ$33,Sheep!$R$330:$R$337,1),0)</f>
        <v>7</v>
      </c>
      <c r="NZ40" s="456">
        <f>IFERROR(MATCH(OA$33,Sheep!$R$330:$R$337,1),0)</f>
        <v>7</v>
      </c>
      <c r="OA40" s="456">
        <f>IFERROR(MATCH(OB$33,Sheep!$R$330:$R$337,1),0)</f>
        <v>7</v>
      </c>
      <c r="OB40" s="456">
        <f>IFERROR(MATCH(OC$33,Sheep!$R$330:$R$337,1),0)</f>
        <v>7</v>
      </c>
      <c r="OC40" s="456">
        <f>IFERROR(MATCH(OD$33,Sheep!$R$330:$R$337,1),0)</f>
        <v>7</v>
      </c>
      <c r="OD40" s="456">
        <f>IFERROR(MATCH(OE$33,Sheep!$R$330:$R$337,1),0)</f>
        <v>7</v>
      </c>
      <c r="OE40" s="456">
        <f>IFERROR(MATCH(OF$33,Sheep!$R$330:$R$337,1),0)</f>
        <v>7</v>
      </c>
      <c r="OF40" s="456">
        <f>IFERROR(MATCH(OG$33,Sheep!$R$330:$R$337,1),0)</f>
        <v>7</v>
      </c>
      <c r="OG40" s="456">
        <f>IFERROR(MATCH(OH$33,Sheep!$R$330:$R$337,1),0)</f>
        <v>7</v>
      </c>
      <c r="OH40" s="456">
        <f>IFERROR(MATCH(OI$33,Sheep!$R$330:$R$337,1),0)</f>
        <v>7</v>
      </c>
      <c r="OI40" s="456">
        <f>IFERROR(MATCH(OJ$33,Sheep!$R$330:$R$337,1),0)</f>
        <v>7</v>
      </c>
      <c r="OJ40" s="456">
        <f>IFERROR(MATCH(OK$33,Sheep!$R$330:$R$337,1),0)</f>
        <v>7</v>
      </c>
      <c r="OK40" s="456">
        <f>IFERROR(MATCH(OL$33,Sheep!$R$330:$R$337,1),0)</f>
        <v>7</v>
      </c>
      <c r="OL40" s="456">
        <f>IFERROR(MATCH(OM$33,Sheep!$R$330:$R$337,1),0)</f>
        <v>7</v>
      </c>
      <c r="OM40" s="456">
        <f>IFERROR(MATCH(ON$33,Sheep!$R$330:$R$337,1),0)</f>
        <v>7</v>
      </c>
      <c r="ON40" s="456">
        <f>IFERROR(MATCH(OO$33,Sheep!$R$330:$R$337,1),0)</f>
        <v>7</v>
      </c>
      <c r="OO40" s="456">
        <f>IFERROR(MATCH(OP$33,Sheep!$R$330:$R$337,1),0)</f>
        <v>7</v>
      </c>
      <c r="OP40" s="456">
        <f>IFERROR(MATCH(OQ$33,Sheep!$R$330:$R$337,1),0)</f>
        <v>7</v>
      </c>
      <c r="OQ40" s="456">
        <f>IFERROR(MATCH(OR$33,Sheep!$R$330:$R$337,1),0)</f>
        <v>7</v>
      </c>
      <c r="OR40" s="456">
        <f>IFERROR(MATCH(OS$33,Sheep!$R$330:$R$337,1),0)</f>
        <v>7</v>
      </c>
      <c r="OS40" s="456">
        <f>IFERROR(MATCH(OT$33,Sheep!$R$330:$R$337,1),0)</f>
        <v>7</v>
      </c>
      <c r="OT40" s="456">
        <f>IFERROR(MATCH(OU$33,Sheep!$R$330:$R$337,1),0)</f>
        <v>7</v>
      </c>
      <c r="OU40" s="456">
        <f>IFERROR(MATCH(OV$33,Sheep!$R$330:$R$337,1),0)</f>
        <v>7</v>
      </c>
      <c r="OV40" s="456">
        <f>IFERROR(MATCH(OW$33,Sheep!$R$330:$R$337,1),0)</f>
        <v>7</v>
      </c>
      <c r="OW40" s="456">
        <f>IFERROR(MATCH(OX$33,Sheep!$R$330:$R$337,1),0)</f>
        <v>7</v>
      </c>
      <c r="OX40" s="456">
        <f>IFERROR(MATCH(OY$33,Sheep!$R$330:$R$337,1),0)</f>
        <v>7</v>
      </c>
      <c r="OY40" s="456">
        <f>IFERROR(MATCH(OZ$33,Sheep!$R$330:$R$337,1),0)</f>
        <v>7</v>
      </c>
      <c r="OZ40" s="456">
        <f>IFERROR(MATCH(PA$33,Sheep!$R$330:$R$337,1),0)</f>
        <v>7</v>
      </c>
      <c r="PA40" s="456">
        <f>IFERROR(MATCH(PB$33,Sheep!$R$330:$R$337,1),0)</f>
        <v>7</v>
      </c>
      <c r="PB40" s="456">
        <f>IFERROR(MATCH(PC$33,Sheep!$R$330:$R$337,1),0)</f>
        <v>7</v>
      </c>
      <c r="PC40" s="456">
        <f>IFERROR(MATCH(PD$33,Sheep!$R$330:$R$337,1),0)</f>
        <v>7</v>
      </c>
      <c r="PD40" s="456">
        <f>IFERROR(MATCH(PE$33,Sheep!$R$330:$R$337,1),0)</f>
        <v>7</v>
      </c>
      <c r="PE40" s="456">
        <f>IFERROR(MATCH(PF$33,Sheep!$R$330:$R$337,1),0)</f>
        <v>7</v>
      </c>
      <c r="PF40" s="456">
        <f>IFERROR(MATCH(PG$33,Sheep!$R$330:$R$337,1),0)</f>
        <v>7</v>
      </c>
      <c r="PG40" s="456">
        <f>IFERROR(MATCH(PH$33,Sheep!$R$330:$R$337,1),0)</f>
        <v>7</v>
      </c>
      <c r="PH40" s="456">
        <f>IFERROR(MATCH(PI$33,Sheep!$R$330:$R$337,1),0)</f>
        <v>7</v>
      </c>
      <c r="PI40" s="456">
        <f>IFERROR(MATCH(PJ$33,Sheep!$R$330:$R$337,1),0)</f>
        <v>7</v>
      </c>
      <c r="PJ40" s="456">
        <f>IFERROR(MATCH(PK$33,Sheep!$R$330:$R$337,1),0)</f>
        <v>7</v>
      </c>
      <c r="PK40" s="456">
        <f>IFERROR(MATCH(PL$33,Sheep!$R$330:$R$337,1),0)</f>
        <v>7</v>
      </c>
      <c r="PL40" s="456">
        <f>IFERROR(MATCH(PM$33,Sheep!$R$330:$R$337,1),0)</f>
        <v>7</v>
      </c>
      <c r="PM40" s="456">
        <f>IFERROR(MATCH(PN$33,Sheep!$R$330:$R$337,1),0)</f>
        <v>7</v>
      </c>
      <c r="PN40" s="456">
        <f>IFERROR(MATCH(PO$33,Sheep!$R$330:$R$337,1),0)</f>
        <v>7</v>
      </c>
      <c r="PO40" s="456">
        <f>IFERROR(MATCH(PP$33,Sheep!$R$330:$R$337,1),0)</f>
        <v>7</v>
      </c>
      <c r="PP40" s="456">
        <f>IFERROR(MATCH(PQ$33,Sheep!$R$330:$R$337,1),0)</f>
        <v>7</v>
      </c>
      <c r="PQ40" s="456">
        <f>IFERROR(MATCH(PR$33,Sheep!$R$330:$R$337,1),0)</f>
        <v>7</v>
      </c>
      <c r="PR40" s="456">
        <f>IFERROR(MATCH(PS$33,Sheep!$R$330:$R$337,1),0)</f>
        <v>8</v>
      </c>
      <c r="PS40" s="456">
        <f>IFERROR(MATCH(PT$33,Sheep!$R$330:$R$337,1),0)</f>
        <v>8</v>
      </c>
      <c r="PT40" s="456">
        <f>IFERROR(MATCH(PU$33,Sheep!$R$330:$R$337,1),0)</f>
        <v>8</v>
      </c>
      <c r="PU40" s="456">
        <f>IFERROR(MATCH(PV$33,Sheep!$R$330:$R$337,1),0)</f>
        <v>8</v>
      </c>
      <c r="PV40" s="456">
        <f>IFERROR(MATCH(PW$33,Sheep!$R$330:$R$337,1),0)</f>
        <v>8</v>
      </c>
      <c r="PW40" s="456">
        <f>IFERROR(MATCH(PX$33,Sheep!$R$330:$R$337,1),0)</f>
        <v>8</v>
      </c>
      <c r="PX40" s="456">
        <f>IFERROR(MATCH(PY$33,Sheep!$R$330:$R$337,1),0)</f>
        <v>8</v>
      </c>
      <c r="PY40" s="456">
        <f>IFERROR(MATCH(PZ$33,Sheep!$R$330:$R$337,1),0)</f>
        <v>8</v>
      </c>
      <c r="PZ40" s="456">
        <f>IFERROR(MATCH(QA$33,Sheep!$R$330:$R$337,1),0)</f>
        <v>8</v>
      </c>
      <c r="QA40" s="456">
        <f>IFERROR(MATCH(QB$33,Sheep!$R$330:$R$337,1),0)</f>
        <v>8</v>
      </c>
      <c r="QB40" s="456">
        <f>IFERROR(MATCH(QC$33,Sheep!$R$330:$R$337,1),0)</f>
        <v>8</v>
      </c>
      <c r="QC40" s="456">
        <f>IFERROR(MATCH(QD$33,Sheep!$R$330:$R$337,1),0)</f>
        <v>8</v>
      </c>
      <c r="QD40" s="456">
        <f>IFERROR(MATCH(QE$33,Sheep!$R$330:$R$337,1),0)</f>
        <v>8</v>
      </c>
      <c r="QE40" s="456">
        <f>IFERROR(MATCH(QF$33,Sheep!$R$330:$R$337,1),0)</f>
        <v>8</v>
      </c>
      <c r="QF40" s="456">
        <f>IFERROR(MATCH(QG$33,Sheep!$R$330:$R$337,1),0)</f>
        <v>8</v>
      </c>
      <c r="QG40" s="456">
        <f>IFERROR(MATCH(QH$33,Sheep!$R$330:$R$337,1),0)</f>
        <v>8</v>
      </c>
      <c r="QH40" s="456">
        <f>IFERROR(MATCH(QI$33,Sheep!$R$330:$R$337,1),0)</f>
        <v>8</v>
      </c>
      <c r="QI40" s="456">
        <f>IFERROR(MATCH(QJ$33,Sheep!$R$330:$R$337,1),0)</f>
        <v>8</v>
      </c>
      <c r="QJ40" s="456">
        <f>IFERROR(MATCH(QK$33,Sheep!$R$330:$R$337,1),0)</f>
        <v>8</v>
      </c>
      <c r="QK40" s="456">
        <f>IFERROR(MATCH(QL$33,Sheep!$R$330:$R$337,1),0)</f>
        <v>8</v>
      </c>
      <c r="QL40" s="456">
        <f>IFERROR(MATCH(QM$33,Sheep!$R$330:$R$337,1),0)</f>
        <v>8</v>
      </c>
      <c r="QM40" s="456">
        <f>IFERROR(MATCH(QN$33,Sheep!$R$330:$R$337,1),0)</f>
        <v>8</v>
      </c>
      <c r="QN40" s="456">
        <f>IFERROR(MATCH(QO$33,Sheep!$R$330:$R$337,1),0)</f>
        <v>8</v>
      </c>
      <c r="QO40" s="456">
        <f>IFERROR(MATCH(QP$33,Sheep!$R$330:$R$337,1),0)</f>
        <v>8</v>
      </c>
      <c r="QP40" s="456">
        <f>IFERROR(MATCH(QQ$33,Sheep!$R$330:$R$337,1),0)</f>
        <v>8</v>
      </c>
      <c r="QQ40" s="456">
        <f>IFERROR(MATCH(QR$33,Sheep!$R$330:$R$337,1),0)</f>
        <v>8</v>
      </c>
      <c r="QR40" s="456">
        <f>IFERROR(MATCH(QS$33,Sheep!$R$330:$R$337,1),0)</f>
        <v>8</v>
      </c>
      <c r="QS40" s="456">
        <f>IFERROR(MATCH(QT$33,Sheep!$R$330:$R$337,1),0)</f>
        <v>8</v>
      </c>
      <c r="QT40" s="456">
        <f>IFERROR(MATCH(QU$33,Sheep!$R$330:$R$337,1),0)</f>
        <v>8</v>
      </c>
      <c r="QU40" s="456">
        <f>IFERROR(MATCH(QV$33,Sheep!$R$330:$R$337,1),0)</f>
        <v>8</v>
      </c>
      <c r="QV40" s="456">
        <f>IFERROR(MATCH(QW$33,Sheep!$R$330:$R$337,1),0)</f>
        <v>8</v>
      </c>
      <c r="QW40" s="456">
        <f>IFERROR(MATCH(QX$33,Sheep!$R$330:$R$337,1),0)</f>
        <v>8</v>
      </c>
      <c r="QX40" s="456">
        <f>IFERROR(MATCH(QY$33,Sheep!$R$330:$R$337,1),0)</f>
        <v>8</v>
      </c>
      <c r="QY40" s="456">
        <f>IFERROR(MATCH(QZ$33,Sheep!$R$330:$R$337,1),0)</f>
        <v>8</v>
      </c>
      <c r="QZ40" s="456">
        <f>IFERROR(MATCH(RA$33,Sheep!$R$330:$R$337,1),0)</f>
        <v>8</v>
      </c>
      <c r="RA40" s="456">
        <f>IFERROR(MATCH(RB$33,Sheep!$R$330:$R$337,1),0)</f>
        <v>8</v>
      </c>
      <c r="RB40" s="456">
        <f>IFERROR(MATCH(RC$33,Sheep!$R$330:$R$337,1),0)</f>
        <v>8</v>
      </c>
      <c r="RC40" s="456">
        <f>IFERROR(MATCH(RD$33,Sheep!$R$330:$R$337,1),0)</f>
        <v>8</v>
      </c>
      <c r="RD40" s="456">
        <f>IFERROR(MATCH(RE$33,Sheep!$R$330:$R$337,1),0)</f>
        <v>8</v>
      </c>
      <c r="RE40" s="456">
        <f>IFERROR(MATCH(RF$33,Sheep!$R$330:$R$337,1),0)</f>
        <v>8</v>
      </c>
      <c r="RF40" s="456">
        <f>IFERROR(MATCH(RG$33,Sheep!$R$330:$R$337,1),0)</f>
        <v>8</v>
      </c>
      <c r="RG40" s="456">
        <f>IFERROR(MATCH(RH$33,Sheep!$R$330:$R$337,1),0)</f>
        <v>8</v>
      </c>
      <c r="RH40" s="456">
        <f>IFERROR(MATCH(RI$33,Sheep!$R$330:$R$337,1),0)</f>
        <v>8</v>
      </c>
      <c r="RI40" s="456">
        <f>IFERROR(MATCH(RJ$33,Sheep!$R$330:$R$337,1),0)</f>
        <v>8</v>
      </c>
      <c r="RJ40" s="456">
        <f>IFERROR(MATCH(RK$33,Sheep!$R$330:$R$337,1),0)</f>
        <v>8</v>
      </c>
      <c r="RK40" s="456">
        <f>IFERROR(MATCH(RL$33,Sheep!$R$330:$R$337,1),0)</f>
        <v>8</v>
      </c>
      <c r="RL40" s="456">
        <f>IFERROR(MATCH(RM$33,Sheep!$R$330:$R$337,1),0)</f>
        <v>8</v>
      </c>
      <c r="RM40" s="456">
        <f>IFERROR(MATCH(RN$33,Sheep!$R$330:$R$337,1),0)</f>
        <v>8</v>
      </c>
      <c r="RN40" s="456">
        <f>IFERROR(MATCH(RO$33,Sheep!$R$330:$R$337,1),0)</f>
        <v>8</v>
      </c>
      <c r="RO40" s="456">
        <f>IFERROR(MATCH(RP$33,Sheep!$R$330:$R$337,1),0)</f>
        <v>8</v>
      </c>
      <c r="RP40" s="456">
        <f>IFERROR(MATCH(RQ$33,Sheep!$R$330:$R$337,1),0)</f>
        <v>8</v>
      </c>
      <c r="RQ40" s="456">
        <f>IFERROR(MATCH(RR$33,Sheep!$R$330:$R$337,1),0)</f>
        <v>8</v>
      </c>
      <c r="RR40" s="456">
        <f>IFERROR(MATCH(RS$33,Sheep!$R$330:$R$337,1),0)</f>
        <v>8</v>
      </c>
      <c r="RS40" s="456">
        <f>IFERROR(MATCH(RT$33,Sheep!$R$330:$R$337,1),0)</f>
        <v>8</v>
      </c>
      <c r="RT40" s="456">
        <f>IFERROR(MATCH(RU$33,Sheep!$R$330:$R$337,1),0)</f>
        <v>8</v>
      </c>
      <c r="RU40" s="456">
        <f>IFERROR(MATCH(RV$33,Sheep!$R$330:$R$337,1),0)</f>
        <v>8</v>
      </c>
      <c r="RV40" s="456">
        <f>IFERROR(MATCH(RW$33,Sheep!$R$330:$R$337,1),0)</f>
        <v>8</v>
      </c>
      <c r="RW40" s="456">
        <f>IFERROR(MATCH(RX$33,Sheep!$R$330:$R$337,1),0)</f>
        <v>8</v>
      </c>
      <c r="RX40" s="456">
        <f>IFERROR(MATCH(RY$33,Sheep!$R$330:$R$337,1),0)</f>
        <v>8</v>
      </c>
      <c r="RY40" s="456">
        <f>IFERROR(MATCH(RZ$33,Sheep!$R$330:$R$337,1),0)</f>
        <v>8</v>
      </c>
      <c r="RZ40" s="456">
        <f>IFERROR(MATCH(SA$33,Sheep!$R$330:$R$337,1),0)</f>
        <v>8</v>
      </c>
      <c r="SA40" s="456">
        <f>IFERROR(MATCH(SB$33,Sheep!$R$330:$R$337,1),0)</f>
        <v>8</v>
      </c>
      <c r="SB40" s="456">
        <f>IFERROR(MATCH(SC$33,Sheep!$R$330:$R$337,1),0)</f>
        <v>8</v>
      </c>
      <c r="SC40" s="456">
        <f>IFERROR(MATCH(SD$33,Sheep!$R$330:$R$337,1),0)</f>
        <v>8</v>
      </c>
      <c r="SD40" s="456">
        <f>IFERROR(MATCH(SE$33,Sheep!$R$330:$R$337,1),0)</f>
        <v>8</v>
      </c>
      <c r="SE40" s="456">
        <f>IFERROR(MATCH(SF$33,Sheep!$R$330:$R$337,1),0)</f>
        <v>8</v>
      </c>
      <c r="SF40" s="456">
        <f>IFERROR(MATCH(SG$33,Sheep!$R$330:$R$337,1),0)</f>
        <v>8</v>
      </c>
      <c r="SG40" s="456">
        <f>IFERROR(MATCH(SH$33,Sheep!$R$330:$R$337,1),0)</f>
        <v>8</v>
      </c>
      <c r="SH40" s="456">
        <f>IFERROR(MATCH(SI$33,Sheep!$R$330:$R$337,1),0)</f>
        <v>8</v>
      </c>
      <c r="SI40" s="456">
        <f>IFERROR(MATCH(SJ$33,Sheep!$R$330:$R$337,1),0)</f>
        <v>0</v>
      </c>
      <c r="SJ40" s="260"/>
      <c r="SK40" s="262"/>
      <c r="SL40" s="250"/>
      <c r="SM40" s="250"/>
      <c r="SN40" s="250"/>
    </row>
    <row r="41" spans="1:508" hidden="1" outlineLevel="3" x14ac:dyDescent="0.35">
      <c r="A41" s="250"/>
      <c r="B41" s="259"/>
      <c r="C41" s="444">
        <f>INT($C$29)+3</f>
        <v>4</v>
      </c>
      <c r="D41" s="260"/>
      <c r="E41" s="330"/>
      <c r="F41" s="330"/>
      <c r="G41" s="260"/>
      <c r="H41" s="274"/>
      <c r="I41" s="274"/>
      <c r="J41" s="455" t="s">
        <v>704</v>
      </c>
      <c r="K41" s="493">
        <f>IFERROR(INDEX(Sheep!$R$330:$R$337,K40,1),0)</f>
        <v>0</v>
      </c>
      <c r="L41" s="493">
        <f>IFERROR(INDEX(Sheep!$R$330:$R$337,L40,1),0)</f>
        <v>0</v>
      </c>
      <c r="M41" s="493">
        <f>IFERROR(INDEX(Sheep!$R$330:$R$337,M40,1),0)</f>
        <v>0</v>
      </c>
      <c r="N41" s="493">
        <f>IFERROR(INDEX(Sheep!$R$330:$R$337,N40,1),0)</f>
        <v>0</v>
      </c>
      <c r="O41" s="493">
        <f>IFERROR(INDEX(Sheep!$R$330:$R$337,O40,1),0)</f>
        <v>0</v>
      </c>
      <c r="P41" s="493">
        <f>IFERROR(INDEX(Sheep!$R$330:$R$337,P40,1),0)</f>
        <v>0</v>
      </c>
      <c r="Q41" s="493">
        <f>IFERROR(INDEX(Sheep!$R$330:$R$337,Q40,1),0)</f>
        <v>0</v>
      </c>
      <c r="R41" s="493">
        <f>IFERROR(INDEX(Sheep!$R$330:$R$337,R40,1),0)</f>
        <v>0</v>
      </c>
      <c r="S41" s="493">
        <f>IFERROR(INDEX(Sheep!$R$330:$R$337,S40,1),0)</f>
        <v>0</v>
      </c>
      <c r="T41" s="493">
        <f>IFERROR(INDEX(Sheep!$R$330:$R$337,T40,1),0)</f>
        <v>0</v>
      </c>
      <c r="U41" s="493">
        <f>IFERROR(INDEX(Sheep!$R$330:$R$337,U40,1),0)</f>
        <v>0</v>
      </c>
      <c r="V41" s="493">
        <f>IFERROR(INDEX(Sheep!$R$330:$R$337,V40,1),0)</f>
        <v>0</v>
      </c>
      <c r="W41" s="493">
        <f>IFERROR(INDEX(Sheep!$R$330:$R$337,W40,1),0)</f>
        <v>0</v>
      </c>
      <c r="X41" s="493">
        <f>IFERROR(INDEX(Sheep!$R$330:$R$337,X40,1),0)</f>
        <v>0</v>
      </c>
      <c r="Y41" s="493">
        <f>IFERROR(INDEX(Sheep!$R$330:$R$337,Y40,1),0)</f>
        <v>0</v>
      </c>
      <c r="Z41" s="493">
        <f>IFERROR(INDEX(Sheep!$R$330:$R$337,Z40,1),0)</f>
        <v>0</v>
      </c>
      <c r="AA41" s="493">
        <f>IFERROR(INDEX(Sheep!$R$330:$R$337,AA40,1),0)</f>
        <v>0</v>
      </c>
      <c r="AB41" s="493">
        <f>IFERROR(INDEX(Sheep!$R$330:$R$337,AB40,1),0)</f>
        <v>0</v>
      </c>
      <c r="AC41" s="493">
        <f>IFERROR(INDEX(Sheep!$R$330:$R$337,AC40,1),0)</f>
        <v>0</v>
      </c>
      <c r="AD41" s="493">
        <f>IFERROR(INDEX(Sheep!$R$330:$R$337,AD40,1),0)</f>
        <v>0</v>
      </c>
      <c r="AE41" s="493">
        <f>IFERROR(INDEX(Sheep!$R$330:$R$337,AE40,1),0)</f>
        <v>0</v>
      </c>
      <c r="AF41" s="493">
        <f>IFERROR(INDEX(Sheep!$R$330:$R$337,AF40,1),0)</f>
        <v>0</v>
      </c>
      <c r="AG41" s="493">
        <f>IFERROR(INDEX(Sheep!$R$330:$R$337,AG40,1),0)</f>
        <v>0</v>
      </c>
      <c r="AH41" s="493">
        <f>IFERROR(INDEX(Sheep!$R$330:$R$337,AH40,1),0)</f>
        <v>0</v>
      </c>
      <c r="AI41" s="493">
        <f>IFERROR(INDEX(Sheep!$R$330:$R$337,AI40,1),0)</f>
        <v>0</v>
      </c>
      <c r="AJ41" s="493">
        <f>IFERROR(INDEX(Sheep!$R$330:$R$337,AJ40,1),0)</f>
        <v>0</v>
      </c>
      <c r="AK41" s="493">
        <f>IFERROR(INDEX(Sheep!$R$330:$R$337,AK40,1),0)</f>
        <v>0</v>
      </c>
      <c r="AL41" s="493">
        <f>IFERROR(INDEX(Sheep!$R$330:$R$337,AL40,1),0)</f>
        <v>0</v>
      </c>
      <c r="AM41" s="493">
        <f>IFERROR(INDEX(Sheep!$R$330:$R$337,AM40,1),0)</f>
        <v>0</v>
      </c>
      <c r="AN41" s="493">
        <f>IFERROR(INDEX(Sheep!$R$330:$R$337,AN40,1),0)</f>
        <v>0</v>
      </c>
      <c r="AO41" s="493">
        <f>IFERROR(INDEX(Sheep!$R$330:$R$337,AO40,1),0)</f>
        <v>0</v>
      </c>
      <c r="AP41" s="493">
        <f>IFERROR(INDEX(Sheep!$R$330:$R$337,AP40,1),0)</f>
        <v>0</v>
      </c>
      <c r="AQ41" s="493">
        <f>IFERROR(INDEX(Sheep!$R$330:$R$337,AQ40,1),0)</f>
        <v>0</v>
      </c>
      <c r="AR41" s="493">
        <f>IFERROR(INDEX(Sheep!$R$330:$R$337,AR40,1),0)</f>
        <v>0</v>
      </c>
      <c r="AS41" s="493">
        <f>IFERROR(INDEX(Sheep!$R$330:$R$337,AS40,1),0)</f>
        <v>0</v>
      </c>
      <c r="AT41" s="493">
        <f>IFERROR(INDEX(Sheep!$R$330:$R$337,AT40,1),0)</f>
        <v>0</v>
      </c>
      <c r="AU41" s="493">
        <f>IFERROR(INDEX(Sheep!$R$330:$R$337,AU40,1),0)</f>
        <v>0</v>
      </c>
      <c r="AV41" s="493">
        <f>IFERROR(INDEX(Sheep!$R$330:$R$337,AV40,1),0)</f>
        <v>0</v>
      </c>
      <c r="AW41" s="493">
        <f>IFERROR(INDEX(Sheep!$R$330:$R$337,AW40,1),0)</f>
        <v>0</v>
      </c>
      <c r="AX41" s="493">
        <f>IFERROR(INDEX(Sheep!$R$330:$R$337,AX40,1),0)</f>
        <v>0</v>
      </c>
      <c r="AY41" s="493">
        <f>IFERROR(INDEX(Sheep!$R$330:$R$337,AY40,1),0)</f>
        <v>0</v>
      </c>
      <c r="AZ41" s="493">
        <f>IFERROR(INDEX(Sheep!$R$330:$R$337,AZ40,1),0)</f>
        <v>0</v>
      </c>
      <c r="BA41" s="493">
        <f>IFERROR(INDEX(Sheep!$R$330:$R$337,BA40,1),0)</f>
        <v>0</v>
      </c>
      <c r="BB41" s="493">
        <f>IFERROR(INDEX(Sheep!$R$330:$R$337,BB40,1),0)</f>
        <v>0</v>
      </c>
      <c r="BC41" s="493">
        <f>IFERROR(INDEX(Sheep!$R$330:$R$337,BC40,1),0)</f>
        <v>0</v>
      </c>
      <c r="BD41" s="493">
        <f>IFERROR(INDEX(Sheep!$R$330:$R$337,BD40,1),0)</f>
        <v>0</v>
      </c>
      <c r="BE41" s="493">
        <f>IFERROR(INDEX(Sheep!$R$330:$R$337,BE40,1),0)</f>
        <v>0</v>
      </c>
      <c r="BF41" s="493">
        <f>IFERROR(INDEX(Sheep!$R$330:$R$337,BF40,1),0)</f>
        <v>0</v>
      </c>
      <c r="BG41" s="493">
        <f>IFERROR(INDEX(Sheep!$R$330:$R$337,BG40,1),0)</f>
        <v>0</v>
      </c>
      <c r="BH41" s="493">
        <f>IFERROR(INDEX(Sheep!$R$330:$R$337,BH40,1),0)</f>
        <v>0</v>
      </c>
      <c r="BI41" s="493">
        <f>IFERROR(INDEX(Sheep!$R$330:$R$337,BI40,1),0)</f>
        <v>0</v>
      </c>
      <c r="BJ41" s="493">
        <f>IFERROR(INDEX(Sheep!$R$330:$R$337,BJ40,1),0)</f>
        <v>0</v>
      </c>
      <c r="BK41" s="493">
        <f>IFERROR(INDEX(Sheep!$R$330:$R$337,BK40,1),0)</f>
        <v>0</v>
      </c>
      <c r="BL41" s="493">
        <f>IFERROR(INDEX(Sheep!$R$330:$R$337,BL40,1),0)</f>
        <v>0</v>
      </c>
      <c r="BM41" s="493">
        <f>IFERROR(INDEX(Sheep!$R$330:$R$337,BM40,1),0)</f>
        <v>0</v>
      </c>
      <c r="BN41" s="493">
        <f>IFERROR(INDEX(Sheep!$R$330:$R$337,BN40,1),0)</f>
        <v>0</v>
      </c>
      <c r="BO41" s="493">
        <f>IFERROR(INDEX(Sheep!$R$330:$R$337,BO40,1),0)</f>
        <v>0</v>
      </c>
      <c r="BP41" s="493">
        <f>IFERROR(INDEX(Sheep!$R$330:$R$337,BP40,1),0)</f>
        <v>0</v>
      </c>
      <c r="BQ41" s="493">
        <f>IFERROR(INDEX(Sheep!$R$330:$R$337,BQ40,1),0)</f>
        <v>0</v>
      </c>
      <c r="BR41" s="493">
        <f>IFERROR(INDEX(Sheep!$R$330:$R$337,BR40,1),0)</f>
        <v>43885</v>
      </c>
      <c r="BS41" s="493">
        <f>IFERROR(INDEX(Sheep!$R$330:$R$337,BS40,1),0)</f>
        <v>43885</v>
      </c>
      <c r="BT41" s="493">
        <f>IFERROR(INDEX(Sheep!$R$330:$R$337,BT40,1),0)</f>
        <v>43885</v>
      </c>
      <c r="BU41" s="493">
        <f>IFERROR(INDEX(Sheep!$R$330:$R$337,BU40,1),0)</f>
        <v>43885</v>
      </c>
      <c r="BV41" s="493">
        <f>IFERROR(INDEX(Sheep!$R$330:$R$337,BV40,1),0)</f>
        <v>43885</v>
      </c>
      <c r="BW41" s="493">
        <f>IFERROR(INDEX(Sheep!$R$330:$R$337,BW40,1),0)</f>
        <v>43885</v>
      </c>
      <c r="BX41" s="493">
        <f>IFERROR(INDEX(Sheep!$R$330:$R$337,BX40,1),0)</f>
        <v>43885</v>
      </c>
      <c r="BY41" s="493">
        <f>IFERROR(INDEX(Sheep!$R$330:$R$337,BY40,1),0)</f>
        <v>43885</v>
      </c>
      <c r="BZ41" s="493">
        <f>IFERROR(INDEX(Sheep!$R$330:$R$337,BZ40,1),0)</f>
        <v>43885</v>
      </c>
      <c r="CA41" s="493">
        <f>IFERROR(INDEX(Sheep!$R$330:$R$337,CA40,1),0)</f>
        <v>43885</v>
      </c>
      <c r="CB41" s="493">
        <f>IFERROR(INDEX(Sheep!$R$330:$R$337,CB40,1),0)</f>
        <v>43885</v>
      </c>
      <c r="CC41" s="493">
        <f>IFERROR(INDEX(Sheep!$R$330:$R$337,CC40,1),0)</f>
        <v>43885</v>
      </c>
      <c r="CD41" s="493">
        <f>IFERROR(INDEX(Sheep!$R$330:$R$337,CD40,1),0)</f>
        <v>43885</v>
      </c>
      <c r="CE41" s="493">
        <f>IFERROR(INDEX(Sheep!$R$330:$R$337,CE40,1),0)</f>
        <v>43885</v>
      </c>
      <c r="CF41" s="493">
        <f>IFERROR(INDEX(Sheep!$R$330:$R$337,CF40,1),0)</f>
        <v>43885</v>
      </c>
      <c r="CG41" s="493">
        <f>IFERROR(INDEX(Sheep!$R$330:$R$337,CG40,1),0)</f>
        <v>43885</v>
      </c>
      <c r="CH41" s="493">
        <f>IFERROR(INDEX(Sheep!$R$330:$R$337,CH40,1),0)</f>
        <v>43885</v>
      </c>
      <c r="CI41" s="493">
        <f>IFERROR(INDEX(Sheep!$R$330:$R$337,CI40,1),0)</f>
        <v>43885</v>
      </c>
      <c r="CJ41" s="493">
        <f>IFERROR(INDEX(Sheep!$R$330:$R$337,CJ40,1),0)</f>
        <v>43885</v>
      </c>
      <c r="CK41" s="493">
        <f>IFERROR(INDEX(Sheep!$R$330:$R$337,CK40,1),0)</f>
        <v>43885</v>
      </c>
      <c r="CL41" s="493">
        <f>IFERROR(INDEX(Sheep!$R$330:$R$337,CL40,1),0)</f>
        <v>43885</v>
      </c>
      <c r="CM41" s="493">
        <f>IFERROR(INDEX(Sheep!$R$330:$R$337,CM40,1),0)</f>
        <v>43885</v>
      </c>
      <c r="CN41" s="493">
        <f>IFERROR(INDEX(Sheep!$R$330:$R$337,CN40,1),0)</f>
        <v>43885</v>
      </c>
      <c r="CO41" s="493">
        <f>IFERROR(INDEX(Sheep!$R$330:$R$337,CO40,1),0)</f>
        <v>43885</v>
      </c>
      <c r="CP41" s="493">
        <f>IFERROR(INDEX(Sheep!$R$330:$R$337,CP40,1),0)</f>
        <v>43885</v>
      </c>
      <c r="CQ41" s="493">
        <f>IFERROR(INDEX(Sheep!$R$330:$R$337,CQ40,1),0)</f>
        <v>43885</v>
      </c>
      <c r="CR41" s="493">
        <f>IFERROR(INDEX(Sheep!$R$330:$R$337,CR40,1),0)</f>
        <v>43885</v>
      </c>
      <c r="CS41" s="493">
        <f>IFERROR(INDEX(Sheep!$R$330:$R$337,CS40,1),0)</f>
        <v>43885</v>
      </c>
      <c r="CT41" s="493">
        <f>IFERROR(INDEX(Sheep!$R$330:$R$337,CT40,1),0)</f>
        <v>43885</v>
      </c>
      <c r="CU41" s="493">
        <f>IFERROR(INDEX(Sheep!$R$330:$R$337,CU40,1),0)</f>
        <v>43885</v>
      </c>
      <c r="CV41" s="493">
        <f>IFERROR(INDEX(Sheep!$R$330:$R$337,CV40,1),0)</f>
        <v>43885</v>
      </c>
      <c r="CW41" s="493">
        <f>IFERROR(INDEX(Sheep!$R$330:$R$337,CW40,1),0)</f>
        <v>43885</v>
      </c>
      <c r="CX41" s="493">
        <f>IFERROR(INDEX(Sheep!$R$330:$R$337,CX40,1),0)</f>
        <v>43885</v>
      </c>
      <c r="CY41" s="493">
        <f>IFERROR(INDEX(Sheep!$R$330:$R$337,CY40,1),0)</f>
        <v>43885</v>
      </c>
      <c r="CZ41" s="493">
        <f>IFERROR(INDEX(Sheep!$R$330:$R$337,CZ40,1),0)</f>
        <v>43885</v>
      </c>
      <c r="DA41" s="493">
        <f>IFERROR(INDEX(Sheep!$R$330:$R$337,DA40,1),0)</f>
        <v>43885</v>
      </c>
      <c r="DB41" s="493">
        <f>IFERROR(INDEX(Sheep!$R$330:$R$337,DB40,1),0)</f>
        <v>43885</v>
      </c>
      <c r="DC41" s="493">
        <f>IFERROR(INDEX(Sheep!$R$330:$R$337,DC40,1),0)</f>
        <v>43885</v>
      </c>
      <c r="DD41" s="493">
        <f>IFERROR(INDEX(Sheep!$R$330:$R$337,DD40,1),0)</f>
        <v>43885</v>
      </c>
      <c r="DE41" s="493">
        <f>IFERROR(INDEX(Sheep!$R$330:$R$337,DE40,1),0)</f>
        <v>43885</v>
      </c>
      <c r="DF41" s="493">
        <f>IFERROR(INDEX(Sheep!$R$330:$R$337,DF40,1),0)</f>
        <v>43885</v>
      </c>
      <c r="DG41" s="493">
        <f>IFERROR(INDEX(Sheep!$R$330:$R$337,DG40,1),0)</f>
        <v>43885</v>
      </c>
      <c r="DH41" s="493">
        <f>IFERROR(INDEX(Sheep!$R$330:$R$337,DH40,1),0)</f>
        <v>43885</v>
      </c>
      <c r="DI41" s="493">
        <f>IFERROR(INDEX(Sheep!$R$330:$R$337,DI40,1),0)</f>
        <v>43885</v>
      </c>
      <c r="DJ41" s="493">
        <f>IFERROR(INDEX(Sheep!$R$330:$R$337,DJ40,1),0)</f>
        <v>43885</v>
      </c>
      <c r="DK41" s="493">
        <f>IFERROR(INDEX(Sheep!$R$330:$R$337,DK40,1),0)</f>
        <v>43885</v>
      </c>
      <c r="DL41" s="493">
        <f>IFERROR(INDEX(Sheep!$R$330:$R$337,DL40,1),0)</f>
        <v>43885</v>
      </c>
      <c r="DM41" s="493">
        <f>IFERROR(INDEX(Sheep!$R$330:$R$337,DM40,1),0)</f>
        <v>43885</v>
      </c>
      <c r="DN41" s="493">
        <f>IFERROR(INDEX(Sheep!$R$330:$R$337,DN40,1),0)</f>
        <v>43885</v>
      </c>
      <c r="DO41" s="493">
        <f>IFERROR(INDEX(Sheep!$R$330:$R$337,DO40,1),0)</f>
        <v>43885</v>
      </c>
      <c r="DP41" s="493">
        <f>IFERROR(INDEX(Sheep!$R$330:$R$337,DP40,1),0)</f>
        <v>43885</v>
      </c>
      <c r="DQ41" s="493">
        <f>IFERROR(INDEX(Sheep!$R$330:$R$337,DQ40,1),0)</f>
        <v>43885</v>
      </c>
      <c r="DR41" s="493">
        <f>IFERROR(INDEX(Sheep!$R$330:$R$337,DR40,1),0)</f>
        <v>44250</v>
      </c>
      <c r="DS41" s="493">
        <f>IFERROR(INDEX(Sheep!$R$330:$R$337,DS40,1),0)</f>
        <v>44250</v>
      </c>
      <c r="DT41" s="493">
        <f>IFERROR(INDEX(Sheep!$R$330:$R$337,DT40,1),0)</f>
        <v>44250</v>
      </c>
      <c r="DU41" s="493">
        <f>IFERROR(INDEX(Sheep!$R$330:$R$337,DU40,1),0)</f>
        <v>44250</v>
      </c>
      <c r="DV41" s="493">
        <f>IFERROR(INDEX(Sheep!$R$330:$R$337,DV40,1),0)</f>
        <v>44250</v>
      </c>
      <c r="DW41" s="493">
        <f>IFERROR(INDEX(Sheep!$R$330:$R$337,DW40,1),0)</f>
        <v>44250</v>
      </c>
      <c r="DX41" s="493">
        <f>IFERROR(INDEX(Sheep!$R$330:$R$337,DX40,1),0)</f>
        <v>44250</v>
      </c>
      <c r="DY41" s="493">
        <f>IFERROR(INDEX(Sheep!$R$330:$R$337,DY40,1),0)</f>
        <v>44250</v>
      </c>
      <c r="DZ41" s="493">
        <f>IFERROR(INDEX(Sheep!$R$330:$R$337,DZ40,1),0)</f>
        <v>44250</v>
      </c>
      <c r="EA41" s="493">
        <f>IFERROR(INDEX(Sheep!$R$330:$R$337,EA40,1),0)</f>
        <v>44250</v>
      </c>
      <c r="EB41" s="493">
        <f>IFERROR(INDEX(Sheep!$R$330:$R$337,EB40,1),0)</f>
        <v>44250</v>
      </c>
      <c r="EC41" s="493">
        <f>IFERROR(INDEX(Sheep!$R$330:$R$337,EC40,1),0)</f>
        <v>44250</v>
      </c>
      <c r="ED41" s="493">
        <f>IFERROR(INDEX(Sheep!$R$330:$R$337,ED40,1),0)</f>
        <v>44250</v>
      </c>
      <c r="EE41" s="493">
        <f>IFERROR(INDEX(Sheep!$R$330:$R$337,EE40,1),0)</f>
        <v>44250</v>
      </c>
      <c r="EF41" s="493">
        <f>IFERROR(INDEX(Sheep!$R$330:$R$337,EF40,1),0)</f>
        <v>44250</v>
      </c>
      <c r="EG41" s="493">
        <f>IFERROR(INDEX(Sheep!$R$330:$R$337,EG40,1),0)</f>
        <v>44250</v>
      </c>
      <c r="EH41" s="493">
        <f>IFERROR(INDEX(Sheep!$R$330:$R$337,EH40,1),0)</f>
        <v>44250</v>
      </c>
      <c r="EI41" s="493">
        <f>IFERROR(INDEX(Sheep!$R$330:$R$337,EI40,1),0)</f>
        <v>44250</v>
      </c>
      <c r="EJ41" s="493">
        <f>IFERROR(INDEX(Sheep!$R$330:$R$337,EJ40,1),0)</f>
        <v>44250</v>
      </c>
      <c r="EK41" s="493">
        <f>IFERROR(INDEX(Sheep!$R$330:$R$337,EK40,1),0)</f>
        <v>44250</v>
      </c>
      <c r="EL41" s="493">
        <f>IFERROR(INDEX(Sheep!$R$330:$R$337,EL40,1),0)</f>
        <v>44250</v>
      </c>
      <c r="EM41" s="493">
        <f>IFERROR(INDEX(Sheep!$R$330:$R$337,EM40,1),0)</f>
        <v>44250</v>
      </c>
      <c r="EN41" s="493">
        <f>IFERROR(INDEX(Sheep!$R$330:$R$337,EN40,1),0)</f>
        <v>44250</v>
      </c>
      <c r="EO41" s="493">
        <f>IFERROR(INDEX(Sheep!$R$330:$R$337,EO40,1),0)</f>
        <v>44250</v>
      </c>
      <c r="EP41" s="493">
        <f>IFERROR(INDEX(Sheep!$R$330:$R$337,EP40,1),0)</f>
        <v>44250</v>
      </c>
      <c r="EQ41" s="493">
        <f>IFERROR(INDEX(Sheep!$R$330:$R$337,EQ40,1),0)</f>
        <v>44250</v>
      </c>
      <c r="ER41" s="493">
        <f>IFERROR(INDEX(Sheep!$R$330:$R$337,ER40,1),0)</f>
        <v>44250</v>
      </c>
      <c r="ES41" s="493">
        <f>IFERROR(INDEX(Sheep!$R$330:$R$337,ES40,1),0)</f>
        <v>44250</v>
      </c>
      <c r="ET41" s="493">
        <f>IFERROR(INDEX(Sheep!$R$330:$R$337,ET40,1),0)</f>
        <v>44250</v>
      </c>
      <c r="EU41" s="493">
        <f>IFERROR(INDEX(Sheep!$R$330:$R$337,EU40,1),0)</f>
        <v>44250</v>
      </c>
      <c r="EV41" s="493">
        <f>IFERROR(INDEX(Sheep!$R$330:$R$337,EV40,1),0)</f>
        <v>44250</v>
      </c>
      <c r="EW41" s="493">
        <f>IFERROR(INDEX(Sheep!$R$330:$R$337,EW40,1),0)</f>
        <v>44250</v>
      </c>
      <c r="EX41" s="493">
        <f>IFERROR(INDEX(Sheep!$R$330:$R$337,EX40,1),0)</f>
        <v>44250</v>
      </c>
      <c r="EY41" s="493">
        <f>IFERROR(INDEX(Sheep!$R$330:$R$337,EY40,1),0)</f>
        <v>44250</v>
      </c>
      <c r="EZ41" s="493">
        <f>IFERROR(INDEX(Sheep!$R$330:$R$337,EZ40,1),0)</f>
        <v>44250</v>
      </c>
      <c r="FA41" s="493">
        <f>IFERROR(INDEX(Sheep!$R$330:$R$337,FA40,1),0)</f>
        <v>44250</v>
      </c>
      <c r="FB41" s="493">
        <f>IFERROR(INDEX(Sheep!$R$330:$R$337,FB40,1),0)</f>
        <v>44250</v>
      </c>
      <c r="FC41" s="493">
        <f>IFERROR(INDEX(Sheep!$R$330:$R$337,FC40,1),0)</f>
        <v>44250</v>
      </c>
      <c r="FD41" s="493">
        <f>IFERROR(INDEX(Sheep!$R$330:$R$337,FD40,1),0)</f>
        <v>44250</v>
      </c>
      <c r="FE41" s="493">
        <f>IFERROR(INDEX(Sheep!$R$330:$R$337,FE40,1),0)</f>
        <v>44250</v>
      </c>
      <c r="FF41" s="493">
        <f>IFERROR(INDEX(Sheep!$R$330:$R$337,FF40,1),0)</f>
        <v>44250</v>
      </c>
      <c r="FG41" s="493">
        <f>IFERROR(INDEX(Sheep!$R$330:$R$337,FG40,1),0)</f>
        <v>44250</v>
      </c>
      <c r="FH41" s="493">
        <f>IFERROR(INDEX(Sheep!$R$330:$R$337,FH40,1),0)</f>
        <v>44250</v>
      </c>
      <c r="FI41" s="493">
        <f>IFERROR(INDEX(Sheep!$R$330:$R$337,FI40,1),0)</f>
        <v>44250</v>
      </c>
      <c r="FJ41" s="493">
        <f>IFERROR(INDEX(Sheep!$R$330:$R$337,FJ40,1),0)</f>
        <v>44250</v>
      </c>
      <c r="FK41" s="493">
        <f>IFERROR(INDEX(Sheep!$R$330:$R$337,FK40,1),0)</f>
        <v>44250</v>
      </c>
      <c r="FL41" s="493">
        <f>IFERROR(INDEX(Sheep!$R$330:$R$337,FL40,1),0)</f>
        <v>44250</v>
      </c>
      <c r="FM41" s="493">
        <f>IFERROR(INDEX(Sheep!$R$330:$R$337,FM40,1),0)</f>
        <v>44250</v>
      </c>
      <c r="FN41" s="493">
        <f>IFERROR(INDEX(Sheep!$R$330:$R$337,FN40,1),0)</f>
        <v>44250</v>
      </c>
      <c r="FO41" s="493">
        <f>IFERROR(INDEX(Sheep!$R$330:$R$337,FO40,1),0)</f>
        <v>44250</v>
      </c>
      <c r="FP41" s="493">
        <f>IFERROR(INDEX(Sheep!$R$330:$R$337,FP40,1),0)</f>
        <v>44250</v>
      </c>
      <c r="FQ41" s="493">
        <f>IFERROR(INDEX(Sheep!$R$330:$R$337,FQ40,1),0)</f>
        <v>44250</v>
      </c>
      <c r="FR41" s="493">
        <f>IFERROR(INDEX(Sheep!$R$330:$R$337,FR40,1),0)</f>
        <v>44615</v>
      </c>
      <c r="FS41" s="493">
        <f>IFERROR(INDEX(Sheep!$R$330:$R$337,FS40,1),0)</f>
        <v>44615</v>
      </c>
      <c r="FT41" s="493">
        <f>IFERROR(INDEX(Sheep!$R$330:$R$337,FT40,1),0)</f>
        <v>44615</v>
      </c>
      <c r="FU41" s="493">
        <f>IFERROR(INDEX(Sheep!$R$330:$R$337,FU40,1),0)</f>
        <v>44615</v>
      </c>
      <c r="FV41" s="493">
        <f>IFERROR(INDEX(Sheep!$R$330:$R$337,FV40,1),0)</f>
        <v>44615</v>
      </c>
      <c r="FW41" s="493">
        <f>IFERROR(INDEX(Sheep!$R$330:$R$337,FW40,1),0)</f>
        <v>44615</v>
      </c>
      <c r="FX41" s="493">
        <f>IFERROR(INDEX(Sheep!$R$330:$R$337,FX40,1),0)</f>
        <v>44615</v>
      </c>
      <c r="FY41" s="493">
        <f>IFERROR(INDEX(Sheep!$R$330:$R$337,FY40,1),0)</f>
        <v>44615</v>
      </c>
      <c r="FZ41" s="493">
        <f>IFERROR(INDEX(Sheep!$R$330:$R$337,FZ40,1),0)</f>
        <v>44615</v>
      </c>
      <c r="GA41" s="493">
        <f>IFERROR(INDEX(Sheep!$R$330:$R$337,GA40,1),0)</f>
        <v>44615</v>
      </c>
      <c r="GB41" s="493">
        <f>IFERROR(INDEX(Sheep!$R$330:$R$337,GB40,1),0)</f>
        <v>44615</v>
      </c>
      <c r="GC41" s="493">
        <f>IFERROR(INDEX(Sheep!$R$330:$R$337,GC40,1),0)</f>
        <v>44615</v>
      </c>
      <c r="GD41" s="493">
        <f>IFERROR(INDEX(Sheep!$R$330:$R$337,GD40,1),0)</f>
        <v>44615</v>
      </c>
      <c r="GE41" s="493">
        <f>IFERROR(INDEX(Sheep!$R$330:$R$337,GE40,1),0)</f>
        <v>44615</v>
      </c>
      <c r="GF41" s="493">
        <f>IFERROR(INDEX(Sheep!$R$330:$R$337,GF40,1),0)</f>
        <v>44615</v>
      </c>
      <c r="GG41" s="493">
        <f>IFERROR(INDEX(Sheep!$R$330:$R$337,GG40,1),0)</f>
        <v>44615</v>
      </c>
      <c r="GH41" s="493">
        <f>IFERROR(INDEX(Sheep!$R$330:$R$337,GH40,1),0)</f>
        <v>44615</v>
      </c>
      <c r="GI41" s="493">
        <f>IFERROR(INDEX(Sheep!$R$330:$R$337,GI40,1),0)</f>
        <v>44615</v>
      </c>
      <c r="GJ41" s="493">
        <f>IFERROR(INDEX(Sheep!$R$330:$R$337,GJ40,1),0)</f>
        <v>44615</v>
      </c>
      <c r="GK41" s="493">
        <f>IFERROR(INDEX(Sheep!$R$330:$R$337,GK40,1),0)</f>
        <v>44615</v>
      </c>
      <c r="GL41" s="493">
        <f>IFERROR(INDEX(Sheep!$R$330:$R$337,GL40,1),0)</f>
        <v>44615</v>
      </c>
      <c r="GM41" s="493">
        <f>IFERROR(INDEX(Sheep!$R$330:$R$337,GM40,1),0)</f>
        <v>44615</v>
      </c>
      <c r="GN41" s="493">
        <f>IFERROR(INDEX(Sheep!$R$330:$R$337,GN40,1),0)</f>
        <v>44615</v>
      </c>
      <c r="GO41" s="493">
        <f>IFERROR(INDEX(Sheep!$R$330:$R$337,GO40,1),0)</f>
        <v>44615</v>
      </c>
      <c r="GP41" s="493">
        <f>IFERROR(INDEX(Sheep!$R$330:$R$337,GP40,1),0)</f>
        <v>44615</v>
      </c>
      <c r="GQ41" s="493">
        <f>IFERROR(INDEX(Sheep!$R$330:$R$337,GQ40,1),0)</f>
        <v>44615</v>
      </c>
      <c r="GR41" s="493">
        <f>IFERROR(INDEX(Sheep!$R$330:$R$337,GR40,1),0)</f>
        <v>44615</v>
      </c>
      <c r="GS41" s="493">
        <f>IFERROR(INDEX(Sheep!$R$330:$R$337,GS40,1),0)</f>
        <v>44615</v>
      </c>
      <c r="GT41" s="493">
        <f>IFERROR(INDEX(Sheep!$R$330:$R$337,GT40,1),0)</f>
        <v>44615</v>
      </c>
      <c r="GU41" s="493">
        <f>IFERROR(INDEX(Sheep!$R$330:$R$337,GU40,1),0)</f>
        <v>44615</v>
      </c>
      <c r="GV41" s="493">
        <f>IFERROR(INDEX(Sheep!$R$330:$R$337,GV40,1),0)</f>
        <v>44615</v>
      </c>
      <c r="GW41" s="493">
        <f>IFERROR(INDEX(Sheep!$R$330:$R$337,GW40,1),0)</f>
        <v>44615</v>
      </c>
      <c r="GX41" s="493">
        <f>IFERROR(INDEX(Sheep!$R$330:$R$337,GX40,1),0)</f>
        <v>44615</v>
      </c>
      <c r="GY41" s="493">
        <f>IFERROR(INDEX(Sheep!$R$330:$R$337,GY40,1),0)</f>
        <v>44615</v>
      </c>
      <c r="GZ41" s="493">
        <f>IFERROR(INDEX(Sheep!$R$330:$R$337,GZ40,1),0)</f>
        <v>44615</v>
      </c>
      <c r="HA41" s="493">
        <f>IFERROR(INDEX(Sheep!$R$330:$R$337,HA40,1),0)</f>
        <v>44615</v>
      </c>
      <c r="HB41" s="493">
        <f>IFERROR(INDEX(Sheep!$R$330:$R$337,HB40,1),0)</f>
        <v>44615</v>
      </c>
      <c r="HC41" s="493">
        <f>IFERROR(INDEX(Sheep!$R$330:$R$337,HC40,1),0)</f>
        <v>44615</v>
      </c>
      <c r="HD41" s="493">
        <f>IFERROR(INDEX(Sheep!$R$330:$R$337,HD40,1),0)</f>
        <v>44615</v>
      </c>
      <c r="HE41" s="493">
        <f>IFERROR(INDEX(Sheep!$R$330:$R$337,HE40,1),0)</f>
        <v>44615</v>
      </c>
      <c r="HF41" s="493">
        <f>IFERROR(INDEX(Sheep!$R$330:$R$337,HF40,1),0)</f>
        <v>44615</v>
      </c>
      <c r="HG41" s="493">
        <f>IFERROR(INDEX(Sheep!$R$330:$R$337,HG40,1),0)</f>
        <v>44615</v>
      </c>
      <c r="HH41" s="493">
        <f>IFERROR(INDEX(Sheep!$R$330:$R$337,HH40,1),0)</f>
        <v>44615</v>
      </c>
      <c r="HI41" s="493">
        <f>IFERROR(INDEX(Sheep!$R$330:$R$337,HI40,1),0)</f>
        <v>44615</v>
      </c>
      <c r="HJ41" s="493">
        <f>IFERROR(INDEX(Sheep!$R$330:$R$337,HJ40,1),0)</f>
        <v>44615</v>
      </c>
      <c r="HK41" s="493">
        <f>IFERROR(INDEX(Sheep!$R$330:$R$337,HK40,1),0)</f>
        <v>44615</v>
      </c>
      <c r="HL41" s="493">
        <f>IFERROR(INDEX(Sheep!$R$330:$R$337,HL40,1),0)</f>
        <v>44615</v>
      </c>
      <c r="HM41" s="493">
        <f>IFERROR(INDEX(Sheep!$R$330:$R$337,HM40,1),0)</f>
        <v>44615</v>
      </c>
      <c r="HN41" s="493">
        <f>IFERROR(INDEX(Sheep!$R$330:$R$337,HN40,1),0)</f>
        <v>44615</v>
      </c>
      <c r="HO41" s="493">
        <f>IFERROR(INDEX(Sheep!$R$330:$R$337,HO40,1),0)</f>
        <v>44615</v>
      </c>
      <c r="HP41" s="493">
        <f>IFERROR(INDEX(Sheep!$R$330:$R$337,HP40,1),0)</f>
        <v>44615</v>
      </c>
      <c r="HQ41" s="493">
        <f>IFERROR(INDEX(Sheep!$R$330:$R$337,HQ40,1),0)</f>
        <v>44615</v>
      </c>
      <c r="HR41" s="493">
        <f>IFERROR(INDEX(Sheep!$R$330:$R$337,HR40,1),0)</f>
        <v>44980</v>
      </c>
      <c r="HS41" s="493">
        <f>IFERROR(INDEX(Sheep!$R$330:$R$337,HS40,1),0)</f>
        <v>44980</v>
      </c>
      <c r="HT41" s="493">
        <f>IFERROR(INDEX(Sheep!$R$330:$R$337,HT40,1),0)</f>
        <v>44980</v>
      </c>
      <c r="HU41" s="493">
        <f>IFERROR(INDEX(Sheep!$R$330:$R$337,HU40,1),0)</f>
        <v>44980</v>
      </c>
      <c r="HV41" s="493">
        <f>IFERROR(INDEX(Sheep!$R$330:$R$337,HV40,1),0)</f>
        <v>44980</v>
      </c>
      <c r="HW41" s="493">
        <f>IFERROR(INDEX(Sheep!$R$330:$R$337,HW40,1),0)</f>
        <v>44980</v>
      </c>
      <c r="HX41" s="493">
        <f>IFERROR(INDEX(Sheep!$R$330:$R$337,HX40,1),0)</f>
        <v>44980</v>
      </c>
      <c r="HY41" s="493">
        <f>IFERROR(INDEX(Sheep!$R$330:$R$337,HY40,1),0)</f>
        <v>44980</v>
      </c>
      <c r="HZ41" s="493">
        <f>IFERROR(INDEX(Sheep!$R$330:$R$337,HZ40,1),0)</f>
        <v>44980</v>
      </c>
      <c r="IA41" s="493">
        <f>IFERROR(INDEX(Sheep!$R$330:$R$337,IA40,1),0)</f>
        <v>44980</v>
      </c>
      <c r="IB41" s="493">
        <f>IFERROR(INDEX(Sheep!$R$330:$R$337,IB40,1),0)</f>
        <v>44980</v>
      </c>
      <c r="IC41" s="493">
        <f>IFERROR(INDEX(Sheep!$R$330:$R$337,IC40,1),0)</f>
        <v>44980</v>
      </c>
      <c r="ID41" s="493">
        <f>IFERROR(INDEX(Sheep!$R$330:$R$337,ID40,1),0)</f>
        <v>44980</v>
      </c>
      <c r="IE41" s="493">
        <f>IFERROR(INDEX(Sheep!$R$330:$R$337,IE40,1),0)</f>
        <v>44980</v>
      </c>
      <c r="IF41" s="493">
        <f>IFERROR(INDEX(Sheep!$R$330:$R$337,IF40,1),0)</f>
        <v>44980</v>
      </c>
      <c r="IG41" s="493">
        <f>IFERROR(INDEX(Sheep!$R$330:$R$337,IG40,1),0)</f>
        <v>44980</v>
      </c>
      <c r="IH41" s="493">
        <f>IFERROR(INDEX(Sheep!$R$330:$R$337,IH40,1),0)</f>
        <v>44980</v>
      </c>
      <c r="II41" s="493">
        <f>IFERROR(INDEX(Sheep!$R$330:$R$337,II40,1),0)</f>
        <v>44980</v>
      </c>
      <c r="IJ41" s="493">
        <f>IFERROR(INDEX(Sheep!$R$330:$R$337,IJ40,1),0)</f>
        <v>44980</v>
      </c>
      <c r="IK41" s="493">
        <f>IFERROR(INDEX(Sheep!$R$330:$R$337,IK40,1),0)</f>
        <v>44980</v>
      </c>
      <c r="IL41" s="493">
        <f>IFERROR(INDEX(Sheep!$R$330:$R$337,IL40,1),0)</f>
        <v>44980</v>
      </c>
      <c r="IM41" s="493">
        <f>IFERROR(INDEX(Sheep!$R$330:$R$337,IM40,1),0)</f>
        <v>44980</v>
      </c>
      <c r="IN41" s="493">
        <f>IFERROR(INDEX(Sheep!$R$330:$R$337,IN40,1),0)</f>
        <v>44980</v>
      </c>
      <c r="IO41" s="493">
        <f>IFERROR(INDEX(Sheep!$R$330:$R$337,IO40,1),0)</f>
        <v>44980</v>
      </c>
      <c r="IP41" s="493">
        <f>IFERROR(INDEX(Sheep!$R$330:$R$337,IP40,1),0)</f>
        <v>44980</v>
      </c>
      <c r="IQ41" s="493">
        <f>IFERROR(INDEX(Sheep!$R$330:$R$337,IQ40,1),0)</f>
        <v>44980</v>
      </c>
      <c r="IR41" s="493">
        <f>IFERROR(INDEX(Sheep!$R$330:$R$337,IR40,1),0)</f>
        <v>44980</v>
      </c>
      <c r="IS41" s="493">
        <f>IFERROR(INDEX(Sheep!$R$330:$R$337,IS40,1),0)</f>
        <v>44980</v>
      </c>
      <c r="IT41" s="493">
        <f>IFERROR(INDEX(Sheep!$R$330:$R$337,IT40,1),0)</f>
        <v>44980</v>
      </c>
      <c r="IU41" s="493">
        <f>IFERROR(INDEX(Sheep!$R$330:$R$337,IU40,1),0)</f>
        <v>44980</v>
      </c>
      <c r="IV41" s="493">
        <f>IFERROR(INDEX(Sheep!$R$330:$R$337,IV40,1),0)</f>
        <v>44980</v>
      </c>
      <c r="IW41" s="493">
        <f>IFERROR(INDEX(Sheep!$R$330:$R$337,IW40,1),0)</f>
        <v>44980</v>
      </c>
      <c r="IX41" s="493">
        <f>IFERROR(INDEX(Sheep!$R$330:$R$337,IX40,1),0)</f>
        <v>44980</v>
      </c>
      <c r="IY41" s="493">
        <f>IFERROR(INDEX(Sheep!$R$330:$R$337,IY40,1),0)</f>
        <v>44980</v>
      </c>
      <c r="IZ41" s="493">
        <f>IFERROR(INDEX(Sheep!$R$330:$R$337,IZ40,1),0)</f>
        <v>44980</v>
      </c>
      <c r="JA41" s="493">
        <f>IFERROR(INDEX(Sheep!$R$330:$R$337,JA40,1),0)</f>
        <v>44980</v>
      </c>
      <c r="JB41" s="493">
        <f>IFERROR(INDEX(Sheep!$R$330:$R$337,JB40,1),0)</f>
        <v>44980</v>
      </c>
      <c r="JC41" s="493">
        <f>IFERROR(INDEX(Sheep!$R$330:$R$337,JC40,1),0)</f>
        <v>44980</v>
      </c>
      <c r="JD41" s="493">
        <f>IFERROR(INDEX(Sheep!$R$330:$R$337,JD40,1),0)</f>
        <v>44980</v>
      </c>
      <c r="JE41" s="493">
        <f>IFERROR(INDEX(Sheep!$R$330:$R$337,JE40,1),0)</f>
        <v>44980</v>
      </c>
      <c r="JF41" s="493">
        <f>IFERROR(INDEX(Sheep!$R$330:$R$337,JF40,1),0)</f>
        <v>44980</v>
      </c>
      <c r="JG41" s="493">
        <f>IFERROR(INDEX(Sheep!$R$330:$R$337,JG40,1),0)</f>
        <v>44980</v>
      </c>
      <c r="JH41" s="493">
        <f>IFERROR(INDEX(Sheep!$R$330:$R$337,JH40,1),0)</f>
        <v>44980</v>
      </c>
      <c r="JI41" s="493">
        <f>IFERROR(INDEX(Sheep!$R$330:$R$337,JI40,1),0)</f>
        <v>44980</v>
      </c>
      <c r="JJ41" s="493">
        <f>IFERROR(INDEX(Sheep!$R$330:$R$337,JJ40,1),0)</f>
        <v>44980</v>
      </c>
      <c r="JK41" s="493">
        <f>IFERROR(INDEX(Sheep!$R$330:$R$337,JK40,1),0)</f>
        <v>44980</v>
      </c>
      <c r="JL41" s="493">
        <f>IFERROR(INDEX(Sheep!$R$330:$R$337,JL40,1),0)</f>
        <v>44980</v>
      </c>
      <c r="JM41" s="493">
        <f>IFERROR(INDEX(Sheep!$R$330:$R$337,JM40,1),0)</f>
        <v>44980</v>
      </c>
      <c r="JN41" s="493">
        <f>IFERROR(INDEX(Sheep!$R$330:$R$337,JN40,1),0)</f>
        <v>44980</v>
      </c>
      <c r="JO41" s="493">
        <f>IFERROR(INDEX(Sheep!$R$330:$R$337,JO40,1),0)</f>
        <v>44980</v>
      </c>
      <c r="JP41" s="493">
        <f>IFERROR(INDEX(Sheep!$R$330:$R$337,JP40,1),0)</f>
        <v>44980</v>
      </c>
      <c r="JQ41" s="493">
        <f>IFERROR(INDEX(Sheep!$R$330:$R$337,JQ40,1),0)</f>
        <v>44980</v>
      </c>
      <c r="JR41" s="493">
        <f>IFERROR(INDEX(Sheep!$R$330:$R$337,JR40,1),0)</f>
        <v>45346</v>
      </c>
      <c r="JS41" s="493">
        <f>IFERROR(INDEX(Sheep!$R$330:$R$337,JS40,1),0)</f>
        <v>45346</v>
      </c>
      <c r="JT41" s="493">
        <f>IFERROR(INDEX(Sheep!$R$330:$R$337,JT40,1),0)</f>
        <v>45346</v>
      </c>
      <c r="JU41" s="493">
        <f>IFERROR(INDEX(Sheep!$R$330:$R$337,JU40,1),0)</f>
        <v>45346</v>
      </c>
      <c r="JV41" s="493">
        <f>IFERROR(INDEX(Sheep!$R$330:$R$337,JV40,1),0)</f>
        <v>45346</v>
      </c>
      <c r="JW41" s="493">
        <f>IFERROR(INDEX(Sheep!$R$330:$R$337,JW40,1),0)</f>
        <v>45346</v>
      </c>
      <c r="JX41" s="493">
        <f>IFERROR(INDEX(Sheep!$R$330:$R$337,JX40,1),0)</f>
        <v>45346</v>
      </c>
      <c r="JY41" s="493">
        <f>IFERROR(INDEX(Sheep!$R$330:$R$337,JY40,1),0)</f>
        <v>45346</v>
      </c>
      <c r="JZ41" s="493">
        <f>IFERROR(INDEX(Sheep!$R$330:$R$337,JZ40,1),0)</f>
        <v>45346</v>
      </c>
      <c r="KA41" s="493">
        <f>IFERROR(INDEX(Sheep!$R$330:$R$337,KA40,1),0)</f>
        <v>45346</v>
      </c>
      <c r="KB41" s="493">
        <f>IFERROR(INDEX(Sheep!$R$330:$R$337,KB40,1),0)</f>
        <v>45346</v>
      </c>
      <c r="KC41" s="493">
        <f>IFERROR(INDEX(Sheep!$R$330:$R$337,KC40,1),0)</f>
        <v>45346</v>
      </c>
      <c r="KD41" s="493">
        <f>IFERROR(INDEX(Sheep!$R$330:$R$337,KD40,1),0)</f>
        <v>45346</v>
      </c>
      <c r="KE41" s="493">
        <f>IFERROR(INDEX(Sheep!$R$330:$R$337,KE40,1),0)</f>
        <v>45346</v>
      </c>
      <c r="KF41" s="493">
        <f>IFERROR(INDEX(Sheep!$R$330:$R$337,KF40,1),0)</f>
        <v>45346</v>
      </c>
      <c r="KG41" s="493">
        <f>IFERROR(INDEX(Sheep!$R$330:$R$337,KG40,1),0)</f>
        <v>45346</v>
      </c>
      <c r="KH41" s="493">
        <f>IFERROR(INDEX(Sheep!$R$330:$R$337,KH40,1),0)</f>
        <v>45346</v>
      </c>
      <c r="KI41" s="493">
        <f>IFERROR(INDEX(Sheep!$R$330:$R$337,KI40,1),0)</f>
        <v>45346</v>
      </c>
      <c r="KJ41" s="493">
        <f>IFERROR(INDEX(Sheep!$R$330:$R$337,KJ40,1),0)</f>
        <v>45346</v>
      </c>
      <c r="KK41" s="493">
        <f>IFERROR(INDEX(Sheep!$R$330:$R$337,KK40,1),0)</f>
        <v>45346</v>
      </c>
      <c r="KL41" s="493">
        <f>IFERROR(INDEX(Sheep!$R$330:$R$337,KL40,1),0)</f>
        <v>45346</v>
      </c>
      <c r="KM41" s="493">
        <f>IFERROR(INDEX(Sheep!$R$330:$R$337,KM40,1),0)</f>
        <v>45346</v>
      </c>
      <c r="KN41" s="493">
        <f>IFERROR(INDEX(Sheep!$R$330:$R$337,KN40,1),0)</f>
        <v>45346</v>
      </c>
      <c r="KO41" s="493">
        <f>IFERROR(INDEX(Sheep!$R$330:$R$337,KO40,1),0)</f>
        <v>45346</v>
      </c>
      <c r="KP41" s="493">
        <f>IFERROR(INDEX(Sheep!$R$330:$R$337,KP40,1),0)</f>
        <v>45346</v>
      </c>
      <c r="KQ41" s="493">
        <f>IFERROR(INDEX(Sheep!$R$330:$R$337,KQ40,1),0)</f>
        <v>45346</v>
      </c>
      <c r="KR41" s="493">
        <f>IFERROR(INDEX(Sheep!$R$330:$R$337,KR40,1),0)</f>
        <v>45346</v>
      </c>
      <c r="KS41" s="493">
        <f>IFERROR(INDEX(Sheep!$R$330:$R$337,KS40,1),0)</f>
        <v>45346</v>
      </c>
      <c r="KT41" s="493">
        <f>IFERROR(INDEX(Sheep!$R$330:$R$337,KT40,1),0)</f>
        <v>45346</v>
      </c>
      <c r="KU41" s="493">
        <f>IFERROR(INDEX(Sheep!$R$330:$R$337,KU40,1),0)</f>
        <v>45346</v>
      </c>
      <c r="KV41" s="493">
        <f>IFERROR(INDEX(Sheep!$R$330:$R$337,KV40,1),0)</f>
        <v>45346</v>
      </c>
      <c r="KW41" s="493">
        <f>IFERROR(INDEX(Sheep!$R$330:$R$337,KW40,1),0)</f>
        <v>45346</v>
      </c>
      <c r="KX41" s="493">
        <f>IFERROR(INDEX(Sheep!$R$330:$R$337,KX40,1),0)</f>
        <v>45346</v>
      </c>
      <c r="KY41" s="493">
        <f>IFERROR(INDEX(Sheep!$R$330:$R$337,KY40,1),0)</f>
        <v>45346</v>
      </c>
      <c r="KZ41" s="493">
        <f>IFERROR(INDEX(Sheep!$R$330:$R$337,KZ40,1),0)</f>
        <v>45346</v>
      </c>
      <c r="LA41" s="493">
        <f>IFERROR(INDEX(Sheep!$R$330:$R$337,LA40,1),0)</f>
        <v>45346</v>
      </c>
      <c r="LB41" s="493">
        <f>IFERROR(INDEX(Sheep!$R$330:$R$337,LB40,1),0)</f>
        <v>45346</v>
      </c>
      <c r="LC41" s="493">
        <f>IFERROR(INDEX(Sheep!$R$330:$R$337,LC40,1),0)</f>
        <v>45346</v>
      </c>
      <c r="LD41" s="493">
        <f>IFERROR(INDEX(Sheep!$R$330:$R$337,LD40,1),0)</f>
        <v>45346</v>
      </c>
      <c r="LE41" s="493">
        <f>IFERROR(INDEX(Sheep!$R$330:$R$337,LE40,1),0)</f>
        <v>45346</v>
      </c>
      <c r="LF41" s="493">
        <f>IFERROR(INDEX(Sheep!$R$330:$R$337,LF40,1),0)</f>
        <v>45346</v>
      </c>
      <c r="LG41" s="493">
        <f>IFERROR(INDEX(Sheep!$R$330:$R$337,LG40,1),0)</f>
        <v>45346</v>
      </c>
      <c r="LH41" s="493">
        <f>IFERROR(INDEX(Sheep!$R$330:$R$337,LH40,1),0)</f>
        <v>45346</v>
      </c>
      <c r="LI41" s="493">
        <f>IFERROR(INDEX(Sheep!$R$330:$R$337,LI40,1),0)</f>
        <v>45346</v>
      </c>
      <c r="LJ41" s="493">
        <f>IFERROR(INDEX(Sheep!$R$330:$R$337,LJ40,1),0)</f>
        <v>45346</v>
      </c>
      <c r="LK41" s="493">
        <f>IFERROR(INDEX(Sheep!$R$330:$R$337,LK40,1),0)</f>
        <v>45346</v>
      </c>
      <c r="LL41" s="493">
        <f>IFERROR(INDEX(Sheep!$R$330:$R$337,LL40,1),0)</f>
        <v>45346</v>
      </c>
      <c r="LM41" s="493">
        <f>IFERROR(INDEX(Sheep!$R$330:$R$337,LM40,1),0)</f>
        <v>45346</v>
      </c>
      <c r="LN41" s="493">
        <f>IFERROR(INDEX(Sheep!$R$330:$R$337,LN40,1),0)</f>
        <v>45346</v>
      </c>
      <c r="LO41" s="493">
        <f>IFERROR(INDEX(Sheep!$R$330:$R$337,LO40,1),0)</f>
        <v>45346</v>
      </c>
      <c r="LP41" s="493">
        <f>IFERROR(INDEX(Sheep!$R$330:$R$337,LP40,1),0)</f>
        <v>45346</v>
      </c>
      <c r="LQ41" s="493">
        <f>IFERROR(INDEX(Sheep!$R$330:$R$337,LQ40,1),0)</f>
        <v>45346</v>
      </c>
      <c r="LR41" s="493">
        <f>IFERROR(INDEX(Sheep!$R$330:$R$337,LR40,1),0)</f>
        <v>45711</v>
      </c>
      <c r="LS41" s="493">
        <f>IFERROR(INDEX(Sheep!$R$330:$R$337,LS40,1),0)</f>
        <v>45711</v>
      </c>
      <c r="LT41" s="493">
        <f>IFERROR(INDEX(Sheep!$R$330:$R$337,LT40,1),0)</f>
        <v>45711</v>
      </c>
      <c r="LU41" s="493">
        <f>IFERROR(INDEX(Sheep!$R$330:$R$337,LU40,1),0)</f>
        <v>45711</v>
      </c>
      <c r="LV41" s="493">
        <f>IFERROR(INDEX(Sheep!$R$330:$R$337,LV40,1),0)</f>
        <v>45711</v>
      </c>
      <c r="LW41" s="493">
        <f>IFERROR(INDEX(Sheep!$R$330:$R$337,LW40,1),0)</f>
        <v>45711</v>
      </c>
      <c r="LX41" s="493">
        <f>IFERROR(INDEX(Sheep!$R$330:$R$337,LX40,1),0)</f>
        <v>45711</v>
      </c>
      <c r="LY41" s="493">
        <f>IFERROR(INDEX(Sheep!$R$330:$R$337,LY40,1),0)</f>
        <v>45711</v>
      </c>
      <c r="LZ41" s="493">
        <f>IFERROR(INDEX(Sheep!$R$330:$R$337,LZ40,1),0)</f>
        <v>45711</v>
      </c>
      <c r="MA41" s="493">
        <f>IFERROR(INDEX(Sheep!$R$330:$R$337,MA40,1),0)</f>
        <v>45711</v>
      </c>
      <c r="MB41" s="493">
        <f>IFERROR(INDEX(Sheep!$R$330:$R$337,MB40,1),0)</f>
        <v>45711</v>
      </c>
      <c r="MC41" s="493">
        <f>IFERROR(INDEX(Sheep!$R$330:$R$337,MC40,1),0)</f>
        <v>45711</v>
      </c>
      <c r="MD41" s="493">
        <f>IFERROR(INDEX(Sheep!$R$330:$R$337,MD40,1),0)</f>
        <v>45711</v>
      </c>
      <c r="ME41" s="493">
        <f>IFERROR(INDEX(Sheep!$R$330:$R$337,ME40,1),0)</f>
        <v>45711</v>
      </c>
      <c r="MF41" s="493">
        <f>IFERROR(INDEX(Sheep!$R$330:$R$337,MF40,1),0)</f>
        <v>45711</v>
      </c>
      <c r="MG41" s="493">
        <f>IFERROR(INDEX(Sheep!$R$330:$R$337,MG40,1),0)</f>
        <v>45711</v>
      </c>
      <c r="MH41" s="493">
        <f>IFERROR(INDEX(Sheep!$R$330:$R$337,MH40,1),0)</f>
        <v>45711</v>
      </c>
      <c r="MI41" s="493">
        <f>IFERROR(INDEX(Sheep!$R$330:$R$337,MI40,1),0)</f>
        <v>45711</v>
      </c>
      <c r="MJ41" s="493">
        <f>IFERROR(INDEX(Sheep!$R$330:$R$337,MJ40,1),0)</f>
        <v>45711</v>
      </c>
      <c r="MK41" s="493">
        <f>IFERROR(INDEX(Sheep!$R$330:$R$337,MK40,1),0)</f>
        <v>45711</v>
      </c>
      <c r="ML41" s="493">
        <f>IFERROR(INDEX(Sheep!$R$330:$R$337,ML40,1),0)</f>
        <v>45711</v>
      </c>
      <c r="MM41" s="493">
        <f>IFERROR(INDEX(Sheep!$R$330:$R$337,MM40,1),0)</f>
        <v>45711</v>
      </c>
      <c r="MN41" s="493">
        <f>IFERROR(INDEX(Sheep!$R$330:$R$337,MN40,1),0)</f>
        <v>45711</v>
      </c>
      <c r="MO41" s="493">
        <f>IFERROR(INDEX(Sheep!$R$330:$R$337,MO40,1),0)</f>
        <v>45711</v>
      </c>
      <c r="MP41" s="493">
        <f>IFERROR(INDEX(Sheep!$R$330:$R$337,MP40,1),0)</f>
        <v>45711</v>
      </c>
      <c r="MQ41" s="493">
        <f>IFERROR(INDEX(Sheep!$R$330:$R$337,MQ40,1),0)</f>
        <v>45711</v>
      </c>
      <c r="MR41" s="493">
        <f>IFERROR(INDEX(Sheep!$R$330:$R$337,MR40,1),0)</f>
        <v>45711</v>
      </c>
      <c r="MS41" s="493">
        <f>IFERROR(INDEX(Sheep!$R$330:$R$337,MS40,1),0)</f>
        <v>45711</v>
      </c>
      <c r="MT41" s="493">
        <f>IFERROR(INDEX(Sheep!$R$330:$R$337,MT40,1),0)</f>
        <v>45711</v>
      </c>
      <c r="MU41" s="493">
        <f>IFERROR(INDEX(Sheep!$R$330:$R$337,MU40,1),0)</f>
        <v>45711</v>
      </c>
      <c r="MV41" s="493">
        <f>IFERROR(INDEX(Sheep!$R$330:$R$337,MV40,1),0)</f>
        <v>45711</v>
      </c>
      <c r="MW41" s="493">
        <f>IFERROR(INDEX(Sheep!$R$330:$R$337,MW40,1),0)</f>
        <v>45711</v>
      </c>
      <c r="MX41" s="493">
        <f>IFERROR(INDEX(Sheep!$R$330:$R$337,MX40,1),0)</f>
        <v>45711</v>
      </c>
      <c r="MY41" s="493">
        <f>IFERROR(INDEX(Sheep!$R$330:$R$337,MY40,1),0)</f>
        <v>45711</v>
      </c>
      <c r="MZ41" s="493">
        <f>IFERROR(INDEX(Sheep!$R$330:$R$337,MZ40,1),0)</f>
        <v>45711</v>
      </c>
      <c r="NA41" s="493">
        <f>IFERROR(INDEX(Sheep!$R$330:$R$337,NA40,1),0)</f>
        <v>45711</v>
      </c>
      <c r="NB41" s="493">
        <f>IFERROR(INDEX(Sheep!$R$330:$R$337,NB40,1),0)</f>
        <v>45711</v>
      </c>
      <c r="NC41" s="493">
        <f>IFERROR(INDEX(Sheep!$R$330:$R$337,NC40,1),0)</f>
        <v>45711</v>
      </c>
      <c r="ND41" s="493">
        <f>IFERROR(INDEX(Sheep!$R$330:$R$337,ND40,1),0)</f>
        <v>45711</v>
      </c>
      <c r="NE41" s="493">
        <f>IFERROR(INDEX(Sheep!$R$330:$R$337,NE40,1),0)</f>
        <v>45711</v>
      </c>
      <c r="NF41" s="493">
        <f>IFERROR(INDEX(Sheep!$R$330:$R$337,NF40,1),0)</f>
        <v>45711</v>
      </c>
      <c r="NG41" s="493">
        <f>IFERROR(INDEX(Sheep!$R$330:$R$337,NG40,1),0)</f>
        <v>45711</v>
      </c>
      <c r="NH41" s="493">
        <f>IFERROR(INDEX(Sheep!$R$330:$R$337,NH40,1),0)</f>
        <v>45711</v>
      </c>
      <c r="NI41" s="493">
        <f>IFERROR(INDEX(Sheep!$R$330:$R$337,NI40,1),0)</f>
        <v>45711</v>
      </c>
      <c r="NJ41" s="493">
        <f>IFERROR(INDEX(Sheep!$R$330:$R$337,NJ40,1),0)</f>
        <v>45711</v>
      </c>
      <c r="NK41" s="493">
        <f>IFERROR(INDEX(Sheep!$R$330:$R$337,NK40,1),0)</f>
        <v>45711</v>
      </c>
      <c r="NL41" s="493">
        <f>IFERROR(INDEX(Sheep!$R$330:$R$337,NL40,1),0)</f>
        <v>45711</v>
      </c>
      <c r="NM41" s="493">
        <f>IFERROR(INDEX(Sheep!$R$330:$R$337,NM40,1),0)</f>
        <v>45711</v>
      </c>
      <c r="NN41" s="493">
        <f>IFERROR(INDEX(Sheep!$R$330:$R$337,NN40,1),0)</f>
        <v>45711</v>
      </c>
      <c r="NO41" s="493">
        <f>IFERROR(INDEX(Sheep!$R$330:$R$337,NO40,1),0)</f>
        <v>45711</v>
      </c>
      <c r="NP41" s="493">
        <f>IFERROR(INDEX(Sheep!$R$330:$R$337,NP40,1),0)</f>
        <v>45711</v>
      </c>
      <c r="NQ41" s="493">
        <f>IFERROR(INDEX(Sheep!$R$330:$R$337,NQ40,1),0)</f>
        <v>45711</v>
      </c>
      <c r="NR41" s="493">
        <f>IFERROR(INDEX(Sheep!$R$330:$R$337,NR40,1),0)</f>
        <v>46076</v>
      </c>
      <c r="NS41" s="493">
        <f>IFERROR(INDEX(Sheep!$R$330:$R$337,NS40,1),0)</f>
        <v>46076</v>
      </c>
      <c r="NT41" s="493">
        <f>IFERROR(INDEX(Sheep!$R$330:$R$337,NT40,1),0)</f>
        <v>46076</v>
      </c>
      <c r="NU41" s="493">
        <f>IFERROR(INDEX(Sheep!$R$330:$R$337,NU40,1),0)</f>
        <v>46076</v>
      </c>
      <c r="NV41" s="493">
        <f>IFERROR(INDEX(Sheep!$R$330:$R$337,NV40,1),0)</f>
        <v>46076</v>
      </c>
      <c r="NW41" s="493">
        <f>IFERROR(INDEX(Sheep!$R$330:$R$337,NW40,1),0)</f>
        <v>46076</v>
      </c>
      <c r="NX41" s="493">
        <f>IFERROR(INDEX(Sheep!$R$330:$R$337,NX40,1),0)</f>
        <v>46076</v>
      </c>
      <c r="NY41" s="493">
        <f>IFERROR(INDEX(Sheep!$R$330:$R$337,NY40,1),0)</f>
        <v>46076</v>
      </c>
      <c r="NZ41" s="493">
        <f>IFERROR(INDEX(Sheep!$R$330:$R$337,NZ40,1),0)</f>
        <v>46076</v>
      </c>
      <c r="OA41" s="493">
        <f>IFERROR(INDEX(Sheep!$R$330:$R$337,OA40,1),0)</f>
        <v>46076</v>
      </c>
      <c r="OB41" s="493">
        <f>IFERROR(INDEX(Sheep!$R$330:$R$337,OB40,1),0)</f>
        <v>46076</v>
      </c>
      <c r="OC41" s="493">
        <f>IFERROR(INDEX(Sheep!$R$330:$R$337,OC40,1),0)</f>
        <v>46076</v>
      </c>
      <c r="OD41" s="493">
        <f>IFERROR(INDEX(Sheep!$R$330:$R$337,OD40,1),0)</f>
        <v>46076</v>
      </c>
      <c r="OE41" s="493">
        <f>IFERROR(INDEX(Sheep!$R$330:$R$337,OE40,1),0)</f>
        <v>46076</v>
      </c>
      <c r="OF41" s="493">
        <f>IFERROR(INDEX(Sheep!$R$330:$R$337,OF40,1),0)</f>
        <v>46076</v>
      </c>
      <c r="OG41" s="493">
        <f>IFERROR(INDEX(Sheep!$R$330:$R$337,OG40,1),0)</f>
        <v>46076</v>
      </c>
      <c r="OH41" s="493">
        <f>IFERROR(INDEX(Sheep!$R$330:$R$337,OH40,1),0)</f>
        <v>46076</v>
      </c>
      <c r="OI41" s="493">
        <f>IFERROR(INDEX(Sheep!$R$330:$R$337,OI40,1),0)</f>
        <v>46076</v>
      </c>
      <c r="OJ41" s="493">
        <f>IFERROR(INDEX(Sheep!$R$330:$R$337,OJ40,1),0)</f>
        <v>46076</v>
      </c>
      <c r="OK41" s="493">
        <f>IFERROR(INDEX(Sheep!$R$330:$R$337,OK40,1),0)</f>
        <v>46076</v>
      </c>
      <c r="OL41" s="493">
        <f>IFERROR(INDEX(Sheep!$R$330:$R$337,OL40,1),0)</f>
        <v>46076</v>
      </c>
      <c r="OM41" s="493">
        <f>IFERROR(INDEX(Sheep!$R$330:$R$337,OM40,1),0)</f>
        <v>46076</v>
      </c>
      <c r="ON41" s="493">
        <f>IFERROR(INDEX(Sheep!$R$330:$R$337,ON40,1),0)</f>
        <v>46076</v>
      </c>
      <c r="OO41" s="493">
        <f>IFERROR(INDEX(Sheep!$R$330:$R$337,OO40,1),0)</f>
        <v>46076</v>
      </c>
      <c r="OP41" s="493">
        <f>IFERROR(INDEX(Sheep!$R$330:$R$337,OP40,1),0)</f>
        <v>46076</v>
      </c>
      <c r="OQ41" s="493">
        <f>IFERROR(INDEX(Sheep!$R$330:$R$337,OQ40,1),0)</f>
        <v>46076</v>
      </c>
      <c r="OR41" s="493">
        <f>IFERROR(INDEX(Sheep!$R$330:$R$337,OR40,1),0)</f>
        <v>46076</v>
      </c>
      <c r="OS41" s="493">
        <f>IFERROR(INDEX(Sheep!$R$330:$R$337,OS40,1),0)</f>
        <v>46076</v>
      </c>
      <c r="OT41" s="493">
        <f>IFERROR(INDEX(Sheep!$R$330:$R$337,OT40,1),0)</f>
        <v>46076</v>
      </c>
      <c r="OU41" s="493">
        <f>IFERROR(INDEX(Sheep!$R$330:$R$337,OU40,1),0)</f>
        <v>46076</v>
      </c>
      <c r="OV41" s="493">
        <f>IFERROR(INDEX(Sheep!$R$330:$R$337,OV40,1),0)</f>
        <v>46076</v>
      </c>
      <c r="OW41" s="493">
        <f>IFERROR(INDEX(Sheep!$R$330:$R$337,OW40,1),0)</f>
        <v>46076</v>
      </c>
      <c r="OX41" s="493">
        <f>IFERROR(INDEX(Sheep!$R$330:$R$337,OX40,1),0)</f>
        <v>46076</v>
      </c>
      <c r="OY41" s="493">
        <f>IFERROR(INDEX(Sheep!$R$330:$R$337,OY40,1),0)</f>
        <v>46076</v>
      </c>
      <c r="OZ41" s="493">
        <f>IFERROR(INDEX(Sheep!$R$330:$R$337,OZ40,1),0)</f>
        <v>46076</v>
      </c>
      <c r="PA41" s="493">
        <f>IFERROR(INDEX(Sheep!$R$330:$R$337,PA40,1),0)</f>
        <v>46076</v>
      </c>
      <c r="PB41" s="493">
        <f>IFERROR(INDEX(Sheep!$R$330:$R$337,PB40,1),0)</f>
        <v>46076</v>
      </c>
      <c r="PC41" s="493">
        <f>IFERROR(INDEX(Sheep!$R$330:$R$337,PC40,1),0)</f>
        <v>46076</v>
      </c>
      <c r="PD41" s="493">
        <f>IFERROR(INDEX(Sheep!$R$330:$R$337,PD40,1),0)</f>
        <v>46076</v>
      </c>
      <c r="PE41" s="493">
        <f>IFERROR(INDEX(Sheep!$R$330:$R$337,PE40,1),0)</f>
        <v>46076</v>
      </c>
      <c r="PF41" s="493">
        <f>IFERROR(INDEX(Sheep!$R$330:$R$337,PF40,1),0)</f>
        <v>46076</v>
      </c>
      <c r="PG41" s="493">
        <f>IFERROR(INDEX(Sheep!$R$330:$R$337,PG40,1),0)</f>
        <v>46076</v>
      </c>
      <c r="PH41" s="493">
        <f>IFERROR(INDEX(Sheep!$R$330:$R$337,PH40,1),0)</f>
        <v>46076</v>
      </c>
      <c r="PI41" s="493">
        <f>IFERROR(INDEX(Sheep!$R$330:$R$337,PI40,1),0)</f>
        <v>46076</v>
      </c>
      <c r="PJ41" s="493">
        <f>IFERROR(INDEX(Sheep!$R$330:$R$337,PJ40,1),0)</f>
        <v>46076</v>
      </c>
      <c r="PK41" s="493">
        <f>IFERROR(INDEX(Sheep!$R$330:$R$337,PK40,1),0)</f>
        <v>46076</v>
      </c>
      <c r="PL41" s="493">
        <f>IFERROR(INDEX(Sheep!$R$330:$R$337,PL40,1),0)</f>
        <v>46076</v>
      </c>
      <c r="PM41" s="493">
        <f>IFERROR(INDEX(Sheep!$R$330:$R$337,PM40,1),0)</f>
        <v>46076</v>
      </c>
      <c r="PN41" s="493">
        <f>IFERROR(INDEX(Sheep!$R$330:$R$337,PN40,1),0)</f>
        <v>46076</v>
      </c>
      <c r="PO41" s="493">
        <f>IFERROR(INDEX(Sheep!$R$330:$R$337,PO40,1),0)</f>
        <v>46076</v>
      </c>
      <c r="PP41" s="493">
        <f>IFERROR(INDEX(Sheep!$R$330:$R$337,PP40,1),0)</f>
        <v>46076</v>
      </c>
      <c r="PQ41" s="493">
        <f>IFERROR(INDEX(Sheep!$R$330:$R$337,PQ40,1),0)</f>
        <v>46076</v>
      </c>
      <c r="PR41" s="493">
        <f>IFERROR(INDEX(Sheep!$R$330:$R$337,PR40,1),0)</f>
        <v>46441</v>
      </c>
      <c r="PS41" s="493">
        <f>IFERROR(INDEX(Sheep!$R$330:$R$337,PS40,1),0)</f>
        <v>46441</v>
      </c>
      <c r="PT41" s="493">
        <f>IFERROR(INDEX(Sheep!$R$330:$R$337,PT40,1),0)</f>
        <v>46441</v>
      </c>
      <c r="PU41" s="493">
        <f>IFERROR(INDEX(Sheep!$R$330:$R$337,PU40,1),0)</f>
        <v>46441</v>
      </c>
      <c r="PV41" s="493">
        <f>IFERROR(INDEX(Sheep!$R$330:$R$337,PV40,1),0)</f>
        <v>46441</v>
      </c>
      <c r="PW41" s="493">
        <f>IFERROR(INDEX(Sheep!$R$330:$R$337,PW40,1),0)</f>
        <v>46441</v>
      </c>
      <c r="PX41" s="493">
        <f>IFERROR(INDEX(Sheep!$R$330:$R$337,PX40,1),0)</f>
        <v>46441</v>
      </c>
      <c r="PY41" s="493">
        <f>IFERROR(INDEX(Sheep!$R$330:$R$337,PY40,1),0)</f>
        <v>46441</v>
      </c>
      <c r="PZ41" s="493">
        <f>IFERROR(INDEX(Sheep!$R$330:$R$337,PZ40,1),0)</f>
        <v>46441</v>
      </c>
      <c r="QA41" s="493">
        <f>IFERROR(INDEX(Sheep!$R$330:$R$337,QA40,1),0)</f>
        <v>46441</v>
      </c>
      <c r="QB41" s="493">
        <f>IFERROR(INDEX(Sheep!$R$330:$R$337,QB40,1),0)</f>
        <v>46441</v>
      </c>
      <c r="QC41" s="493">
        <f>IFERROR(INDEX(Sheep!$R$330:$R$337,QC40,1),0)</f>
        <v>46441</v>
      </c>
      <c r="QD41" s="493">
        <f>IFERROR(INDEX(Sheep!$R$330:$R$337,QD40,1),0)</f>
        <v>46441</v>
      </c>
      <c r="QE41" s="493">
        <f>IFERROR(INDEX(Sheep!$R$330:$R$337,QE40,1),0)</f>
        <v>46441</v>
      </c>
      <c r="QF41" s="493">
        <f>IFERROR(INDEX(Sheep!$R$330:$R$337,QF40,1),0)</f>
        <v>46441</v>
      </c>
      <c r="QG41" s="493">
        <f>IFERROR(INDEX(Sheep!$R$330:$R$337,QG40,1),0)</f>
        <v>46441</v>
      </c>
      <c r="QH41" s="493">
        <f>IFERROR(INDEX(Sheep!$R$330:$R$337,QH40,1),0)</f>
        <v>46441</v>
      </c>
      <c r="QI41" s="493">
        <f>IFERROR(INDEX(Sheep!$R$330:$R$337,QI40,1),0)</f>
        <v>46441</v>
      </c>
      <c r="QJ41" s="493">
        <f>IFERROR(INDEX(Sheep!$R$330:$R$337,QJ40,1),0)</f>
        <v>46441</v>
      </c>
      <c r="QK41" s="493">
        <f>IFERROR(INDEX(Sheep!$R$330:$R$337,QK40,1),0)</f>
        <v>46441</v>
      </c>
      <c r="QL41" s="493">
        <f>IFERROR(INDEX(Sheep!$R$330:$R$337,QL40,1),0)</f>
        <v>46441</v>
      </c>
      <c r="QM41" s="493">
        <f>IFERROR(INDEX(Sheep!$R$330:$R$337,QM40,1),0)</f>
        <v>46441</v>
      </c>
      <c r="QN41" s="493">
        <f>IFERROR(INDEX(Sheep!$R$330:$R$337,QN40,1),0)</f>
        <v>46441</v>
      </c>
      <c r="QO41" s="493">
        <f>IFERROR(INDEX(Sheep!$R$330:$R$337,QO40,1),0)</f>
        <v>46441</v>
      </c>
      <c r="QP41" s="493">
        <f>IFERROR(INDEX(Sheep!$R$330:$R$337,QP40,1),0)</f>
        <v>46441</v>
      </c>
      <c r="QQ41" s="493">
        <f>IFERROR(INDEX(Sheep!$R$330:$R$337,QQ40,1),0)</f>
        <v>46441</v>
      </c>
      <c r="QR41" s="493">
        <f>IFERROR(INDEX(Sheep!$R$330:$R$337,QR40,1),0)</f>
        <v>46441</v>
      </c>
      <c r="QS41" s="493">
        <f>IFERROR(INDEX(Sheep!$R$330:$R$337,QS40,1),0)</f>
        <v>46441</v>
      </c>
      <c r="QT41" s="493">
        <f>IFERROR(INDEX(Sheep!$R$330:$R$337,QT40,1),0)</f>
        <v>46441</v>
      </c>
      <c r="QU41" s="493">
        <f>IFERROR(INDEX(Sheep!$R$330:$R$337,QU40,1),0)</f>
        <v>46441</v>
      </c>
      <c r="QV41" s="493">
        <f>IFERROR(INDEX(Sheep!$R$330:$R$337,QV40,1),0)</f>
        <v>46441</v>
      </c>
      <c r="QW41" s="493">
        <f>IFERROR(INDEX(Sheep!$R$330:$R$337,QW40,1),0)</f>
        <v>46441</v>
      </c>
      <c r="QX41" s="493">
        <f>IFERROR(INDEX(Sheep!$R$330:$R$337,QX40,1),0)</f>
        <v>46441</v>
      </c>
      <c r="QY41" s="493">
        <f>IFERROR(INDEX(Sheep!$R$330:$R$337,QY40,1),0)</f>
        <v>46441</v>
      </c>
      <c r="QZ41" s="493">
        <f>IFERROR(INDEX(Sheep!$R$330:$R$337,QZ40,1),0)</f>
        <v>46441</v>
      </c>
      <c r="RA41" s="493">
        <f>IFERROR(INDEX(Sheep!$R$330:$R$337,RA40,1),0)</f>
        <v>46441</v>
      </c>
      <c r="RB41" s="493">
        <f>IFERROR(INDEX(Sheep!$R$330:$R$337,RB40,1),0)</f>
        <v>46441</v>
      </c>
      <c r="RC41" s="493">
        <f>IFERROR(INDEX(Sheep!$R$330:$R$337,RC40,1),0)</f>
        <v>46441</v>
      </c>
      <c r="RD41" s="493">
        <f>IFERROR(INDEX(Sheep!$R$330:$R$337,RD40,1),0)</f>
        <v>46441</v>
      </c>
      <c r="RE41" s="493">
        <f>IFERROR(INDEX(Sheep!$R$330:$R$337,RE40,1),0)</f>
        <v>46441</v>
      </c>
      <c r="RF41" s="493">
        <f>IFERROR(INDEX(Sheep!$R$330:$R$337,RF40,1),0)</f>
        <v>46441</v>
      </c>
      <c r="RG41" s="493">
        <f>IFERROR(INDEX(Sheep!$R$330:$R$337,RG40,1),0)</f>
        <v>46441</v>
      </c>
      <c r="RH41" s="493">
        <f>IFERROR(INDEX(Sheep!$R$330:$R$337,RH40,1),0)</f>
        <v>46441</v>
      </c>
      <c r="RI41" s="493">
        <f>IFERROR(INDEX(Sheep!$R$330:$R$337,RI40,1),0)</f>
        <v>46441</v>
      </c>
      <c r="RJ41" s="493">
        <f>IFERROR(INDEX(Sheep!$R$330:$R$337,RJ40,1),0)</f>
        <v>46441</v>
      </c>
      <c r="RK41" s="493">
        <f>IFERROR(INDEX(Sheep!$R$330:$R$337,RK40,1),0)</f>
        <v>46441</v>
      </c>
      <c r="RL41" s="493">
        <f>IFERROR(INDEX(Sheep!$R$330:$R$337,RL40,1),0)</f>
        <v>46441</v>
      </c>
      <c r="RM41" s="493">
        <f>IFERROR(INDEX(Sheep!$R$330:$R$337,RM40,1),0)</f>
        <v>46441</v>
      </c>
      <c r="RN41" s="493">
        <f>IFERROR(INDEX(Sheep!$R$330:$R$337,RN40,1),0)</f>
        <v>46441</v>
      </c>
      <c r="RO41" s="493">
        <f>IFERROR(INDEX(Sheep!$R$330:$R$337,RO40,1),0)</f>
        <v>46441</v>
      </c>
      <c r="RP41" s="493">
        <f>IFERROR(INDEX(Sheep!$R$330:$R$337,RP40,1),0)</f>
        <v>46441</v>
      </c>
      <c r="RQ41" s="493">
        <f>IFERROR(INDEX(Sheep!$R$330:$R$337,RQ40,1),0)</f>
        <v>46441</v>
      </c>
      <c r="RR41" s="493">
        <f>IFERROR(INDEX(Sheep!$R$330:$R$337,RR40,1),0)</f>
        <v>46441</v>
      </c>
      <c r="RS41" s="493">
        <f>IFERROR(INDEX(Sheep!$R$330:$R$337,RS40,1),0)</f>
        <v>46441</v>
      </c>
      <c r="RT41" s="493">
        <f>IFERROR(INDEX(Sheep!$R$330:$R$337,RT40,1),0)</f>
        <v>46441</v>
      </c>
      <c r="RU41" s="493">
        <f>IFERROR(INDEX(Sheep!$R$330:$R$337,RU40,1),0)</f>
        <v>46441</v>
      </c>
      <c r="RV41" s="493">
        <f>IFERROR(INDEX(Sheep!$R$330:$R$337,RV40,1),0)</f>
        <v>46441</v>
      </c>
      <c r="RW41" s="493">
        <f>IFERROR(INDEX(Sheep!$R$330:$R$337,RW40,1),0)</f>
        <v>46441</v>
      </c>
      <c r="RX41" s="493">
        <f>IFERROR(INDEX(Sheep!$R$330:$R$337,RX40,1),0)</f>
        <v>46441</v>
      </c>
      <c r="RY41" s="493">
        <f>IFERROR(INDEX(Sheep!$R$330:$R$337,RY40,1),0)</f>
        <v>46441</v>
      </c>
      <c r="RZ41" s="493">
        <f>IFERROR(INDEX(Sheep!$R$330:$R$337,RZ40,1),0)</f>
        <v>46441</v>
      </c>
      <c r="SA41" s="493">
        <f>IFERROR(INDEX(Sheep!$R$330:$R$337,SA40,1),0)</f>
        <v>46441</v>
      </c>
      <c r="SB41" s="493">
        <f>IFERROR(INDEX(Sheep!$R$330:$R$337,SB40,1),0)</f>
        <v>46441</v>
      </c>
      <c r="SC41" s="493">
        <f>IFERROR(INDEX(Sheep!$R$330:$R$337,SC40,1),0)</f>
        <v>46441</v>
      </c>
      <c r="SD41" s="493">
        <f>IFERROR(INDEX(Sheep!$R$330:$R$337,SD40,1),0)</f>
        <v>46441</v>
      </c>
      <c r="SE41" s="493">
        <f>IFERROR(INDEX(Sheep!$R$330:$R$337,SE40,1),0)</f>
        <v>46441</v>
      </c>
      <c r="SF41" s="493">
        <f>IFERROR(INDEX(Sheep!$R$330:$R$337,SF40,1),0)</f>
        <v>46441</v>
      </c>
      <c r="SG41" s="493">
        <f>IFERROR(INDEX(Sheep!$R$330:$R$337,SG40,1),0)</f>
        <v>46441</v>
      </c>
      <c r="SH41" s="493">
        <f>IFERROR(INDEX(Sheep!$R$330:$R$337,SH40,1),0)</f>
        <v>46441</v>
      </c>
      <c r="SI41" s="493">
        <f>IFERROR(INDEX(Sheep!$R$330:$R$337,SI40,1),0)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Sheep!$H253</f>
        <v>Spr</v>
      </c>
      <c r="K42" s="274"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4"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4"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4"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4"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4"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4"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4"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4"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4"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4"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4"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4"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4"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4"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4"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4"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4"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4"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4"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4"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4"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4"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4"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4"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4"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4"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4"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4"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4"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4"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4"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4"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4"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4"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4"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4"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4"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4"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4"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4"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4"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4"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4"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4"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4"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4"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4"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4"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4"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4"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4"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4"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4"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4"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4"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4"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4"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4"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4"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4"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4"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4"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4"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4"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4"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4"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4"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4"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4"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4"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4"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4"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4"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4"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4"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4"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4"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4"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4"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4"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4"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4"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4"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4"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4"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4"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4"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4"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4"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4"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4"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4"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4"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4"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4"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4"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4"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4"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4"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4"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4"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4"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4"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4"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4"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4"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4"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4"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4"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4"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4"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4"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4"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4"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4"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4"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4"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4"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4"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4"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4"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4"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4"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4"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4"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4"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4"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4"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4"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4"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4"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4"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4"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4"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4"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4"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4"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4"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4"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4"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4"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4"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4"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4"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4"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4"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4"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4"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4"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4"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4"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4"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4"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4"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4"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4"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4"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4"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4"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4"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4"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4"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4"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4"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4"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4"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4"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4"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4"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4"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4"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4"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4"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4"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4"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4"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4"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4"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4"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4"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4"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4"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4"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4"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4"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4"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4"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4"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4"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4"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4"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4"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4"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4"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4"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4"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4"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4"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4"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4"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4"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4"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4"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4"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4"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4"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4"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4"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4"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4"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4"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4"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4"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4"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4"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4"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4"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4"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4"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4"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4"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4"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4"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4"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4"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4"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4"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4"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4"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4"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4"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4"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4"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4"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4"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4"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4"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4"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4"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4"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4"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4"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4"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4"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4"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4"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4"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4"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4"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4"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4"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4"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4"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4"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4"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4"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4"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4"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4"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4"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4"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4"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4"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4"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4"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4"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4"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4"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4"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4"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4"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4"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4"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4"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4"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4"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4"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4"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4"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4"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4"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4"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4"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4"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4"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4"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4"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4"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4"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4"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4"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4"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4"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4"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4"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4"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4"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4"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4"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4"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4"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4"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4"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4"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4"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4"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4"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4"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4"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4"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4"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4"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4"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4"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4"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4"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4"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4"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4"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4"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4"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4"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4"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4"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4"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4"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4"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4"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4"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4"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4"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4"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4"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4"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4"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4"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4"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4"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4"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4"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4"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4"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4"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4"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4"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4"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4"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4"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4"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4"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4"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4"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4"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4"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4"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4"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4"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4"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4"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4"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4"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4"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4"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4"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4"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4"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4"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4"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4"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4"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4"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4"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4"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4"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4"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4"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4"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4"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4"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4"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4"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4"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4"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4"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4"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4"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4"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4"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4"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4"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4"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4"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4"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4"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4"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4"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4"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4"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4"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4"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4"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4"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4"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4"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4"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4"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4"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4"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4"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4"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4"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4"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4"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4"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4"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4"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4"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4"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4"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4"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4"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4"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4"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4"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4"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4"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4"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4"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4"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4"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4"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4"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4"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4"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4"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4"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4"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4"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4"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4"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4"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4"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4"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4"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4"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4"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4"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4"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4"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4"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4"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4"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4"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4"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4"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4"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4"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4"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4"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4"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4"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4"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4"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4"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4"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4"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4"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4"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4"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4"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4"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4"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4"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4"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4"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4"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4"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4"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4"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4"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4"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4"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4"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4"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4"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4"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4"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4"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4"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4"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4"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4"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706</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707</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709</v>
      </c>
      <c r="I46" s="293" t="s">
        <v>943</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790</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840</v>
      </c>
      <c r="I49" s="296" t="s">
        <v>708</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843</v>
      </c>
      <c r="I52" s="459" t="s">
        <v>708</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844</v>
      </c>
      <c r="I55" s="296" t="s">
        <v>708</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845</v>
      </c>
      <c r="I58" s="296" t="s">
        <v>708</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842</v>
      </c>
      <c r="I61" s="296" t="s">
        <v>708</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846</v>
      </c>
      <c r="I64" s="296" t="s">
        <v>708</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841</v>
      </c>
      <c r="I67" s="296" t="s">
        <v>708</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847</v>
      </c>
      <c r="I70" s="459" t="s">
        <v>708</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848</v>
      </c>
      <c r="I73" s="296" t="s">
        <v>708</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849</v>
      </c>
      <c r="I76" s="296" t="s">
        <v>708</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850</v>
      </c>
      <c r="I79" s="296" t="s">
        <v>708</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851</v>
      </c>
      <c r="I82" s="296" t="s">
        <v>708</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852</v>
      </c>
      <c r="I85" s="296" t="s">
        <v>708</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853</v>
      </c>
      <c r="I88" s="459" t="s">
        <v>708</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854</v>
      </c>
      <c r="I91" s="296" t="s">
        <v>708</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855</v>
      </c>
      <c r="I94" s="296" t="s">
        <v>708</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856</v>
      </c>
      <c r="I97" s="296" t="s">
        <v>708</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857</v>
      </c>
      <c r="I100" s="296" t="s">
        <v>708</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858</v>
      </c>
      <c r="I103" s="296" t="s">
        <v>708</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859</v>
      </c>
      <c r="I106" s="296" t="s">
        <v>708</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860</v>
      </c>
      <c r="I109" s="296" t="s">
        <v>708</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938</v>
      </c>
      <c r="I113" s="619" t="s">
        <v>940</v>
      </c>
      <c r="J113" s="618" t="s">
        <v>734</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790</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840</v>
      </c>
      <c r="I116" s="296" t="s">
        <v>708</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843</v>
      </c>
      <c r="I117" s="459" t="s">
        <v>708</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844</v>
      </c>
      <c r="I118" s="296" t="s">
        <v>708</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845</v>
      </c>
      <c r="I119" s="296" t="s">
        <v>708</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842</v>
      </c>
      <c r="I120" s="296" t="s">
        <v>708</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846</v>
      </c>
      <c r="I121" s="296" t="s">
        <v>708</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841</v>
      </c>
      <c r="I122" s="296" t="s">
        <v>708</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847</v>
      </c>
      <c r="I123" s="459" t="s">
        <v>708</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848</v>
      </c>
      <c r="I124" s="296" t="s">
        <v>708</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849</v>
      </c>
      <c r="I125" s="296" t="s">
        <v>708</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850</v>
      </c>
      <c r="I126" s="296" t="s">
        <v>708</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851</v>
      </c>
      <c r="I127" s="296" t="s">
        <v>708</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852</v>
      </c>
      <c r="I128" s="296" t="s">
        <v>708</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853</v>
      </c>
      <c r="I129" s="459" t="s">
        <v>708</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854</v>
      </c>
      <c r="I130" s="296" t="s">
        <v>708</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855</v>
      </c>
      <c r="I131" s="296" t="s">
        <v>708</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856</v>
      </c>
      <c r="I132" s="296" t="s">
        <v>708</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857</v>
      </c>
      <c r="I133" s="296" t="s">
        <v>708</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858</v>
      </c>
      <c r="I134" s="296" t="s">
        <v>708</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859</v>
      </c>
      <c r="I135" s="296" t="s">
        <v>708</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860</v>
      </c>
      <c r="I136" s="296" t="s">
        <v>708</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710</v>
      </c>
      <c r="I138" s="293"/>
      <c r="J138" s="293" t="s">
        <v>719</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569</v>
      </c>
      <c r="I139" s="457" t="s">
        <v>711</v>
      </c>
      <c r="J139" s="265" t="s">
        <v>790</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884</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Sheep!$H$251&amp;" Merino BBB"</f>
        <v>Aut Merino BBB</v>
      </c>
      <c r="I142" s="534" t="s">
        <v>875</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876</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878</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877</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879</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882</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883</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879</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880</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881</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887</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879</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880</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881</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579</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580</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581</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712</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713</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714</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715</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716</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717</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718</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Sheep!$H$252&amp;" Merino BBB"</f>
        <v>Win Merino BBB</v>
      </c>
      <c r="I166" s="534" t="s">
        <v>875</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876</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878</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877</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879</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882</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883</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879</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880</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881</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887</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879</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880</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881</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579</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580</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581</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712</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713</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714</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715</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716</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717</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718</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Sheep!$H$253&amp;" Merino BBB"</f>
        <v>Spr Merino BBB</v>
      </c>
      <c r="I190" s="534" t="s">
        <v>875</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876</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878</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877</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879</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882</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883</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879</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880</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881</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887</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879</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880</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881</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579</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580</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581</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712</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713</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714</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715</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716</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717</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718</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Sheep!$H$251&amp;" Merino BBT"</f>
        <v>Aut Merino BBT</v>
      </c>
      <c r="I214" s="534" t="s">
        <v>875</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876</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878</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877</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879</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882</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883</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879</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880</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881</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887</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879</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880</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881</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579</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580</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581</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712</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713</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714</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715</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716</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717</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718</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Sheep!$H$252&amp;" Merino BBT"</f>
        <v>Win Merino BBT</v>
      </c>
      <c r="I238" s="534" t="s">
        <v>875</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876</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878</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877</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879</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882</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883</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879</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880</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881</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887</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879</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880</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881</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579</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580</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581</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712</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713</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714</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715</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716</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717</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718</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Sheep!$H$253&amp;" Merino BBT"</f>
        <v>Spr Merino BBT</v>
      </c>
      <c r="I262" s="534" t="s">
        <v>875</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876</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878</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877</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879</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882</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883</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879</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880</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881</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887</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879</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880</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881</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579</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580</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581</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712</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713</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714</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715</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716</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717</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718</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Sheep!$H$251&amp;" Maternal"</f>
        <v>Aut Maternal</v>
      </c>
      <c r="I286" s="534" t="s">
        <v>875</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876</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878</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877</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879</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882</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883</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879</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880</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881</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887</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879</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880</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881</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579</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580</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581</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712</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713</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714</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715</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716</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717</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718</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Sheep!$H$252&amp;" Maternal"</f>
        <v>Win Maternal</v>
      </c>
      <c r="I310" s="534" t="s">
        <v>875</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876</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878</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877</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879</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882</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883</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879</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880</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881</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887</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879</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880</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881</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579</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580</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581</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712</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713</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714</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715</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716</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717</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718</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Sheep!$H$253&amp;" Maternal"</f>
        <v>Spr Maternal</v>
      </c>
      <c r="I334" s="534" t="s">
        <v>875</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876</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878</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877</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879</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882</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883</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879</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880</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881</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887</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879</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880</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881</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579</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580</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581</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712</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713</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714</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715</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716</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717</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718</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701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1188</v>
      </c>
    </row>
    <row r="13" spans="1:2" x14ac:dyDescent="0.35">
      <c r="A13" t="s">
        <v>1189</v>
      </c>
      <c r="B13" s="794">
        <v>0.1</v>
      </c>
    </row>
    <row r="14" spans="1:2" ht="9.75" customHeight="1" x14ac:dyDescent="0.35"/>
    <row r="15" spans="1:2" x14ac:dyDescent="0.35">
      <c r="A15" s="66" t="s">
        <v>258</v>
      </c>
    </row>
    <row r="16" spans="1:2" x14ac:dyDescent="0.35">
      <c r="A16" t="s">
        <v>1190</v>
      </c>
      <c r="B16" s="794">
        <v>7.4999999999999997E-2</v>
      </c>
    </row>
    <row r="17" spans="1:2" ht="9.75" customHeight="1" x14ac:dyDescent="0.35"/>
    <row r="18" spans="1:2" x14ac:dyDescent="0.35">
      <c r="A18" t="s">
        <v>1164</v>
      </c>
      <c r="B18" s="794">
        <v>7.4999999999999997E-2</v>
      </c>
    </row>
    <row r="20" spans="1:2" x14ac:dyDescent="0.35">
      <c r="A20" s="66" t="s">
        <v>84</v>
      </c>
    </row>
    <row r="21" spans="1:2" x14ac:dyDescent="0.35">
      <c r="A21" t="s">
        <v>1191</v>
      </c>
      <c r="B21" s="794">
        <v>0.15</v>
      </c>
    </row>
    <row r="22" spans="1:2" ht="9.75" customHeight="1" x14ac:dyDescent="0.35"/>
    <row r="23" spans="1:2" x14ac:dyDescent="0.35">
      <c r="A23" t="s">
        <v>1163</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861</v>
      </c>
      <c r="B31" s="204">
        <v>1</v>
      </c>
    </row>
    <row r="32" spans="1:2" x14ac:dyDescent="0.35">
      <c r="A32" t="s">
        <v>862</v>
      </c>
      <c r="B32" s="204">
        <v>1</v>
      </c>
    </row>
    <row r="33" spans="1:2" x14ac:dyDescent="0.35">
      <c r="A33" t="s">
        <v>863</v>
      </c>
      <c r="B33" s="204">
        <v>1</v>
      </c>
    </row>
    <row r="34" spans="1:2" x14ac:dyDescent="0.35">
      <c r="A34" t="s">
        <v>1105</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861</v>
      </c>
      <c r="B42" s="204">
        <v>1</v>
      </c>
    </row>
    <row r="43" spans="1:2" x14ac:dyDescent="0.35">
      <c r="A43" t="s">
        <v>862</v>
      </c>
      <c r="B43" s="204">
        <v>1</v>
      </c>
    </row>
    <row r="44" spans="1:2" x14ac:dyDescent="0.35">
      <c r="A44" t="s">
        <v>863</v>
      </c>
      <c r="B44" s="204">
        <v>1</v>
      </c>
    </row>
    <row r="45" spans="1:2" x14ac:dyDescent="0.35">
      <c r="A45" t="s">
        <v>1105</v>
      </c>
      <c r="B45" s="204">
        <v>1</v>
      </c>
    </row>
    <row r="47" spans="1:2" x14ac:dyDescent="0.35">
      <c r="A47" t="s">
        <v>1187</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861</v>
      </c>
      <c r="B53" s="204">
        <v>1</v>
      </c>
    </row>
    <row r="54" spans="1:3" x14ac:dyDescent="0.35">
      <c r="A54" t="s">
        <v>862</v>
      </c>
      <c r="B54" s="204">
        <v>1</v>
      </c>
    </row>
    <row r="55" spans="1:3" x14ac:dyDescent="0.35">
      <c r="A55" t="s">
        <v>863</v>
      </c>
      <c r="B55" s="204">
        <v>1</v>
      </c>
    </row>
    <row r="56" spans="1:3" x14ac:dyDescent="0.35">
      <c r="A56" t="s">
        <v>1105</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G42" sqref="G42:G43"/>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998</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999</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1000</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800</v>
      </c>
      <c r="K11" s="24" t="s">
        <v>380</v>
      </c>
      <c r="L11" s="24" t="s">
        <v>772</v>
      </c>
      <c r="M11" s="24" t="s">
        <v>773</v>
      </c>
      <c r="N11" s="24" t="s">
        <v>774</v>
      </c>
      <c r="O11" s="24" t="s">
        <v>775</v>
      </c>
      <c r="P11" s="24" t="s">
        <v>776</v>
      </c>
      <c r="Q11" s="24" t="s">
        <v>777</v>
      </c>
      <c r="R11" s="24" t="s">
        <v>778</v>
      </c>
      <c r="S11" s="24" t="s">
        <v>779</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1001</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ms</v>
      </c>
      <c r="H43" s="232"/>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3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15" customHeight="1" outlineLevel="1" x14ac:dyDescent="0.3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4" customHeight="1" outlineLevel="1" x14ac:dyDescent="0.3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3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15" customHeight="1" x14ac:dyDescent="0.3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1153</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824</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825</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919</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816</v>
      </c>
      <c r="J11" s="24"/>
      <c r="K11" s="101"/>
      <c r="L11" s="101"/>
      <c r="M11" s="24"/>
      <c r="N11" s="24"/>
      <c r="O11" s="24" t="s">
        <v>820</v>
      </c>
      <c r="P11" s="24"/>
      <c r="Q11" s="24"/>
      <c r="R11" s="24"/>
      <c r="S11" s="24"/>
      <c r="T11" s="24"/>
      <c r="U11" s="24"/>
      <c r="V11" s="23"/>
      <c r="W11" s="17"/>
      <c r="X11" s="9"/>
    </row>
    <row r="12" spans="1:24" ht="13.4" customHeight="1" x14ac:dyDescent="0.35">
      <c r="A12" s="170"/>
      <c r="B12" s="8"/>
      <c r="C12" s="18"/>
      <c r="D12" s="18"/>
      <c r="E12" s="18"/>
      <c r="F12" s="18"/>
      <c r="G12" s="18"/>
      <c r="H12" s="18"/>
      <c r="I12" s="23" t="s">
        <v>823</v>
      </c>
      <c r="J12" s="24"/>
      <c r="K12" s="24" t="s">
        <v>193</v>
      </c>
      <c r="L12" s="24" t="s">
        <v>822</v>
      </c>
      <c r="M12" s="24" t="s">
        <v>821</v>
      </c>
      <c r="N12" s="24" t="s">
        <v>820</v>
      </c>
      <c r="O12" s="24" t="str">
        <f>"per "&amp;$I$26&amp;" MJ"</f>
        <v>per 100 MJ</v>
      </c>
      <c r="P12" s="24"/>
      <c r="Q12" s="24" t="s">
        <v>892</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830</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831</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832</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833</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834</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835</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836</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837</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838</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839</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819</v>
      </c>
      <c r="I26" s="524">
        <v>100</v>
      </c>
      <c r="J26" s="90" t="s">
        <v>818</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817</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418</vt:i4>
      </vt:variant>
    </vt:vector>
  </HeadingPairs>
  <TitlesOfParts>
    <vt:vector size="435"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a</vt:lpstr>
      <vt:lpstr>Sheep!a_c2_c0</vt:lpstr>
      <vt:lpstr>General!arable</vt:lpstr>
      <vt:lpstr>Mach!ave_pad_distance</vt:lpstr>
      <vt:lpstr>b</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2024-06-13T05:37:20Z</dcterms:modified>
</cp:coreProperties>
</file>