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Models\AFO\ExcelInputs\"/>
    </mc:Choice>
  </mc:AlternateContent>
  <xr:revisionPtr revIDLastSave="0" documentId="13_ncr:1_{B572916A-587C-4AB4-80F5-72286E398F09}" xr6:coauthVersionLast="47" xr6:coauthVersionMax="47" xr10:uidLastSave="{00000000-0000-0000-0000-000000000000}"/>
  <bookViews>
    <workbookView xWindow="28680" yWindow="-120" windowWidth="28110" windowHeight="1644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Stock!$L$268:$Q$268</definedName>
    <definedName name="i_chill_adj_b1">Stock!$L$156:$V$156</definedName>
    <definedName name="i_confinement_n0">StructuralSA!$K$115</definedName>
    <definedName name="i_confinement_n1">StructuralSA!$N$115:$N$122</definedName>
    <definedName name="i_confinement_n3">StructuralSA!$T$115:$T$122</definedName>
    <definedName name="i_core_dvp_types_f1" localSheetId="1">Stock!$J$312:$L$312</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Stock!$J$313:$L$313</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StructuralSA!$K$71:$R$71</definedName>
    <definedName name="i_fvp_mask_offs">StructuralSA!$J$80:$O$80</definedName>
    <definedName name="i_generate_with_t" localSheetId="2">StructuralSA!$P$149</definedName>
    <definedName name="i_history4_req" localSheetId="0">General!$R$79:$R$109</definedName>
    <definedName name="i_i_pos">Stock!$I$50</definedName>
    <definedName name="i_idx_k" localSheetId="0">General!$P$79:$P$109</definedName>
    <definedName name="i_idx_k1" localSheetId="0">General!$I$79:$I$96</definedName>
    <definedName name="i_idx_k2" localSheetId="0">General!$L$79:$L$91</definedName>
    <definedName name="i_inc_node_periods" localSheetId="2">StructuralSA!$M$43</definedName>
    <definedName name="i_initial_b1">Stock!$L$155:$V$155</definedName>
    <definedName name="i_is_baled_k" localSheetId="0">General!$J$79:$J$96</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General!$Q$79:$Q$109</definedName>
    <definedName name="i_len_f">StructuralSA!$I$199</definedName>
    <definedName name="i_len_l">Stock!$M$160</definedName>
    <definedName name="i_len_m">Stock!$L$160</definedName>
    <definedName name="i_len_q" localSheetId="2">StructuralSA!$M$44</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Stock!$L$206</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StructuralSA!$J$202:$S$202</definedName>
    <definedName name="i_nv_upper_p6">StructuralSA!$J$203:$S$203</definedName>
    <definedName name="i_offs_sale_method" localSheetId="2">StructuralSA!$R$42</definedName>
    <definedName name="i_offs_sale_opportunities_per_dvp" localSheetId="2">StructuralSA!$R$43</definedName>
    <definedName name="i_offs_user_fvp_date_iu" localSheetId="2">StructuralSA!$P$82:$R$84</definedName>
    <definedName name="i_p_pos">Stock!$I$55</definedName>
    <definedName name="i_prejoin_offset">Stock!$I$66</definedName>
    <definedName name="i_progeny_w2_len">StructuralSA!$Q$107</definedName>
    <definedName name="i_r2adjust_inc">StructuralSA!$U$148</definedName>
    <definedName name="i_rev_age_stage">StructuralSA!$I$152</definedName>
    <definedName name="i_rev_number" localSheetId="2">StructuralSA!$I$150</definedName>
    <definedName name="i_rev_trait_name" localSheetId="2">StructuralSA!$H$162:$H$178</definedName>
    <definedName name="i_rev_trait_scenario" localSheetId="2">StructuralSA!$I$162:$I$178</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store_wbe_rep">'Report Settings'!$G$23</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General!$I$53</definedName>
    <definedName name="model_is_MP" localSheetId="2">StructuralSA!$M$45</definedName>
    <definedName name="pastures" localSheetId="0">General!$I$46:$L$46</definedName>
    <definedName name="phase_len" localSheetId="0">General!$I$51</definedName>
    <definedName name="rdvp_type_r">Stock!$J$317:$L$317</definedName>
    <definedName name="steady_state" localSheetId="2">StructuralSA!$M$42</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X160" i="25" l="1"/>
  <c r="Q159" i="25"/>
  <c r="R159" i="25"/>
  <c r="R160" i="25" s="1"/>
  <c r="X159" i="25" s="1"/>
  <c r="S159" i="25" s="1"/>
  <c r="S160" i="25" s="1"/>
  <c r="T159" i="25" s="1"/>
  <c r="T160" i="25" s="1"/>
  <c r="U159" i="25" s="1"/>
  <c r="U160" i="25" s="1"/>
  <c r="V159" i="25" s="1"/>
  <c r="V160" i="25" s="1"/>
  <c r="W159" i="25" s="1"/>
  <c r="W160" i="25" s="1"/>
  <c r="P159" i="25"/>
  <c r="O159" i="25"/>
  <c r="C160" i="25"/>
  <c r="C159" i="25"/>
  <c r="C158" i="25"/>
  <c r="C157" i="25"/>
  <c r="C156" i="25"/>
  <c r="C169" i="25"/>
  <c r="M110" i="25"/>
  <c r="M107" i="25" s="1"/>
  <c r="O73" i="25"/>
  <c r="R91" i="24"/>
  <c r="C168" i="25"/>
  <c r="H31" i="25"/>
  <c r="C54" i="25"/>
  <c r="C53" i="25"/>
  <c r="C52" i="25"/>
  <c r="C51" i="25"/>
  <c r="C50" i="25"/>
  <c r="C49" i="25"/>
  <c r="C48" i="25"/>
  <c r="C47" i="25"/>
  <c r="C46" i="25"/>
  <c r="C45" i="25"/>
  <c r="C44" i="25"/>
  <c r="C43" i="25"/>
  <c r="C42" i="25"/>
  <c r="C41" i="25"/>
  <c r="C38" i="25"/>
  <c r="C37" i="25"/>
  <c r="C36" i="25"/>
  <c r="C35" i="25"/>
  <c r="C34" i="25"/>
  <c r="C33" i="25"/>
  <c r="C32" i="25"/>
  <c r="C29" i="25"/>
  <c r="C28" i="25"/>
  <c r="C27" i="25"/>
  <c r="C177" i="25"/>
  <c r="C176" i="25"/>
  <c r="C175" i="25"/>
  <c r="C174" i="25"/>
  <c r="C173" i="25"/>
  <c r="C172" i="25"/>
  <c r="C163" i="25"/>
  <c r="R75" i="25"/>
  <c r="R74" i="25"/>
  <c r="R73" i="25"/>
  <c r="Q75" i="25"/>
  <c r="U75" i="25" s="1"/>
  <c r="Q74" i="25"/>
  <c r="U74" i="25" s="1"/>
  <c r="Q73" i="25"/>
  <c r="U73" i="25" s="1"/>
  <c r="S156" i="12" l="1"/>
  <c r="R156" i="12"/>
  <c r="V156" i="12"/>
  <c r="T156" i="12"/>
  <c r="U156" i="12"/>
  <c r="Q156" i="12"/>
  <c r="O75" i="25"/>
  <c r="P75" i="25" s="1"/>
  <c r="O74" i="25"/>
  <c r="P74" i="25" s="1"/>
  <c r="P73" i="25"/>
  <c r="R80" i="24"/>
  <c r="R81" i="24"/>
  <c r="R82" i="24"/>
  <c r="R83" i="24"/>
  <c r="R84" i="24"/>
  <c r="R85" i="24"/>
  <c r="R86" i="24"/>
  <c r="R87" i="24"/>
  <c r="R88" i="24"/>
  <c r="R89" i="24"/>
  <c r="R90" i="24"/>
  <c r="R92" i="24"/>
  <c r="R93" i="24"/>
  <c r="R94" i="24"/>
  <c r="R95" i="24"/>
  <c r="R96" i="24"/>
  <c r="R97" i="24"/>
  <c r="R98" i="24"/>
  <c r="R99" i="24"/>
  <c r="R100" i="24"/>
  <c r="R101" i="24"/>
  <c r="R102" i="24"/>
  <c r="R103" i="24"/>
  <c r="R104" i="24"/>
  <c r="R105" i="24"/>
  <c r="R106" i="24"/>
  <c r="R107" i="24"/>
  <c r="R108" i="24"/>
  <c r="R109"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2" i="12"/>
  <c r="C204" i="25" l="1"/>
  <c r="C194" i="25"/>
  <c r="C112" i="25"/>
  <c r="C111" i="25"/>
  <c r="C110" i="25"/>
  <c r="C109" i="25"/>
  <c r="C108" i="25"/>
  <c r="C107" i="25"/>
  <c r="C106" i="25"/>
  <c r="C124" i="25"/>
  <c r="C123" i="25"/>
  <c r="C154" i="25"/>
  <c r="C150" i="25"/>
  <c r="C149" i="25"/>
  <c r="C148" i="25"/>
  <c r="C147" i="25"/>
  <c r="C203" i="25"/>
  <c r="C202" i="25"/>
  <c r="C201" i="25"/>
  <c r="C200" i="25"/>
  <c r="C199" i="25"/>
  <c r="C198" i="25"/>
  <c r="C210" i="25"/>
  <c r="C209" i="25"/>
  <c r="C208" i="25"/>
  <c r="C207" i="25"/>
  <c r="C206" i="25"/>
  <c r="C205" i="25"/>
  <c r="C195" i="25"/>
  <c r="C193" i="25"/>
  <c r="C192" i="25"/>
  <c r="C191" i="25"/>
  <c r="C188" i="25"/>
  <c r="C187" i="25"/>
  <c r="C186" i="25"/>
  <c r="C178" i="25"/>
  <c r="C170" i="25"/>
  <c r="C171" i="25"/>
  <c r="C185" i="25"/>
  <c r="C184" i="25"/>
  <c r="C183" i="25"/>
  <c r="C182" i="25"/>
  <c r="C181" i="25"/>
  <c r="C180" i="25"/>
  <c r="C179" i="25"/>
  <c r="C167" i="25"/>
  <c r="C166" i="25"/>
  <c r="C165" i="25"/>
  <c r="C164" i="25"/>
  <c r="C162" i="25"/>
  <c r="C161" i="25"/>
  <c r="C155" i="25"/>
  <c r="C144" i="25"/>
  <c r="C143" i="25"/>
  <c r="C142" i="25"/>
  <c r="C141" i="25"/>
  <c r="C138" i="25"/>
  <c r="C137" i="25"/>
  <c r="C136" i="25"/>
  <c r="H190" i="25"/>
  <c r="C64" i="12"/>
  <c r="C63" i="12"/>
  <c r="C62" i="12"/>
  <c r="C60" i="12"/>
  <c r="C61" i="12"/>
  <c r="C115" i="25"/>
  <c r="C37" i="12"/>
  <c r="C36" i="12"/>
  <c r="C35" i="12"/>
  <c r="C34" i="12"/>
  <c r="C74" i="25"/>
  <c r="J317" i="12"/>
  <c r="H300" i="12"/>
  <c r="C325" i="12"/>
  <c r="C324" i="12"/>
  <c r="C323" i="12"/>
  <c r="C322" i="12"/>
  <c r="C321" i="12"/>
  <c r="C320" i="12"/>
  <c r="C319" i="12"/>
  <c r="C318" i="12"/>
  <c r="C317" i="12"/>
  <c r="C316" i="12"/>
  <c r="C315" i="12"/>
  <c r="C314" i="12"/>
  <c r="C313" i="12"/>
  <c r="K317" i="12"/>
  <c r="C311" i="12"/>
  <c r="C310" i="12"/>
  <c r="C307" i="12"/>
  <c r="C306" i="12"/>
  <c r="C305" i="12"/>
  <c r="C304" i="12"/>
  <c r="C303" i="12"/>
  <c r="C302" i="12"/>
  <c r="C301" i="12"/>
  <c r="C298" i="12"/>
  <c r="C297" i="12"/>
  <c r="C139" i="25" l="1"/>
  <c r="C146" i="25" s="1"/>
  <c r="C189" i="25"/>
  <c r="C196" i="25" s="1"/>
  <c r="C145" i="25" l="1"/>
  <c r="C197"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Q245" i="12" l="1"/>
  <c r="Q246" i="12" s="1"/>
  <c r="T245" i="12"/>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7" i="12" l="1"/>
  <c r="M272" i="12"/>
  <c r="N206" i="12"/>
  <c r="H83" i="12" l="1"/>
  <c r="C153" i="12" l="1"/>
  <c r="C326"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3"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6"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7"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Q42"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L43" authorId="1" shapeId="0" xr:uid="{1C7C64C2-3F12-43F6-8413-0B040031EF4D}">
      <text>
        <r>
          <rPr>
            <b/>
            <sz val="9"/>
            <color indexed="81"/>
            <rFont val="Tahoma"/>
            <family val="2"/>
          </rPr>
          <t>Michael Young (21512438):</t>
        </r>
        <r>
          <rPr>
            <sz val="9"/>
            <color indexed="81"/>
            <rFont val="Tahoma"/>
            <family val="2"/>
          </rPr>
          <t xml:space="preserve">
include nodes as feed periods and dvps. This allows you to include the nodes in the steady state model. In DSP this inputs gets overwritten and essentially set to true.</t>
        </r>
      </text>
    </comment>
    <comment ref="Q43"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N64" authorId="2" shapeId="0" xr:uid="{E228FB7B-EA78-4E3B-A785-A4046F1622BF}">
      <text>
        <r>
          <rPr>
            <b/>
            <sz val="9"/>
            <color indexed="81"/>
            <rFont val="Tahoma"/>
            <family val="2"/>
          </rPr>
          <t>John:</t>
        </r>
        <r>
          <rPr>
            <sz val="9"/>
            <color indexed="81"/>
            <rFont val="Tahoma"/>
            <family val="2"/>
          </rPr>
          <t xml:space="preserve">
Weaning is an core FVP that is optional
i.e. it is not a user defined FVP.</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J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H152" authorId="2" shapeId="0" xr:uid="{F3ED599F-3786-4111-99FB-95A91F7A68D4}">
      <text>
        <r>
          <rPr>
            <b/>
            <sz val="9"/>
            <color indexed="81"/>
            <rFont val="Tahoma"/>
            <family val="2"/>
          </rPr>
          <t>John:</t>
        </r>
        <r>
          <rPr>
            <sz val="9"/>
            <color indexed="81"/>
            <rFont val="Tahoma"/>
            <family val="2"/>
          </rPr>
          <t xml:space="preserve">
Age stage to evaluate for REV</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L158" authorId="2" shapeId="0" xr:uid="{7FD8CC10-7DD1-4912-A4D4-0B6070C1A299}">
      <text>
        <r>
          <rPr>
            <b/>
            <sz val="9"/>
            <color indexed="81"/>
            <rFont val="Tahoma"/>
            <family val="2"/>
          </rPr>
          <t>John:</t>
        </r>
        <r>
          <rPr>
            <sz val="9"/>
            <color indexed="81"/>
            <rFont val="Tahoma"/>
            <family val="2"/>
          </rPr>
          <t xml:space="preserve">
Sheep Genetics
https://www.sheepgenetics.org.au/resources/breeders-guide/trait-measurement/</t>
        </r>
      </text>
    </comment>
    <comment ref="H161"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61"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65"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6"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7"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8" authorId="2" shapeId="0" xr:uid="{4C2B1933-42FC-4263-B576-C6A05675CBF9}">
      <text>
        <r>
          <rPr>
            <b/>
            <sz val="9"/>
            <color indexed="81"/>
            <rFont val="Tahoma"/>
            <family val="2"/>
          </rPr>
          <t>John:</t>
        </r>
        <r>
          <rPr>
            <sz val="9"/>
            <color indexed="81"/>
            <rFont val="Tahoma"/>
            <family val="2"/>
          </rPr>
          <t xml:space="preserve">
Only active for the CSIRO &amp; MU feeding system (f_lwc_cs &amp; mu)</t>
        </r>
      </text>
    </comment>
    <comment ref="H174"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99" authorId="2" shapeId="0" xr:uid="{B39EFDC6-7ABB-4808-93B1-2819F2755236}">
      <text>
        <r>
          <rPr>
            <b/>
            <sz val="9"/>
            <color indexed="81"/>
            <rFont val="Tahoma"/>
            <family val="2"/>
          </rPr>
          <t>John:</t>
        </r>
        <r>
          <rPr>
            <sz val="9"/>
            <color indexed="81"/>
            <rFont val="Tahoma"/>
            <family val="2"/>
          </rPr>
          <t xml:space="preserve">
</t>
        </r>
      </text>
    </comment>
    <comment ref="H202"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203"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<sst xmlns="http://schemas.openxmlformats.org/spreadsheetml/2006/main" count="828" uniqueCount="448">
  <si>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</si>
  <si>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</si>
  <si>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</si>
  <si>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</si>
  <si>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</si>
  <si>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</si>
  <si>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</si>
  <si>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</si>
  <si>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</si>
  <si>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</si>
  <si>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</si>
  <si>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</si>
  <si>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</si>
  <si>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</si>
  <si>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</si>
  <si>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</si>
  <si>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</si>
  <si>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</si>
  <si>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</si>
  <si>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</si>
  <si>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</si>
  <si>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</si>
  <si>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</si>
  <si>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</si>
  <si>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</si>
  <si>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</si>
  <si>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</si>
  <si>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</si>
  <si>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</si>
  <si>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</si>
  <si>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</si>
  <si>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</si>
  <si>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</si>
  <si>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</si>
  <si>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</si>
  <si>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</si>
  <si>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</si>
  <si>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</si>
  <si>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</si>
  <si>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</si>
  <si>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</si>
  <si>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</si>
  <si>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</si>
  <si>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</si>
  <si>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</si>
  <si>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</si>
  <si>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</si>
  <si>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</si>
  <si>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</si>
  <si>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</si>
  <si>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</si>
  <si>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</si>
  <si>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</si>
  <si>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</si>
  <si>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</si>
  <si>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</si>
  <si>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</si>
  <si>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</si>
  <si>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</si>
  <si>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</si>
  <si>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</si>
  <si>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</si>
  <si>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</si>
  <si>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</si>
  <si>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</si>
  <si>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</si>
  <si>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</si>
  <si>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</si>
  <si>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</si>
  <si>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</si>
  <si>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</si>
  <si>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</si>
  <si>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</si>
  <si>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</si>
  <si>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</si>
  <si>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</si>
  <si>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</si>
  <si>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</si>
  <si>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</si>
  <si>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</si>
  <si>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</si>
  <si>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</si>
  <si>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</si>
  <si>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</si>
  <si>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</si>
  <si>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</si>
  <si>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</si>
  <si>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</si>
  <si>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</si>
  <si>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</si>
  <si>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</si>
  <si>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</si>
  <si>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</si>
  <si>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</si>
  <si>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</si>
  <si>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</si>
  <si>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</si>
  <si>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</si>
  <si>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</si>
  <si>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</si>
  <si>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</si>
  <si>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</si>
  <si>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</si>
  <si>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</si>
  <si>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</si>
  <si>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</si>
  <si>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</si>
  <si>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</si>
  <si>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</si>
  <si>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</si>
  <si>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</si>
  <si>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</si>
  <si>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</si>
  <si>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</si>
  <si>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</si>
  <si>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</si>
  <si>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</si>
  <si>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</si>
  <si>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</si>
  <si>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</si>
  <si>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</si>
  <si>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</si>
  <si>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</si>
  <si>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</si>
  <si>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</si>
  <si>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</si>
  <si>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</si>
  <si>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</si>
  <si>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</si>
  <si>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</si>
  <si>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</si>
  <si>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</si>
  <si>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</si>
  <si>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</si>
  <si>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</si>
  <si>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</si>
  <si>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</si>
  <si>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</si>
  <si>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</si>
  <si>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</si>
  <si>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</si>
  <si>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</si>
  <si>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</si>
  <si>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</si>
  <si>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</si>
  <si>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</si>
  <si>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</si>
  <si>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</si>
  <si>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</si>
  <si>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</si>
  <si>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</si>
  <si>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</si>
  <si>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</si>
  <si>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</si>
  <si>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</si>
  <si>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</si>
  <si>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</si>
  <si>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</si>
  <si>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</si>
  <si>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</si>
  <si>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</si>
  <si>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</si>
  <si>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</si>
  <si>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</si>
  <si>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</si>
  <si>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</si>
  <si>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</si>
  <si>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</si>
  <si>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</si>
  <si>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</si>
  <si>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</si>
  <si>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</si>
  <si>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</si>
  <si>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</si>
  <si>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</si>
  <si>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</si>
  <si>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</si>
  <si>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</si>
  <si>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</si>
  <si>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</si>
  <si>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</si>
  <si>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</si>
  <si>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</si>
  <si>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</si>
  <si>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</si>
  <si>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</si>
  <si>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</si>
  <si>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</si>
  <si>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</si>
  <si>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</si>
  <si>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</si>
  <si>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</si>
  <si>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</si>
  <si>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</si>
  <si>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</si>
  <si>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</si>
  <si>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</si>
  <si>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</si>
  <si>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</si>
  <si>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</si>
  <si>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</si>
  <si>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</si>
  <si>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</si>
  <si>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</si>
  <si>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</si>
  <si>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</si>
  <si>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</si>
  <si>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</si>
  <si>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</si>
  <si>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</si>
  <si>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</si>
  <si>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</si>
  <si>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</si>
  <si>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</si>
  <si>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</si>
  <si>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</si>
  <si>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</si>
  <si>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</si>
  <si>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</si>
  <si>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</si>
  <si>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</si>
  <si>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</si>
  <si>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</si>
  <si>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</si>
  <si>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</si>
  <si>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</si>
  <si>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</si>
  <si>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</si>
  <si>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</si>
  <si>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</si>
  <si>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</si>
  <si>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</si>
  <si>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</si>
  <si>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</si>
  <si>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</si>
  <si>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</si>
  <si>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</si>
  <si>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</si>
  <si>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</si>
  <si>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</si>
  <si>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</si>
  <si>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</si>
  <si>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</si>
  <si>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</si>
  <si>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</si>
  <si>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</si>
  <si>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</si>
  <si>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</si>
  <si>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</si>
  <si>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</si>
  <si>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</si>
  <si>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</si>
  <si>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</si>
  <si>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</si>
  <si>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</si>
  <si>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</si>
  <si>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</si>
  <si>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</si>
  <si>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</si>
  <si>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</si>
  <si>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</si>
  <si>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</si>
  <si>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</si>
  <si>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</si>
  <si>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</si>
  <si>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</si>
  <si>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</si>
  <si>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</si>
  <si>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</si>
  <si>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</si>
  <si>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</si>
  <si>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</si>
  <si>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</si>
  <si>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</si>
  <si>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</si>
  <si>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</si>
  <si>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</si>
  <si>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</si>
  <si>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</si>
  <si>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</si>
  <si>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</si>
  <si>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</si>
  <si>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</si>
  <si>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</si>
  <si>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</si>
  <si>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</si>
  <si>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</si>
  <si>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</si>
  <si>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</si>
  <si>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</si>
  <si>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</si>
  <si>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</si>
  <si>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</si>
  <si>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</si>
  <si>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</si>
  <si>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</si>
  <si>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</si>
  <si>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</si>
  <si>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</si>
  <si>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</si>
  <si>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</si>
  <si>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</si>
  <si>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</si>
  <si>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</si>
  <si>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</si>
  <si>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</si>
  <si>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</si>
  <si>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</si>
  <si>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</si>
  <si>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</si>
  <si>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</si>
  <si>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</si>
  <si>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</si>
  <si>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</si>
  <si>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</si>
  <si>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</si>
  <si>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</si>
  <si>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</si>
  <si>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</si>
  <si>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</si>
  <si>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</si>
  <si>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</si>
  <si>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</si>
  <si>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</si>
  <si>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</si>
  <si>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</si>
  <si>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</si>
  <si>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</si>
  <si>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</si>
  <si>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</si>
  <si>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</si>
  <si>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</si>
  <si>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</si>
  <si>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</si>
  <si>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</si>
  <si>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</si>
  <si>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</si>
  <si>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</si>
  <si>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</si>
  <si>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</si>
  <si>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</si>
  <si>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</si>
  <si>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</si>
  <si>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</si>
  <si>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</si>
  <si>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</si>
  <si>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</si>
  <si>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</si>
  <si>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</si>
  <si>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</si>
  <si>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</si>
  <si>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</si>
  <si>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</si>
  <si>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</si>
  <si>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</si>
  <si>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</si>
  <si>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</si>
  <si>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</si>
  <si>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</si>
  <si>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</si>
  <si>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</si>
  <si>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</si>
  <si>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</si>
  <si>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</si>
  <si>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</si>
  <si>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</si>
  <si>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</si>
  <si>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</si>
  <si>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</si>
  <si>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</si>
  <si>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</si>
  <si>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</si>
  <si>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</si>
  <si>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</si>
  <si>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</si>
  <si>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</si>
  <si>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</si>
  <si>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</si>
  <si>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</si>
  <si>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</si>
  <si>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</si>
  <si>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</si>
  <si>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</si>
  <si>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</si>
  <si>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</si>
  <si>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</si>
  <si>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 xml:space="preserve">Differentiate wet and dry sown landuses </t>
  </si>
  <si>
    <t>Offs sale opportunities per DVP</t>
  </si>
  <si>
    <t>Offs sale method</t>
  </si>
  <si>
    <t>9May24: Change Offs sale method to 0 so that pkl_fs for the NFS would work (temporary change)
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</si>
  <si>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evg</t>
  </si>
  <si>
    <t>ms</t>
  </si>
  <si>
    <t>Steady State Model?</t>
  </si>
  <si>
    <t>include nodes</t>
  </si>
  <si>
    <t>Season sequence len</t>
  </si>
  <si>
    <t>Season Structure</t>
  </si>
  <si>
    <t>Sowing</t>
  </si>
  <si>
    <t>Sheep</t>
  </si>
  <si>
    <t>Multi-period model?</t>
  </si>
  <si>
    <t>FVP4 / U0</t>
  </si>
  <si>
    <t>FVP5 / U1</t>
  </si>
  <si>
    <t>FVP6 / U2</t>
  </si>
  <si>
    <t>FVP7 / U3</t>
  </si>
  <si>
    <t>FVP3</t>
  </si>
  <si>
    <t>WBE</t>
  </si>
  <si>
    <t>store wbe profile</t>
  </si>
  <si>
    <t>wbec</t>
  </si>
  <si>
    <t>Age stage</t>
  </si>
  <si>
    <t>Start</t>
  </si>
  <si>
    <t>age_stage</t>
  </si>
  <si>
    <t>W</t>
  </si>
  <si>
    <t>P</t>
  </si>
  <si>
    <t>Y</t>
  </si>
  <si>
    <t>H</t>
  </si>
  <si>
    <t>A</t>
  </si>
  <si>
    <t>A2</t>
  </si>
  <si>
    <t>A3</t>
  </si>
  <si>
    <t>A4</t>
  </si>
  <si>
    <t>A5</t>
  </si>
  <si>
    <t>A6</t>
  </si>
  <si>
    <t>End</t>
  </si>
  <si>
    <t>birth - 24hrs</t>
  </si>
  <si>
    <t>40-149 d</t>
  </si>
  <si>
    <t>150-299d</t>
  </si>
  <si>
    <t>450-659d</t>
  </si>
  <si>
    <t>300-449d</t>
  </si>
  <si>
    <t>660-1024d</t>
  </si>
  <si>
    <t>1025-1389d</t>
  </si>
  <si>
    <t>1390-1754d</t>
  </si>
  <si>
    <t>1755-2119d</t>
  </si>
  <si>
    <t>2120-2484d</t>
  </si>
  <si>
    <t>Weaning</t>
  </si>
  <si>
    <t>Post-wean</t>
  </si>
  <si>
    <t>Yearling</t>
  </si>
  <si>
    <t>Hogget</t>
  </si>
  <si>
    <t>Adult</t>
  </si>
  <si>
    <t>660-3215d</t>
  </si>
  <si>
    <t>Adult2</t>
  </si>
  <si>
    <t>Adult3</t>
  </si>
  <si>
    <t>Adult4</t>
  </si>
  <si>
    <t>Adult5</t>
  </si>
  <si>
    <t>Adult6</t>
  </si>
  <si>
    <t>Yes</t>
  </si>
  <si>
    <t>Available trait timing (for information only)</t>
  </si>
  <si>
    <t>Geneticist definition (age)</t>
  </si>
  <si>
    <t>AFO definition (age)</t>
  </si>
  <si>
    <t>Whole of Life</t>
  </si>
  <si>
    <t>4Sep24: Added wbec as a REV trait (#16). Add age stage information
28Aug24: Improve commenting on the weaning period wrt user defined periods
29May24: Add REV[ebg] dictionary
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</si>
</sst>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8">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
      <left style="hair">
        <color theme="0" tint="-0.24994659260841701"/>
      </left>
      <right/>
      <top style="thin">
        <color indexed="64"/>
      </top>
      <bottom style="thin">
        <color indexed="64"/>
      </bottom>
      <diagonal/>
    </border>
    <border>
      <left style="hair">
        <color theme="0" tint="-0.24994659260841701"/>
      </left>
      <right/>
      <top style="hair">
        <color theme="0" tint="-0.24994659260841701"/>
      </top>
      <bottom/>
      <diagonal/>
    </border>
    <border>
      <left style="hair">
        <color theme="0" tint="-0.24994659260841701"/>
      </left>
      <right/>
      <top/>
      <bottom style="hair">
        <color theme="0" tint="-0.24994659260841701"/>
      </bottom>
      <diagonal/>
    </border>
    <border>
      <left style="hair">
        <color theme="0" tint="-0.24994659260841701"/>
      </left>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30">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2" fontId="32" fillId="39" borderId="22" xfId="44" applyNumberFormat="1" applyBorder="1" applyAlignment="1">
      <alignment horizontal="center"/>
      <protection locked="0"/>
    </xf>
    <xf numFmtId="0" fontId="32" fillId="39" borderId="0" xfId="44" applyBorder="1">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xf numFmtId="0" fontId="6" fillId="8" borderId="64" xfId="3" applyBorder="1">
      <alignment vertical="top"/>
    </xf>
    <xf numFmtId="0" fontId="6" fillId="8" borderId="65" xfId="3" applyBorder="1">
      <alignment vertical="top"/>
    </xf>
    <xf numFmtId="0" fontId="6" fillId="8" borderId="25" xfId="3" applyBorder="1">
      <alignment vertical="top"/>
    </xf>
    <xf numFmtId="0" fontId="6" fillId="8" borderId="66" xfId="3" applyBorder="1">
      <alignment vertical="top"/>
    </xf>
    <xf numFmtId="0" fontId="6" fillId="8" borderId="66" xfId="3" applyBorder="1" applyAlignment="1">
      <alignment horizontal="center" vertical="top"/>
    </xf>
    <xf numFmtId="0" fontId="6" fillId="8" borderId="65" xfId="3" applyBorder="1" applyAlignment="1">
      <alignment horizontal="center" vertical="top"/>
    </xf>
    <xf numFmtId="0" fontId="6" fillId="8" borderId="63" xfId="3" applyBorder="1" applyAlignment="1">
      <alignment horizontal="centerContinuous" vertical="top"/>
    </xf>
    <xf numFmtId="0" fontId="6" fillId="8" borderId="67" xfId="3" applyBorder="1" applyAlignment="1">
      <alignment horizontal="centerContinuous" vertical="top"/>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0</xdr:rowOff>
    </xdr:from>
    <xdr:to>
      <xdr:col>17</xdr:col>
      <xdr:colOff>466725</xdr:colOff>
      <xdr:row>312</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29</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24" activePane="bottomRight" state="frozen"/>
      <selection activeCell="A6" sqref="A6"/>
      <selection pane="topRight" activeCell="J6" sqref="J6"/>
      <selection pane="bottomLeft" activeCell="A21" sqref="A21"/>
      <selection pane="bottomRight" activeCell="J85" sqref="J85:J86"/>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hidden="1"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44371.659649305599</v>
      </c>
      <c r="J13" s="215" t="s">
        <v>296</v>
      </c>
      <c r="K13" s="216"/>
      <c r="L13" s="216"/>
      <c r="M13" s="216"/>
      <c r="N13" s="216"/>
      <c r="O13" s="216"/>
      <c r="P13" s="216"/>
      <c r="Q13" s="216"/>
      <c r="R13" s="216"/>
      <c r="S13" s="216"/>
      <c r="T13" s="217"/>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44719.411846643503</v>
      </c>
      <c r="J14" s="218" t="s">
        <v>357</v>
      </c>
      <c r="K14" s="219"/>
      <c r="L14" s="219"/>
      <c r="M14" s="219"/>
      <c r="N14" s="219"/>
      <c r="O14" s="219"/>
      <c r="P14" s="219"/>
      <c r="Q14" s="219"/>
      <c r="R14" s="219"/>
      <c r="S14" s="219"/>
      <c r="T14" s="219"/>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0999999999999996" customHeight="1" outlineLevel="1" x14ac:dyDescent="0.2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0999999999999996" customHeight="1" x14ac:dyDescent="0.2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2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0999999999999996" customHeight="1" thickBot="1" x14ac:dyDescent="0.3">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0999999999999996" customHeight="1" outlineLevel="1" x14ac:dyDescent="0.2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2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00000000000001" customHeight="1" x14ac:dyDescent="0.2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00000000000001" customHeight="1" outlineLevel="1" x14ac:dyDescent="0.2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0999999999999996" customHeight="1" outlineLevel="2" x14ac:dyDescent="0.2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2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2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2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45" customHeight="1" outlineLevel="2" x14ac:dyDescent="0.2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2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2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0999999999999996" customHeight="1" outlineLevel="2" x14ac:dyDescent="0.2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2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2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161" t="s">
        <v>309</v>
      </c>
      <c r="J78" s="161" t="s">
        <v>373</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2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25">
      <c r="A80" s="1"/>
      <c r="B80" s="33"/>
      <c r="C80" s="73"/>
      <c r="D80" s="4"/>
      <c r="E80" s="5"/>
      <c r="F80" s="5"/>
      <c r="G80" s="4"/>
      <c r="H80" s="148"/>
      <c r="I80" s="163" t="s">
        <v>314</v>
      </c>
      <c r="J80" s="163" t="b">
        <v>0</v>
      </c>
      <c r="K80" s="55"/>
      <c r="L80" s="163" t="s">
        <v>364</v>
      </c>
      <c r="M80" s="165"/>
      <c r="N80" s="209"/>
      <c r="O80" s="165"/>
      <c r="P80" s="163" t="s">
        <v>364</v>
      </c>
      <c r="Q80" s="163" t="b">
        <v>0</v>
      </c>
      <c r="R80" s="207" t="str">
        <f t="shared" ref="R80:R109" si="4">P80</f>
        <v>a2</v>
      </c>
      <c r="S80" s="2"/>
      <c r="T80" s="2"/>
      <c r="U80" s="2"/>
      <c r="V80" s="2"/>
      <c r="W80" s="2"/>
      <c r="X80" s="4"/>
      <c r="Y80" s="16"/>
      <c r="Z80" s="1"/>
      <c r="AA80" s="1"/>
      <c r="AB80" s="1"/>
    </row>
    <row r="81" spans="1:28" outlineLevel="2" x14ac:dyDescent="0.2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2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2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2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2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25">
      <c r="A86" s="1"/>
      <c r="B86" s="33"/>
      <c r="C86" s="73"/>
      <c r="D86" s="4"/>
      <c r="E86" s="5"/>
      <c r="F86" s="5"/>
      <c r="G86" s="4"/>
      <c r="H86" s="148"/>
      <c r="I86" s="163" t="s">
        <v>391</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25">
      <c r="A87" s="1"/>
      <c r="B87" s="33"/>
      <c r="C87" s="73"/>
      <c r="D87" s="4"/>
      <c r="E87" s="5"/>
      <c r="F87" s="5"/>
      <c r="G87" s="4"/>
      <c r="H87" s="148"/>
      <c r="I87" s="163" t="s">
        <v>324</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25">
      <c r="A88" s="1"/>
      <c r="B88" s="33"/>
      <c r="C88" s="73"/>
      <c r="D88" s="4"/>
      <c r="E88" s="5"/>
      <c r="F88" s="5"/>
      <c r="G88" s="4"/>
      <c r="H88" s="148"/>
      <c r="I88" s="163" t="s">
        <v>325</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25">
      <c r="A89" s="1"/>
      <c r="B89" s="33"/>
      <c r="C89" s="73"/>
      <c r="D89" s="4"/>
      <c r="E89" s="5"/>
      <c r="F89" s="5"/>
      <c r="G89" s="4"/>
      <c r="H89" s="148"/>
      <c r="I89" s="163" t="s">
        <v>327</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25">
      <c r="A90" s="1"/>
      <c r="B90" s="33"/>
      <c r="C90" s="73"/>
      <c r="D90" s="4"/>
      <c r="E90" s="5"/>
      <c r="F90" s="5"/>
      <c r="G90" s="4"/>
      <c r="H90" s="148"/>
      <c r="I90" s="163" t="s">
        <v>329</v>
      </c>
      <c r="J90" s="163" t="b">
        <v>0</v>
      </c>
      <c r="K90" s="55"/>
      <c r="L90" s="163" t="s">
        <v>336</v>
      </c>
      <c r="M90" s="165"/>
      <c r="N90" s="165"/>
      <c r="O90" s="165"/>
      <c r="P90" s="163" t="s">
        <v>316</v>
      </c>
      <c r="Q90" s="163" t="b">
        <v>0</v>
      </c>
      <c r="R90" s="207" t="str">
        <f t="shared" si="4"/>
        <v>m</v>
      </c>
      <c r="S90" s="2"/>
      <c r="T90" s="2"/>
      <c r="U90" s="2"/>
      <c r="V90" s="2"/>
      <c r="W90" s="2"/>
      <c r="X90" s="4"/>
      <c r="Y90" s="16"/>
      <c r="Z90" s="1"/>
      <c r="AA90" s="1"/>
      <c r="AB90" s="1"/>
    </row>
    <row r="91" spans="1:28" outlineLevel="2" x14ac:dyDescent="0.25">
      <c r="A91" s="1"/>
      <c r="B91" s="33"/>
      <c r="C91" s="73"/>
      <c r="D91" s="4"/>
      <c r="E91" s="5"/>
      <c r="F91" s="5"/>
      <c r="G91" s="4"/>
      <c r="H91" s="148"/>
      <c r="I91" s="163" t="s">
        <v>330</v>
      </c>
      <c r="J91" s="163" t="b">
        <v>0</v>
      </c>
      <c r="K91" s="55"/>
      <c r="L91" s="163" t="s">
        <v>338</v>
      </c>
      <c r="M91" s="165"/>
      <c r="N91" s="165"/>
      <c r="O91" s="165"/>
      <c r="P91" s="163" t="s">
        <v>391</v>
      </c>
      <c r="Q91" s="163" t="b">
        <v>0</v>
      </c>
      <c r="R91" s="207" t="str">
        <f t="shared" ref="R91" si="5">P91</f>
        <v>ms</v>
      </c>
      <c r="S91" s="2"/>
      <c r="T91" s="2"/>
      <c r="U91" s="2"/>
      <c r="V91" s="2"/>
      <c r="W91" s="2"/>
      <c r="X91" s="4"/>
      <c r="Y91" s="16"/>
      <c r="Z91" s="1"/>
      <c r="AA91" s="1"/>
      <c r="AB91" s="1"/>
    </row>
    <row r="92" spans="1:28" outlineLevel="2" x14ac:dyDescent="0.25">
      <c r="A92" s="1"/>
      <c r="B92" s="33"/>
      <c r="C92" s="73"/>
      <c r="D92" s="4"/>
      <c r="E92" s="5"/>
      <c r="F92" s="5"/>
      <c r="G92" s="4"/>
      <c r="H92" s="148"/>
      <c r="I92" s="163" t="s">
        <v>332</v>
      </c>
      <c r="J92" s="163" t="b">
        <v>0</v>
      </c>
      <c r="K92" s="55"/>
      <c r="L92" s="53"/>
      <c r="M92" s="165"/>
      <c r="N92" s="165"/>
      <c r="O92" s="165"/>
      <c r="P92" s="163" t="s">
        <v>324</v>
      </c>
      <c r="Q92" s="163" t="b">
        <v>0</v>
      </c>
      <c r="R92" s="207" t="str">
        <f t="shared" si="4"/>
        <v>o</v>
      </c>
      <c r="S92" s="2"/>
      <c r="T92" s="2"/>
      <c r="U92" s="2"/>
      <c r="V92" s="2"/>
      <c r="W92" s="2"/>
      <c r="X92" s="4"/>
      <c r="Y92" s="16"/>
      <c r="Z92" s="1"/>
      <c r="AA92" s="1"/>
      <c r="AB92" s="1"/>
    </row>
    <row r="93" spans="1:28" outlineLevel="2" x14ac:dyDescent="0.25">
      <c r="A93" s="1"/>
      <c r="B93" s="33"/>
      <c r="C93" s="73"/>
      <c r="D93" s="4"/>
      <c r="E93" s="5"/>
      <c r="F93" s="5"/>
      <c r="G93" s="4"/>
      <c r="H93" s="148"/>
      <c r="I93" s="163" t="s">
        <v>334</v>
      </c>
      <c r="J93" s="163" t="b">
        <v>0</v>
      </c>
      <c r="K93" s="55"/>
      <c r="L93" s="53"/>
      <c r="M93" s="165"/>
      <c r="N93" s="165"/>
      <c r="O93" s="165"/>
      <c r="P93" s="163" t="s">
        <v>325</v>
      </c>
      <c r="Q93" s="163" t="b">
        <v>0</v>
      </c>
      <c r="R93" s="207" t="str">
        <f t="shared" si="4"/>
        <v>od</v>
      </c>
      <c r="S93" s="2"/>
      <c r="T93" s="2"/>
      <c r="U93" s="2"/>
      <c r="V93" s="2"/>
      <c r="W93" s="2"/>
      <c r="X93" s="4"/>
      <c r="Y93" s="16"/>
      <c r="Z93" s="1"/>
      <c r="AA93" s="1"/>
      <c r="AB93" s="1"/>
    </row>
    <row r="94" spans="1:28" outlineLevel="2" x14ac:dyDescent="0.25">
      <c r="A94" s="1"/>
      <c r="B94" s="33"/>
      <c r="C94" s="73"/>
      <c r="D94" s="4"/>
      <c r="E94" s="5"/>
      <c r="F94" s="5"/>
      <c r="G94" s="4"/>
      <c r="H94" s="148"/>
      <c r="I94" s="163" t="s">
        <v>335</v>
      </c>
      <c r="J94" s="163" t="b">
        <v>0</v>
      </c>
      <c r="K94" s="55"/>
      <c r="L94" s="53"/>
      <c r="M94" s="165"/>
      <c r="N94" s="165"/>
      <c r="O94" s="165"/>
      <c r="P94" s="163" t="s">
        <v>327</v>
      </c>
      <c r="Q94" s="163" t="b">
        <v>0</v>
      </c>
      <c r="R94" s="207" t="str">
        <f t="shared" si="4"/>
        <v>of</v>
      </c>
      <c r="S94" s="2"/>
      <c r="T94" s="2"/>
      <c r="U94" s="2"/>
      <c r="V94" s="2"/>
      <c r="W94" s="2"/>
      <c r="X94" s="4"/>
      <c r="Y94" s="16"/>
      <c r="Z94" s="1"/>
      <c r="AA94" s="1"/>
      <c r="AB94" s="1"/>
    </row>
    <row r="95" spans="1:28" outlineLevel="2" x14ac:dyDescent="0.25">
      <c r="A95" s="1"/>
      <c r="B95" s="33"/>
      <c r="C95" s="73"/>
      <c r="D95" s="4"/>
      <c r="E95" s="5"/>
      <c r="F95" s="5"/>
      <c r="G95" s="4"/>
      <c r="H95" s="148"/>
      <c r="I95" s="163" t="s">
        <v>337</v>
      </c>
      <c r="J95" s="163" t="b">
        <v>0</v>
      </c>
      <c r="K95" s="55"/>
      <c r="L95" s="53"/>
      <c r="M95" s="165"/>
      <c r="N95" s="165"/>
      <c r="O95" s="165"/>
      <c r="P95" s="163" t="s">
        <v>329</v>
      </c>
      <c r="Q95" s="163" t="b">
        <v>0</v>
      </c>
      <c r="R95" s="207" t="str">
        <f t="shared" si="4"/>
        <v>r</v>
      </c>
      <c r="S95" s="2"/>
      <c r="T95" s="2"/>
      <c r="U95" s="2"/>
      <c r="V95" s="2"/>
      <c r="W95" s="2"/>
      <c r="X95" s="4"/>
      <c r="Y95" s="16"/>
      <c r="Z95" s="1"/>
      <c r="AA95" s="1"/>
      <c r="AB95" s="1"/>
    </row>
    <row r="96" spans="1:28" outlineLevel="2" x14ac:dyDescent="0.25">
      <c r="A96" s="1"/>
      <c r="B96" s="33"/>
      <c r="C96" s="73"/>
      <c r="D96" s="4"/>
      <c r="E96" s="5"/>
      <c r="F96" s="5"/>
      <c r="G96" s="4"/>
      <c r="H96" s="2"/>
      <c r="I96" s="164" t="s">
        <v>339</v>
      </c>
      <c r="J96" s="164" t="b">
        <v>0</v>
      </c>
      <c r="K96" s="2"/>
      <c r="L96" s="53"/>
      <c r="M96" s="165"/>
      <c r="N96" s="165"/>
      <c r="O96" s="165"/>
      <c r="P96" s="163" t="s">
        <v>330</v>
      </c>
      <c r="Q96" s="163" t="b">
        <v>0</v>
      </c>
      <c r="R96" s="207" t="str">
        <f t="shared" si="4"/>
        <v>rd</v>
      </c>
      <c r="S96" s="2"/>
      <c r="T96" s="2"/>
      <c r="U96" s="2"/>
      <c r="V96" s="2"/>
      <c r="W96" s="2"/>
      <c r="X96" s="4"/>
      <c r="Y96" s="16"/>
      <c r="Z96" s="1"/>
      <c r="AA96" s="1"/>
      <c r="AB96" s="1"/>
    </row>
    <row r="97" spans="1:28" outlineLevel="2" x14ac:dyDescent="0.25">
      <c r="A97" s="1"/>
      <c r="B97" s="33"/>
      <c r="C97" s="73"/>
      <c r="D97" s="4"/>
      <c r="E97" s="5"/>
      <c r="F97" s="5"/>
      <c r="G97" s="4"/>
      <c r="H97" s="2"/>
      <c r="I97" s="53"/>
      <c r="J97" s="53"/>
      <c r="K97" s="2"/>
      <c r="L97" s="53"/>
      <c r="M97" s="148"/>
      <c r="N97" s="148"/>
      <c r="O97" s="148"/>
      <c r="P97" s="163" t="s">
        <v>323</v>
      </c>
      <c r="Q97" s="163" t="b">
        <v>0</v>
      </c>
      <c r="R97" s="207" t="str">
        <f t="shared" si="4"/>
        <v>s</v>
      </c>
      <c r="S97" s="2"/>
      <c r="T97" s="2"/>
      <c r="U97" s="2"/>
      <c r="V97" s="2"/>
      <c r="W97" s="2"/>
      <c r="X97" s="4"/>
      <c r="Y97" s="16"/>
      <c r="Z97" s="1"/>
      <c r="AA97" s="1"/>
      <c r="AB97" s="1"/>
    </row>
    <row r="98" spans="1:28" outlineLevel="2" x14ac:dyDescent="0.25">
      <c r="A98" s="1"/>
      <c r="B98" s="33"/>
      <c r="C98" s="73"/>
      <c r="D98" s="4"/>
      <c r="E98" s="5"/>
      <c r="F98" s="5"/>
      <c r="G98" s="4"/>
      <c r="H98" s="2"/>
      <c r="I98" s="2"/>
      <c r="J98" s="2"/>
      <c r="K98" s="2"/>
      <c r="L98" s="53"/>
      <c r="M98" s="148"/>
      <c r="N98" s="148"/>
      <c r="O98" s="148"/>
      <c r="P98" s="163" t="s">
        <v>356</v>
      </c>
      <c r="Q98" s="163" t="b">
        <v>0</v>
      </c>
      <c r="R98" s="207" t="str">
        <f t="shared" si="4"/>
        <v>sp</v>
      </c>
      <c r="S98" s="2"/>
      <c r="T98" s="2"/>
      <c r="U98" s="2"/>
      <c r="V98" s="2"/>
      <c r="W98" s="2"/>
      <c r="X98" s="4"/>
      <c r="Y98" s="16"/>
      <c r="Z98" s="1"/>
      <c r="AA98" s="1"/>
      <c r="AB98" s="1"/>
    </row>
    <row r="99" spans="1:28" outlineLevel="2" x14ac:dyDescent="0.25">
      <c r="A99" s="1"/>
      <c r="B99" s="33"/>
      <c r="C99" s="73"/>
      <c r="D99" s="4"/>
      <c r="E99" s="5"/>
      <c r="F99" s="5"/>
      <c r="G99" s="4"/>
      <c r="H99" s="2"/>
      <c r="I99" s="2"/>
      <c r="J99" s="2"/>
      <c r="K99" s="2"/>
      <c r="L99" s="53"/>
      <c r="M99" s="148"/>
      <c r="N99" s="148"/>
      <c r="O99" s="148"/>
      <c r="P99" s="163" t="s">
        <v>326</v>
      </c>
      <c r="Q99" s="163" t="b">
        <v>0</v>
      </c>
      <c r="R99" s="207" t="str">
        <f t="shared" si="4"/>
        <v>t</v>
      </c>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2"/>
      <c r="M100" s="148"/>
      <c r="N100" s="148"/>
      <c r="O100" s="148"/>
      <c r="P100" s="163" t="s">
        <v>328</v>
      </c>
      <c r="Q100" s="163" t="b">
        <v>0</v>
      </c>
      <c r="R100" s="207" t="str">
        <f t="shared" si="4"/>
        <v>tc</v>
      </c>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2"/>
      <c r="M101" s="148"/>
      <c r="N101" s="148"/>
      <c r="O101" s="148"/>
      <c r="P101" s="163" t="s">
        <v>331</v>
      </c>
      <c r="Q101" s="163" t="b">
        <v>0</v>
      </c>
      <c r="R101" s="207" t="str">
        <f t="shared" si="4"/>
        <v>u</v>
      </c>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2"/>
      <c r="M102" s="148"/>
      <c r="N102" s="148"/>
      <c r="O102" s="148"/>
      <c r="P102" s="163" t="s">
        <v>333</v>
      </c>
      <c r="Q102" s="163" t="b">
        <v>0</v>
      </c>
      <c r="R102" s="207" t="str">
        <f t="shared" si="4"/>
        <v>uc</v>
      </c>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2"/>
      <c r="M103" s="148"/>
      <c r="N103" s="148"/>
      <c r="O103" s="148"/>
      <c r="P103" s="163" t="s">
        <v>332</v>
      </c>
      <c r="Q103" s="163" t="b">
        <v>0</v>
      </c>
      <c r="R103" s="207" t="str">
        <f t="shared" si="4"/>
        <v>v</v>
      </c>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2"/>
      <c r="M104" s="148"/>
      <c r="N104" s="148"/>
      <c r="O104" s="148"/>
      <c r="P104" s="163" t="s">
        <v>334</v>
      </c>
      <c r="Q104" s="163" t="b">
        <v>0</v>
      </c>
      <c r="R104" s="207" t="str">
        <f t="shared" si="4"/>
        <v>w</v>
      </c>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2"/>
      <c r="M105" s="148"/>
      <c r="N105" s="148"/>
      <c r="O105" s="148"/>
      <c r="P105" s="163" t="s">
        <v>335</v>
      </c>
      <c r="Q105" s="163" t="b">
        <v>0</v>
      </c>
      <c r="R105" s="207" t="str">
        <f t="shared" si="4"/>
        <v>wd</v>
      </c>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2"/>
      <c r="M106" s="148"/>
      <c r="N106" s="148"/>
      <c r="O106" s="148"/>
      <c r="P106" s="163" t="s">
        <v>336</v>
      </c>
      <c r="Q106" s="163" t="b">
        <v>0</v>
      </c>
      <c r="R106" s="207" t="str">
        <f t="shared" si="4"/>
        <v>x</v>
      </c>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2"/>
      <c r="M107" s="148"/>
      <c r="N107" s="148"/>
      <c r="O107" s="148"/>
      <c r="P107" s="163" t="s">
        <v>338</v>
      </c>
      <c r="Q107" s="163" t="b">
        <v>0</v>
      </c>
      <c r="R107" s="207" t="str">
        <f t="shared" si="4"/>
        <v>xc</v>
      </c>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2"/>
      <c r="M108" s="148"/>
      <c r="N108" s="148"/>
      <c r="O108" s="148"/>
      <c r="P108" s="163" t="s">
        <v>337</v>
      </c>
      <c r="Q108" s="163" t="b">
        <v>0</v>
      </c>
      <c r="R108" s="207" t="str">
        <f t="shared" si="4"/>
        <v>z</v>
      </c>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2"/>
      <c r="M109" s="148"/>
      <c r="N109" s="148"/>
      <c r="O109" s="148"/>
      <c r="P109" s="164" t="s">
        <v>339</v>
      </c>
      <c r="Q109" s="164" t="b">
        <v>0</v>
      </c>
      <c r="R109" s="208" t="str">
        <f t="shared" si="4"/>
        <v>zd</v>
      </c>
      <c r="S109" s="2"/>
      <c r="T109" s="2"/>
      <c r="U109" s="2"/>
      <c r="V109" s="2"/>
      <c r="W109" s="2"/>
      <c r="X109" s="4"/>
      <c r="Y109" s="16"/>
      <c r="Z109" s="1"/>
      <c r="AA109" s="1"/>
      <c r="AB109" s="1"/>
    </row>
    <row r="110" spans="1:28" outlineLevel="2" x14ac:dyDescent="0.25">
      <c r="A110" s="1"/>
      <c r="B110" s="33"/>
      <c r="C110" s="73">
        <f t="shared" si="3"/>
        <v>3</v>
      </c>
      <c r="D110" s="4"/>
      <c r="E110" s="5"/>
      <c r="F110" s="5"/>
      <c r="G110" s="4"/>
      <c r="H110" s="2"/>
      <c r="I110" s="2"/>
      <c r="J110" s="2"/>
      <c r="K110" s="2"/>
      <c r="L110" s="2"/>
      <c r="M110" s="148"/>
      <c r="N110" s="148"/>
      <c r="O110" s="148"/>
      <c r="P110" s="205"/>
      <c r="Q110" s="205"/>
      <c r="R110" s="205"/>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0999999999999996" customHeight="1" outlineLevel="2" x14ac:dyDescent="0.2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0999999999999996" customHeight="1" outlineLevel="1" x14ac:dyDescent="0.2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0999999999999996" customHeight="1" x14ac:dyDescent="0.2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2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2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3"/>
  <sheetViews>
    <sheetView topLeftCell="A6" zoomScale="89" zoomScaleNormal="89" workbookViewId="0">
      <pane xSplit="9" ySplit="10" topLeftCell="J301" activePane="bottomRight" state="frozen"/>
      <selection activeCell="A6" sqref="A6"/>
      <selection pane="topRight" activeCell="J6" sqref="J6"/>
      <selection pane="bottomLeft" activeCell="A16" sqref="A16"/>
      <selection pane="bottomRight" activeCell="H314" sqref="H31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45049.868338773202</v>
      </c>
      <c r="J13" s="215" t="s">
        <v>374</v>
      </c>
      <c r="K13" s="216"/>
      <c r="L13" s="216"/>
      <c r="M13" s="216"/>
      <c r="N13" s="216"/>
      <c r="O13" s="216"/>
      <c r="P13" s="216"/>
      <c r="Q13" s="216"/>
      <c r="R13" s="216"/>
      <c r="S13" s="216"/>
      <c r="T13" s="217"/>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44762.449343865701</v>
      </c>
      <c r="J14" s="218" t="s">
        <v>362</v>
      </c>
      <c r="K14" s="219"/>
      <c r="L14" s="219"/>
      <c r="M14" s="219"/>
      <c r="N14" s="219"/>
      <c r="O14" s="219"/>
      <c r="P14" s="219"/>
      <c r="Q14" s="219"/>
      <c r="R14" s="219"/>
      <c r="S14" s="219"/>
      <c r="T14" s="219"/>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2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2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2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2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2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2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2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2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2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2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2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2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2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2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2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2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25">
      <c r="A156" s="1"/>
      <c r="B156" s="33"/>
      <c r="C156" s="73">
        <f t="shared" si="4"/>
        <v>4</v>
      </c>
      <c r="D156" s="4"/>
      <c r="E156" s="5"/>
      <c r="F156" s="5"/>
      <c r="G156" s="4"/>
      <c r="H156" s="64" t="s">
        <v>359</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25">
      <c r="A158" s="1"/>
      <c r="B158" s="33"/>
      <c r="C158" s="73">
        <f>INT(C$132)+1</f>
        <v>2</v>
      </c>
      <c r="D158" s="4"/>
      <c r="E158" s="5"/>
      <c r="F158" s="5"/>
      <c r="G158" s="4"/>
      <c r="H158" s="59" t="s">
        <v>276</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2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2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2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2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2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2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2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2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2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2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2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2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2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2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2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25">
      <c r="A175" s="1"/>
      <c r="B175" s="33"/>
      <c r="C175" s="73">
        <f t="shared" si="6"/>
        <v>4</v>
      </c>
      <c r="D175" s="4"/>
      <c r="E175" s="5"/>
      <c r="F175" s="5"/>
      <c r="G175" s="4"/>
      <c r="H175" s="64" t="s">
        <v>278</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25">
      <c r="A176" s="1"/>
      <c r="B176" s="33"/>
      <c r="C176" s="73">
        <f t="shared" si="6"/>
        <v>4</v>
      </c>
      <c r="D176" s="4"/>
      <c r="E176" s="5"/>
      <c r="F176" s="5"/>
      <c r="G176" s="4"/>
      <c r="H176" s="105" t="s">
        <v>280</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25">
      <c r="A177" s="1"/>
      <c r="B177" s="33"/>
      <c r="C177" s="73">
        <f t="shared" si="6"/>
        <v>4</v>
      </c>
      <c r="D177" s="4"/>
      <c r="E177" s="5"/>
      <c r="F177" s="5"/>
      <c r="G177" s="4"/>
      <c r="H177" s="105" t="s">
        <v>279</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25">
      <c r="A178" s="1"/>
      <c r="B178" s="33"/>
      <c r="C178" s="73">
        <f t="shared" si="6"/>
        <v>4</v>
      </c>
      <c r="D178" s="4"/>
      <c r="E178" s="5"/>
      <c r="F178" s="5"/>
      <c r="G178" s="4"/>
      <c r="H178" s="105" t="s">
        <v>281</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25">
      <c r="A179" s="1"/>
      <c r="B179" s="33"/>
      <c r="C179" s="73">
        <f t="shared" si="6"/>
        <v>4</v>
      </c>
      <c r="D179" s="4"/>
      <c r="E179" s="5"/>
      <c r="F179" s="5"/>
      <c r="G179" s="4"/>
      <c r="H179" s="105" t="s">
        <v>282</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25">
      <c r="A180" s="1"/>
      <c r="B180" s="33"/>
      <c r="C180" s="73">
        <f t="shared" si="6"/>
        <v>4</v>
      </c>
      <c r="D180" s="4"/>
      <c r="E180" s="5"/>
      <c r="F180" s="5"/>
      <c r="G180" s="4"/>
      <c r="H180" s="105" t="s">
        <v>283</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25">
      <c r="A181" s="1"/>
      <c r="B181" s="33"/>
      <c r="C181" s="73">
        <f t="shared" si="6"/>
        <v>4</v>
      </c>
      <c r="D181" s="4"/>
      <c r="E181" s="5"/>
      <c r="F181" s="5"/>
      <c r="G181" s="4"/>
      <c r="H181" s="105" t="s">
        <v>284</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25">
      <c r="A182" s="1"/>
      <c r="B182" s="33"/>
      <c r="C182" s="73">
        <f t="shared" si="6"/>
        <v>4</v>
      </c>
      <c r="D182" s="4"/>
      <c r="E182" s="5"/>
      <c r="F182" s="5"/>
      <c r="G182" s="4"/>
      <c r="H182" s="105" t="s">
        <v>285</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25">
      <c r="A183" s="1"/>
      <c r="B183" s="33"/>
      <c r="C183" s="73">
        <f t="shared" si="6"/>
        <v>4</v>
      </c>
      <c r="D183" s="4"/>
      <c r="E183" s="5"/>
      <c r="F183" s="5"/>
      <c r="G183" s="4"/>
      <c r="H183" s="105" t="s">
        <v>286</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2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2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2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2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2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2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2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2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2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2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2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2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2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2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2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2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2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25">
      <c r="A202" s="1"/>
      <c r="B202" s="33"/>
      <c r="C202" s="73">
        <f>INT(C$132)+1</f>
        <v>2</v>
      </c>
      <c r="D202" s="4"/>
      <c r="E202" s="5"/>
      <c r="F202" s="5"/>
      <c r="G202" s="4"/>
      <c r="H202" s="59" t="s">
        <v>277</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2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2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2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2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2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2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2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2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2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2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2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2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2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2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2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2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2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2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2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2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2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2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2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2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2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2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2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2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2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2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2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2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2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2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2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2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2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2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2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2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2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2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2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2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2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2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2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2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2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2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2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2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2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2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2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2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2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2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2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2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2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2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2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2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2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2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2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2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2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2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2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2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2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2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2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2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2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2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2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2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2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2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2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2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2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2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2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2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2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45" customHeight="1" outlineLevel="2" x14ac:dyDescent="0.2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2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25">
      <c r="A312" s="1"/>
      <c r="B312" s="33"/>
      <c r="C312" s="73">
        <f t="shared" ref="C312:C319" si="72">INT($C$31)+3</f>
        <v>4</v>
      </c>
      <c r="D312" s="4"/>
      <c r="E312" s="5"/>
      <c r="F312" s="5"/>
      <c r="G312" s="4"/>
      <c r="H312" s="2" t="s">
        <v>270</v>
      </c>
      <c r="I312" s="2"/>
      <c r="J312" s="109">
        <v>0</v>
      </c>
      <c r="K312" s="109">
        <v>1</v>
      </c>
      <c r="L312" s="109">
        <v>2</v>
      </c>
      <c r="M312" s="2"/>
      <c r="N312" s="2"/>
      <c r="O312" s="2"/>
      <c r="P312" s="2"/>
      <c r="Q312" s="2"/>
      <c r="R312" s="2"/>
      <c r="S312" s="2"/>
      <c r="T312" s="2"/>
      <c r="U312" s="2"/>
      <c r="V312" s="2"/>
      <c r="W312" s="2"/>
      <c r="X312" s="4"/>
      <c r="Y312" s="16"/>
      <c r="Z312" s="1"/>
      <c r="AA312" s="1"/>
      <c r="AB312" s="1"/>
    </row>
    <row r="313" spans="1:28" outlineLevel="3" x14ac:dyDescent="0.25">
      <c r="A313" s="1"/>
      <c r="B313" s="33"/>
      <c r="C313" s="73">
        <f t="shared" si="72"/>
        <v>4</v>
      </c>
      <c r="D313" s="4"/>
      <c r="E313" s="5"/>
      <c r="F313" s="5"/>
      <c r="G313" s="4"/>
      <c r="H313" s="2" t="s">
        <v>300</v>
      </c>
      <c r="I313" s="2"/>
      <c r="J313" s="31" t="b">
        <v>1</v>
      </c>
      <c r="K313" s="31" t="b">
        <v>1</v>
      </c>
      <c r="L313" s="31" t="b">
        <v>1</v>
      </c>
      <c r="M313" s="2"/>
      <c r="N313" s="2"/>
      <c r="O313" s="2"/>
      <c r="P313" s="2"/>
      <c r="Q313" s="2"/>
      <c r="R313" s="2"/>
      <c r="S313" s="2"/>
      <c r="T313" s="2"/>
      <c r="U313" s="2"/>
      <c r="V313" s="2"/>
      <c r="W313" s="2"/>
      <c r="X313" s="4"/>
      <c r="Y313" s="16"/>
      <c r="Z313" s="1"/>
      <c r="AA313" s="1"/>
      <c r="AB313" s="1"/>
    </row>
    <row r="314" spans="1:28" outlineLevel="3" x14ac:dyDescent="0.25">
      <c r="A314" s="1"/>
      <c r="B314" s="33"/>
      <c r="C314" s="73">
        <f t="shared" si="72"/>
        <v>4</v>
      </c>
      <c r="D314" s="4"/>
      <c r="E314" s="5"/>
      <c r="F314" s="5"/>
      <c r="G314" s="4"/>
      <c r="H314" s="2"/>
      <c r="I314" s="2"/>
      <c r="J314" s="2"/>
      <c r="K314" s="2"/>
      <c r="L314" s="2"/>
      <c r="M314" s="2"/>
      <c r="N314" s="2"/>
      <c r="O314" s="2"/>
      <c r="P314" s="2"/>
      <c r="Q314" s="2"/>
      <c r="R314" s="2"/>
      <c r="S314" s="2"/>
      <c r="T314" s="2"/>
      <c r="U314" s="2"/>
      <c r="V314" s="2"/>
      <c r="W314" s="2"/>
      <c r="X314" s="4"/>
      <c r="Y314" s="16"/>
      <c r="Z314" s="1"/>
      <c r="AA314" s="1"/>
      <c r="AB314" s="1"/>
    </row>
    <row r="315" spans="1:28" outlineLevel="3" x14ac:dyDescent="0.2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25">
      <c r="A316" s="1"/>
      <c r="B316" s="33"/>
      <c r="C316" s="73">
        <f t="shared" si="72"/>
        <v>4</v>
      </c>
      <c r="D316" s="4"/>
      <c r="E316" s="5"/>
      <c r="F316" s="5"/>
      <c r="G316" s="4"/>
      <c r="H316" s="2"/>
      <c r="I316" s="122"/>
      <c r="J316" s="123" t="s">
        <v>219</v>
      </c>
      <c r="K316" s="123" t="s">
        <v>220</v>
      </c>
      <c r="L316" s="123" t="s">
        <v>221</v>
      </c>
      <c r="M316" s="2"/>
      <c r="N316" s="2"/>
      <c r="O316" s="2"/>
      <c r="P316" s="2"/>
      <c r="Q316" s="2"/>
      <c r="R316" s="2"/>
      <c r="S316" s="2"/>
      <c r="T316" s="2"/>
      <c r="U316" s="2"/>
      <c r="V316" s="2"/>
      <c r="W316" s="2"/>
      <c r="X316" s="4"/>
      <c r="Y316" s="16"/>
      <c r="Z316" s="1"/>
      <c r="AA316" s="1"/>
      <c r="AB316" s="1"/>
    </row>
    <row r="317" spans="1:28" outlineLevel="3" x14ac:dyDescent="0.25">
      <c r="A317" s="1"/>
      <c r="B317" s="33"/>
      <c r="C317" s="73">
        <f t="shared" si="72"/>
        <v>4</v>
      </c>
      <c r="D317" s="4"/>
      <c r="E317" s="5"/>
      <c r="F317" s="5"/>
      <c r="G317" s="4"/>
      <c r="H317" s="2" t="s">
        <v>218</v>
      </c>
      <c r="I317" s="122"/>
      <c r="J317" s="31">
        <f>J312</f>
        <v>0</v>
      </c>
      <c r="K317" s="31">
        <f>K312</f>
        <v>1</v>
      </c>
      <c r="L317" s="31">
        <f>L312</f>
        <v>2</v>
      </c>
      <c r="M317" s="2"/>
      <c r="N317" s="2"/>
      <c r="O317" s="2"/>
      <c r="P317" s="2"/>
      <c r="Q317" s="2"/>
      <c r="R317" s="2"/>
      <c r="S317" s="2"/>
      <c r="T317" s="2"/>
      <c r="U317" s="2"/>
      <c r="V317" s="2"/>
      <c r="W317" s="2"/>
      <c r="X317" s="4"/>
      <c r="Y317" s="16"/>
      <c r="Z317" s="1"/>
      <c r="AA317" s="1"/>
      <c r="AB317" s="1"/>
    </row>
    <row r="318" spans="1:28" outlineLevel="3" x14ac:dyDescent="0.25">
      <c r="A318" s="1"/>
      <c r="B318" s="33"/>
      <c r="C318" s="73">
        <f t="shared" si="72"/>
        <v>4</v>
      </c>
      <c r="D318" s="4"/>
      <c r="E318" s="5"/>
      <c r="F318" s="5"/>
      <c r="G318" s="4"/>
      <c r="H318" s="2"/>
      <c r="I318" s="122"/>
      <c r="J318" s="123"/>
      <c r="K318" s="123"/>
      <c r="L318" s="123"/>
      <c r="M318" s="2"/>
      <c r="N318" s="2"/>
      <c r="O318" s="2"/>
      <c r="P318" s="2"/>
      <c r="Q318" s="2"/>
      <c r="R318" s="2"/>
      <c r="S318" s="2"/>
      <c r="T318" s="2"/>
      <c r="U318" s="2"/>
      <c r="V318" s="2"/>
      <c r="W318" s="2"/>
      <c r="X318" s="4"/>
      <c r="Y318" s="16"/>
      <c r="Z318" s="1"/>
      <c r="AA318" s="1"/>
      <c r="AB318" s="1"/>
    </row>
    <row r="319" spans="1:28" outlineLevel="3" x14ac:dyDescent="0.2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25">
      <c r="A320" s="1"/>
      <c r="B320" s="33"/>
      <c r="C320" s="73">
        <f>INT($C$31)+3</f>
        <v>4</v>
      </c>
      <c r="D320" s="4"/>
      <c r="E320" s="5"/>
      <c r="F320" s="5"/>
      <c r="G320" s="4"/>
      <c r="H320" s="2"/>
      <c r="I320" s="2"/>
      <c r="J320" s="2"/>
      <c r="K320" s="2"/>
      <c r="L320" s="2"/>
      <c r="M320" s="2"/>
      <c r="N320" s="2"/>
      <c r="O320" s="2"/>
      <c r="P320" s="2"/>
      <c r="Q320" s="2"/>
      <c r="R320" s="2"/>
      <c r="S320" s="2"/>
      <c r="T320" s="2"/>
      <c r="U320" s="2"/>
      <c r="V320" s="2"/>
      <c r="W320" s="2"/>
      <c r="X320" s="4"/>
      <c r="Y320" s="16"/>
      <c r="Z320" s="1"/>
      <c r="AA320" s="1"/>
      <c r="AB320" s="1"/>
    </row>
    <row r="321" spans="1:28" ht="5.0999999999999996" customHeight="1" outlineLevel="3" x14ac:dyDescent="0.25">
      <c r="A321" s="1"/>
      <c r="B321" s="33"/>
      <c r="C321" s="73">
        <f>INT($C$31)+3.005</f>
        <v>4.0049999999999999</v>
      </c>
      <c r="D321" s="4"/>
      <c r="E321" s="4"/>
      <c r="F321" s="4"/>
      <c r="G321" s="4"/>
      <c r="H321" s="82"/>
      <c r="I321" s="82"/>
      <c r="J321" s="82"/>
      <c r="K321" s="82"/>
      <c r="L321" s="82"/>
      <c r="M321" s="82"/>
      <c r="N321" s="82"/>
      <c r="O321" s="82"/>
      <c r="P321" s="82"/>
      <c r="Q321" s="82"/>
      <c r="R321" s="82"/>
      <c r="S321" s="82"/>
      <c r="T321" s="82"/>
      <c r="U321" s="82"/>
      <c r="V321" s="82"/>
      <c r="W321" s="82"/>
      <c r="X321" s="4" t="s">
        <v>3</v>
      </c>
      <c r="Y321" s="16"/>
      <c r="Z321" s="1"/>
      <c r="AA321" s="1"/>
      <c r="AB321" s="1"/>
    </row>
    <row r="322" spans="1:28" ht="5.0999999999999996" customHeight="1" outlineLevel="2" x14ac:dyDescent="0.25">
      <c r="A322" s="1"/>
      <c r="B322" s="33"/>
      <c r="C322" s="73">
        <f>INT($C$31)+2.005</f>
        <v>3.0049999999999999</v>
      </c>
      <c r="D322" s="4"/>
      <c r="E322" s="4"/>
      <c r="F322" s="4"/>
      <c r="G322" s="4"/>
      <c r="H322" s="4"/>
      <c r="I322" s="4"/>
      <c r="J322" s="4"/>
      <c r="K322" s="4"/>
      <c r="L322" s="4"/>
      <c r="M322" s="4"/>
      <c r="N322" s="4"/>
      <c r="O322" s="4"/>
      <c r="P322" s="4"/>
      <c r="Q322" s="4"/>
      <c r="R322" s="4"/>
      <c r="S322" s="4"/>
      <c r="T322" s="4"/>
      <c r="U322" s="4"/>
      <c r="V322" s="4"/>
      <c r="W322" s="4"/>
      <c r="X322" s="4"/>
      <c r="Y322" s="16"/>
      <c r="Z322" s="1"/>
      <c r="AA322" s="1"/>
      <c r="AB322" s="1"/>
    </row>
    <row r="323" spans="1:28" ht="5.0999999999999996" customHeight="1" outlineLevel="1" x14ac:dyDescent="0.25">
      <c r="A323" s="1"/>
      <c r="B323" s="35"/>
      <c r="C323" s="76">
        <f>INT($C$31)+1.005</f>
        <v>2.0049999999999999</v>
      </c>
      <c r="D323" s="17"/>
      <c r="E323" s="17"/>
      <c r="F323" s="17"/>
      <c r="G323" s="17"/>
      <c r="H323" s="17"/>
      <c r="I323" s="17"/>
      <c r="J323" s="17"/>
      <c r="K323" s="17"/>
      <c r="L323" s="17"/>
      <c r="M323" s="17"/>
      <c r="N323" s="17"/>
      <c r="O323" s="17"/>
      <c r="P323" s="17"/>
      <c r="Q323" s="17"/>
      <c r="R323" s="17"/>
      <c r="S323" s="17"/>
      <c r="T323" s="17"/>
      <c r="U323" s="17"/>
      <c r="V323" s="17"/>
      <c r="W323" s="17"/>
      <c r="X323" s="17"/>
      <c r="Y323" s="18" t="s">
        <v>1</v>
      </c>
      <c r="Z323" s="1"/>
      <c r="AA323" s="1"/>
      <c r="AB323" s="1"/>
    </row>
    <row r="324" spans="1:28" ht="5.0999999999999996" customHeight="1" x14ac:dyDescent="0.25">
      <c r="A324" s="1"/>
      <c r="B324" s="19"/>
      <c r="C324" s="77">
        <f>INT($C$31)+0.005</f>
        <v>1.0049999999999999</v>
      </c>
      <c r="D324" s="19"/>
      <c r="E324" s="19"/>
      <c r="F324" s="19"/>
      <c r="G324" s="19"/>
      <c r="H324" s="19"/>
      <c r="I324" s="19"/>
      <c r="J324" s="19"/>
      <c r="K324" s="19"/>
      <c r="L324" s="19"/>
      <c r="M324" s="19"/>
      <c r="N324" s="19"/>
      <c r="O324" s="19"/>
      <c r="P324" s="19"/>
      <c r="Q324" s="19"/>
      <c r="R324" s="19"/>
      <c r="S324" s="19"/>
      <c r="T324" s="19"/>
      <c r="U324" s="19"/>
      <c r="V324" s="19"/>
      <c r="W324" s="19"/>
      <c r="X324" s="19"/>
      <c r="Y324" s="19"/>
      <c r="Z324" s="1"/>
      <c r="AA324" s="1"/>
      <c r="AB324" s="1"/>
    </row>
    <row r="325" spans="1:28" outlineLevel="2" x14ac:dyDescent="0.25">
      <c r="A325" s="1"/>
      <c r="B325" s="1"/>
      <c r="C325" s="73">
        <f>INT($C$31)+2</f>
        <v>3</v>
      </c>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outlineLevel="2" x14ac:dyDescent="0.25">
      <c r="A326" s="1"/>
      <c r="B326" s="1"/>
      <c r="C326" s="73">
        <f>INT($C$132)+2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x14ac:dyDescent="0.25">
      <c r="A327" s="1"/>
      <c r="B327" s="1"/>
      <c r="C327" s="66"/>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C333"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E217"/>
  <sheetViews>
    <sheetView tabSelected="1" topLeftCell="A6" zoomScale="80" zoomScaleNormal="80" workbookViewId="0">
      <pane xSplit="9" ySplit="10" topLeftCell="J151" activePane="bottomRight" state="frozen"/>
      <selection activeCell="A6" sqref="A6"/>
      <selection pane="topRight" activeCell="J6" sqref="J6"/>
      <selection pane="bottomLeft" activeCell="A16" sqref="A16"/>
      <selection pane="bottomRight" activeCell="J13" sqref="J13:T13"/>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1.42578125" customWidth="1"/>
    <col min="10" max="12" width="10.85546875" customWidth="1"/>
    <col min="13" max="14" width="11.28515625" customWidth="1"/>
    <col min="15" max="15" width="12.140625" bestFit="1" customWidth="1"/>
    <col min="16" max="16" width="11.5703125" customWidth="1"/>
    <col min="17" max="17" width="11.7109375" customWidth="1"/>
    <col min="18" max="26" width="10.85546875" customWidth="1"/>
    <col min="27" max="27" width="1.7109375" customWidth="1"/>
    <col min="28" max="29" width="4.7109375" customWidth="1"/>
    <col min="31" max="31" width="46.140625" customWidth="1"/>
  </cols>
  <sheetData>
    <row r="1" spans="1:31"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c r="AE1" s="1"/>
    </row>
    <row r="2" spans="1:3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c r="AE2" s="1"/>
    </row>
    <row r="3" spans="1:31"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20"/>
      <c r="AC3" s="1"/>
      <c r="AD3" s="1"/>
      <c r="AE3" s="1"/>
    </row>
    <row r="4" spans="1:31"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4"/>
      <c r="AB4" s="15"/>
      <c r="AC4" s="1"/>
      <c r="AD4" s="1"/>
      <c r="AE4" s="1"/>
    </row>
    <row r="5" spans="1:31"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27"/>
      <c r="Y5" s="27"/>
      <c r="Z5" s="27"/>
      <c r="AA5" s="3"/>
      <c r="AB5" s="16"/>
      <c r="AC5" s="1"/>
      <c r="AD5" s="1"/>
      <c r="AE5" s="1"/>
    </row>
    <row r="6" spans="1:31"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6"/>
      <c r="Y6" s="6"/>
      <c r="Z6" s="6"/>
      <c r="AA6" s="10"/>
      <c r="AB6" s="16"/>
      <c r="AC6" s="1"/>
      <c r="AD6" s="1"/>
      <c r="AE6" s="1"/>
    </row>
    <row r="7" spans="1:31"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7"/>
      <c r="AA7" s="11"/>
      <c r="AB7" s="16"/>
      <c r="AC7" s="1"/>
      <c r="AD7" s="1"/>
      <c r="AE7" s="1"/>
    </row>
    <row r="8" spans="1:31"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3"/>
      <c r="AB8" s="16"/>
      <c r="AC8" s="1"/>
      <c r="AD8" s="1"/>
      <c r="AE8" s="1"/>
    </row>
    <row r="9" spans="1:31"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29"/>
      <c r="Y9" s="29"/>
      <c r="Z9" s="29"/>
      <c r="AA9" s="3"/>
      <c r="AB9" s="16"/>
      <c r="AC9" s="1"/>
      <c r="AD9" s="1"/>
      <c r="AE9" s="1"/>
    </row>
    <row r="10" spans="1:31"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81"/>
      <c r="Y10" s="81"/>
      <c r="Z10" s="81"/>
      <c r="AA10" s="3"/>
      <c r="AB10" s="16"/>
      <c r="AC10" s="1"/>
      <c r="AD10" s="1"/>
      <c r="AE10" s="1"/>
    </row>
    <row r="11" spans="1:31"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82"/>
      <c r="Y11" s="82"/>
      <c r="Z11" s="82"/>
      <c r="AA11" s="4"/>
      <c r="AB11" s="16"/>
      <c r="AC11" s="1"/>
      <c r="AD11" s="1"/>
      <c r="AE11" s="1"/>
    </row>
    <row r="12" spans="1:31"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2"/>
      <c r="Y12" s="2"/>
      <c r="Z12" s="2"/>
      <c r="AA12" s="4"/>
      <c r="AB12" s="16"/>
      <c r="AC12" s="1"/>
      <c r="AD12" s="1"/>
      <c r="AE12" s="1"/>
    </row>
    <row r="13" spans="1:31" ht="45" customHeight="1" outlineLevel="1" x14ac:dyDescent="0.25">
      <c r="A13" s="1"/>
      <c r="B13" s="33"/>
      <c r="C13" s="67">
        <f>INT($C$6)+1.045</f>
        <v>2.0449999999999999</v>
      </c>
      <c r="D13" s="4"/>
      <c r="E13" s="5"/>
      <c r="F13" s="5"/>
      <c r="G13" s="4"/>
      <c r="H13" s="2" t="s">
        <v>16</v>
      </c>
      <c r="I13" s="126">
        <v>45539.395936458299</v>
      </c>
      <c r="J13" s="215" t="s">
        <v>447</v>
      </c>
      <c r="K13" s="216"/>
      <c r="L13" s="216"/>
      <c r="M13" s="216"/>
      <c r="N13" s="216"/>
      <c r="O13" s="216"/>
      <c r="P13" s="216"/>
      <c r="Q13" s="216"/>
      <c r="R13" s="216"/>
      <c r="S13" s="216"/>
      <c r="T13" s="217"/>
      <c r="U13" s="2"/>
      <c r="V13" s="2"/>
      <c r="W13" s="2"/>
      <c r="X13" s="2"/>
      <c r="Y13" s="2"/>
      <c r="Z13" s="2"/>
      <c r="AA13" s="4"/>
      <c r="AB13" s="16"/>
      <c r="AC13" s="1"/>
      <c r="AD13" s="1"/>
      <c r="AE13" s="1"/>
    </row>
    <row r="14" spans="1:31" ht="45" customHeight="1" outlineLevel="1" x14ac:dyDescent="0.25">
      <c r="A14" s="1"/>
      <c r="B14" s="33"/>
      <c r="C14" s="67">
        <f>INT($C$6)+1.045</f>
        <v>2.0449999999999999</v>
      </c>
      <c r="D14" s="4"/>
      <c r="E14" s="5"/>
      <c r="F14" s="5"/>
      <c r="G14" s="4"/>
      <c r="H14" s="2" t="s">
        <v>17</v>
      </c>
      <c r="I14" s="125">
        <v>45421.933288078697</v>
      </c>
      <c r="J14" s="218" t="s">
        <v>389</v>
      </c>
      <c r="K14" s="219"/>
      <c r="L14" s="219"/>
      <c r="M14" s="219"/>
      <c r="N14" s="219"/>
      <c r="O14" s="219"/>
      <c r="P14" s="219"/>
      <c r="Q14" s="219"/>
      <c r="R14" s="219"/>
      <c r="S14" s="219"/>
      <c r="T14" s="219"/>
      <c r="U14" s="2"/>
      <c r="V14" s="2"/>
      <c r="W14" s="2"/>
      <c r="X14" s="2"/>
      <c r="Y14" s="2"/>
      <c r="Z14" s="2"/>
      <c r="AA14" s="4"/>
      <c r="AB14" s="16"/>
      <c r="AC14" s="1"/>
      <c r="AD14" s="1"/>
      <c r="AE14" s="1"/>
    </row>
    <row r="15" spans="1:31"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c r="Y15" s="4"/>
      <c r="Z15" s="4"/>
      <c r="AA15" s="4" t="s">
        <v>3</v>
      </c>
      <c r="AB15" s="16"/>
      <c r="AC15" s="1"/>
      <c r="AD15" s="1"/>
      <c r="AE15" s="1"/>
    </row>
    <row r="16" spans="1:31"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4"/>
      <c r="Z16" s="4"/>
      <c r="AA16" s="4"/>
      <c r="AB16" s="16"/>
      <c r="AC16" s="1"/>
      <c r="AD16" s="1"/>
      <c r="AE16" s="1"/>
    </row>
    <row r="17" spans="1:3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2"/>
      <c r="Y17" s="2"/>
      <c r="Z17" s="2"/>
      <c r="AA17" s="4"/>
      <c r="AB17" s="16"/>
      <c r="AC17" s="1"/>
      <c r="AD17" s="1"/>
      <c r="AE17" s="1"/>
    </row>
    <row r="18" spans="1:3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2"/>
      <c r="Y18" s="2"/>
      <c r="Z18" s="2"/>
      <c r="AA18" s="4"/>
      <c r="AB18" s="16"/>
      <c r="AC18" s="1"/>
      <c r="AD18" s="1"/>
      <c r="AE18" s="1"/>
    </row>
    <row r="19" spans="1:3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2"/>
      <c r="Y19" s="2"/>
      <c r="Z19" s="2"/>
      <c r="AA19" s="4"/>
      <c r="AB19" s="16"/>
      <c r="AC19" s="1"/>
      <c r="AD19" s="1"/>
      <c r="AE19" s="1"/>
    </row>
    <row r="20" spans="1:3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2"/>
      <c r="Y20" s="2"/>
      <c r="Z20" s="2"/>
      <c r="AA20" s="4"/>
      <c r="AB20" s="16"/>
      <c r="AC20" s="1"/>
      <c r="AD20" s="1"/>
      <c r="AE20" s="1"/>
    </row>
    <row r="21" spans="1:3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2"/>
      <c r="Y21" s="2"/>
      <c r="Z21" s="2"/>
      <c r="AA21" s="4"/>
      <c r="AB21" s="16"/>
      <c r="AC21" s="1"/>
      <c r="AD21" s="1"/>
      <c r="AE21" s="1"/>
    </row>
    <row r="22" spans="1:31"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c r="Y22" s="4"/>
      <c r="Z22" s="4"/>
      <c r="AA22" s="4" t="s">
        <v>3</v>
      </c>
      <c r="AB22" s="16"/>
      <c r="AC22" s="1"/>
      <c r="AD22" s="1"/>
      <c r="AE22" s="1"/>
    </row>
    <row r="23" spans="1:31"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4"/>
      <c r="Z23" s="4"/>
      <c r="AA23" s="4"/>
      <c r="AB23" s="16"/>
      <c r="AC23" s="1"/>
      <c r="AD23" s="1"/>
      <c r="AE23" s="1"/>
    </row>
    <row r="24" spans="1:31"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7"/>
      <c r="Z24" s="17"/>
      <c r="AA24" s="17"/>
      <c r="AB24" s="18" t="s">
        <v>1</v>
      </c>
      <c r="AC24" s="1"/>
      <c r="AD24" s="1"/>
      <c r="AE24" s="1"/>
    </row>
    <row r="25" spans="1:31"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
      <c r="AD25" s="1"/>
      <c r="AE25" s="1"/>
    </row>
    <row r="26" spans="1:31"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spans="1:31" outlineLevel="2" x14ac:dyDescent="0.2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spans="1:31" ht="5.0999999999999996" customHeight="1" thickBot="1" x14ac:dyDescent="0.3">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1"/>
      <c r="AD28" s="1"/>
      <c r="AE28" s="1"/>
    </row>
    <row r="29" spans="1:31" ht="5.0999999999999996" customHeight="1" outlineLevel="1" x14ac:dyDescent="0.2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4"/>
      <c r="Z29" s="14"/>
      <c r="AA29" s="14"/>
      <c r="AB29" s="15"/>
      <c r="AC29" s="1"/>
      <c r="AD29" s="1"/>
      <c r="AE29" s="1"/>
    </row>
    <row r="30" spans="1:31" outlineLevel="4" x14ac:dyDescent="0.2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27"/>
      <c r="Y30" s="27"/>
      <c r="Z30" s="27"/>
      <c r="AA30" s="3"/>
      <c r="AB30" s="16"/>
      <c r="AC30" s="1"/>
      <c r="AD30" s="1"/>
      <c r="AE30" s="1"/>
    </row>
    <row r="31" spans="1:31" ht="20.100000000000001" customHeight="1" x14ac:dyDescent="0.2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6"/>
      <c r="Y31" s="6"/>
      <c r="Z31" s="6"/>
      <c r="AA31" s="10"/>
      <c r="AB31" s="16"/>
      <c r="AC31" s="1"/>
      <c r="AD31" s="1"/>
      <c r="AE31" s="1"/>
    </row>
    <row r="32" spans="1:31" ht="20.100000000000001" customHeight="1" outlineLevel="1" x14ac:dyDescent="0.2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7"/>
      <c r="Y32" s="7"/>
      <c r="Z32" s="7"/>
      <c r="AA32" s="11"/>
      <c r="AB32" s="16"/>
      <c r="AC32" s="1"/>
      <c r="AD32" s="1"/>
      <c r="AE32" s="1"/>
    </row>
    <row r="33" spans="1:31" ht="5.0999999999999996" customHeight="1" outlineLevel="2" x14ac:dyDescent="0.2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3"/>
      <c r="Z33" s="3"/>
      <c r="AA33" s="3"/>
      <c r="AB33" s="16"/>
      <c r="AC33" s="1"/>
      <c r="AD33" s="1"/>
      <c r="AE33" s="1"/>
    </row>
    <row r="34" spans="1:31" outlineLevel="3" x14ac:dyDescent="0.25">
      <c r="A34" s="1"/>
      <c r="B34" s="33"/>
      <c r="C34" s="73">
        <f>INT($C$59)+3</f>
        <v>4</v>
      </c>
      <c r="D34" s="3"/>
      <c r="E34" s="5"/>
      <c r="F34" s="5"/>
      <c r="G34" s="3"/>
      <c r="H34" s="30"/>
      <c r="I34" s="30"/>
      <c r="J34" s="30"/>
      <c r="K34" s="30"/>
      <c r="L34" s="30"/>
      <c r="M34" s="30"/>
      <c r="N34" s="30"/>
      <c r="O34" s="30"/>
      <c r="P34" s="30"/>
      <c r="Q34" s="30"/>
      <c r="R34" s="30"/>
      <c r="S34" s="30"/>
      <c r="T34" s="30"/>
      <c r="U34" s="30"/>
      <c r="V34" s="30"/>
      <c r="W34" s="30"/>
      <c r="X34" s="30"/>
      <c r="Y34" s="30"/>
      <c r="Z34" s="30"/>
      <c r="AA34" s="3"/>
      <c r="AB34" s="16"/>
      <c r="AC34" s="1"/>
      <c r="AD34" s="1"/>
      <c r="AE34" s="1"/>
    </row>
    <row r="35" spans="1:31" outlineLevel="3" x14ac:dyDescent="0.2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29"/>
      <c r="Y35" s="29"/>
      <c r="Z35" s="29"/>
      <c r="AA35" s="3"/>
      <c r="AB35" s="16"/>
      <c r="AC35" s="1"/>
      <c r="AD35" s="1"/>
      <c r="AE35" s="1"/>
    </row>
    <row r="36" spans="1:31" outlineLevel="2" x14ac:dyDescent="0.25">
      <c r="A36" s="1"/>
      <c r="B36" s="33"/>
      <c r="C36" s="73">
        <f>INT($C$59)+2</f>
        <v>3</v>
      </c>
      <c r="D36" s="3"/>
      <c r="E36" s="5"/>
      <c r="F36" s="5"/>
      <c r="G36" s="3"/>
      <c r="H36" s="29"/>
      <c r="I36" s="29"/>
      <c r="J36" s="29"/>
      <c r="K36" s="29"/>
      <c r="L36" s="29"/>
      <c r="M36" s="29"/>
      <c r="N36" s="29"/>
      <c r="O36" s="29"/>
      <c r="P36" s="29"/>
      <c r="Q36" s="29"/>
      <c r="R36" s="29"/>
      <c r="S36" s="29"/>
      <c r="T36" s="29"/>
      <c r="U36" s="29"/>
      <c r="V36" s="29"/>
      <c r="W36" s="29"/>
      <c r="X36" s="29"/>
      <c r="Y36" s="29"/>
      <c r="Z36" s="29"/>
      <c r="AA36" s="3"/>
      <c r="AB36" s="16"/>
      <c r="AC36" s="1"/>
      <c r="AD36" s="1"/>
      <c r="AE36" s="1"/>
    </row>
    <row r="37" spans="1:31" ht="30" outlineLevel="2" x14ac:dyDescent="0.25">
      <c r="A37" s="1"/>
      <c r="B37" s="33"/>
      <c r="C37" s="73">
        <f>INT($C$59)+2</f>
        <v>3</v>
      </c>
      <c r="D37" s="3"/>
      <c r="E37" s="5"/>
      <c r="F37" s="5"/>
      <c r="G37" s="3"/>
      <c r="H37" s="29"/>
      <c r="I37" s="29" t="s">
        <v>396</v>
      </c>
      <c r="J37" s="29"/>
      <c r="K37" s="29"/>
      <c r="L37" s="29"/>
      <c r="M37" s="29" t="s">
        <v>395</v>
      </c>
      <c r="N37" s="29"/>
      <c r="O37" s="29"/>
      <c r="P37" s="29"/>
      <c r="Q37" s="29"/>
      <c r="R37" s="29" t="s">
        <v>397</v>
      </c>
      <c r="S37" s="29"/>
      <c r="T37" s="29"/>
      <c r="U37" s="29"/>
      <c r="V37" s="29"/>
      <c r="W37" s="29"/>
      <c r="X37" s="29"/>
      <c r="Y37" s="29"/>
      <c r="Z37" s="29"/>
      <c r="AA37" s="3"/>
      <c r="AB37" s="16"/>
      <c r="AC37" s="1"/>
      <c r="AD37" s="1"/>
      <c r="AE37" s="1"/>
    </row>
    <row r="38" spans="1:31" ht="11.45" customHeight="1" outlineLevel="2" x14ac:dyDescent="0.2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29"/>
      <c r="Y38" s="29"/>
      <c r="Z38" s="29"/>
      <c r="AA38" s="3"/>
      <c r="AB38" s="16"/>
      <c r="AC38" s="1"/>
      <c r="AD38" s="1"/>
      <c r="AE38" s="1"/>
    </row>
    <row r="39" spans="1:31" ht="12.95" customHeight="1" outlineLevel="4" x14ac:dyDescent="0.25">
      <c r="A39" s="1"/>
      <c r="B39" s="33"/>
      <c r="C39" s="73">
        <f>C$58</f>
        <v>5</v>
      </c>
      <c r="D39" s="4"/>
      <c r="E39" s="5"/>
      <c r="F39" s="5"/>
      <c r="G39" s="4"/>
      <c r="H39" s="5"/>
      <c r="I39" s="5"/>
      <c r="J39" s="5"/>
      <c r="K39" s="5"/>
      <c r="L39" s="5"/>
      <c r="M39" s="5"/>
      <c r="N39" s="5"/>
      <c r="O39" s="5"/>
      <c r="P39" s="5"/>
      <c r="Q39" s="5"/>
      <c r="R39" s="5"/>
      <c r="S39" s="5"/>
      <c r="T39" s="5"/>
      <c r="U39" s="5"/>
      <c r="V39" s="5"/>
      <c r="W39" s="5"/>
      <c r="X39" s="5"/>
      <c r="Y39" s="5"/>
      <c r="Z39" s="5"/>
      <c r="AA39" s="4"/>
      <c r="AB39" s="16"/>
      <c r="AC39" s="1"/>
      <c r="AD39" s="1"/>
      <c r="AE39" s="1"/>
    </row>
    <row r="40" spans="1:31" ht="8.4499999999999993" customHeight="1" outlineLevel="4" x14ac:dyDescent="0.25">
      <c r="A40" s="1"/>
      <c r="B40" s="33" t="s">
        <v>19</v>
      </c>
      <c r="C40" s="73">
        <f>C$58</f>
        <v>5</v>
      </c>
      <c r="D40" s="4" t="s">
        <v>44</v>
      </c>
      <c r="E40" s="5"/>
      <c r="F40" s="5"/>
      <c r="G40" s="4"/>
      <c r="H40" s="5"/>
      <c r="I40" s="5"/>
      <c r="J40" s="5"/>
      <c r="K40" s="5"/>
      <c r="L40" s="5"/>
      <c r="M40" s="5"/>
      <c r="N40" s="5"/>
      <c r="O40" s="5"/>
      <c r="P40" s="5"/>
      <c r="Q40" s="5"/>
      <c r="R40" s="5"/>
      <c r="S40" s="5"/>
      <c r="T40" s="5"/>
      <c r="U40" s="5"/>
      <c r="V40" s="5"/>
      <c r="W40" s="5"/>
      <c r="X40" s="5"/>
      <c r="Y40" s="5"/>
      <c r="Z40" s="5"/>
      <c r="AA40" s="4"/>
      <c r="AB40" s="16"/>
      <c r="AC40" s="1"/>
      <c r="AD40" s="1"/>
      <c r="AE40" s="1"/>
    </row>
    <row r="41" spans="1:31" ht="5.0999999999999996" customHeight="1" outlineLevel="2" x14ac:dyDescent="0.2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82"/>
      <c r="Y41" s="82"/>
      <c r="Z41" s="82"/>
      <c r="AA41" s="4"/>
      <c r="AB41" s="16"/>
      <c r="AC41" s="1"/>
      <c r="AD41" s="1"/>
      <c r="AE41" s="1"/>
    </row>
    <row r="42" spans="1:31" outlineLevel="2" x14ac:dyDescent="0.25">
      <c r="A42" s="1"/>
      <c r="B42" s="33"/>
      <c r="C42" s="73">
        <f>INT($C$59)+2</f>
        <v>3</v>
      </c>
      <c r="D42" s="4"/>
      <c r="E42" s="5"/>
      <c r="F42" s="5"/>
      <c r="G42" s="4"/>
      <c r="H42" s="36" t="s">
        <v>386</v>
      </c>
      <c r="I42" s="212" t="b">
        <v>1</v>
      </c>
      <c r="J42" s="96"/>
      <c r="K42" s="96"/>
      <c r="L42" s="26" t="s">
        <v>392</v>
      </c>
      <c r="M42" s="213" t="b">
        <v>1</v>
      </c>
      <c r="N42" s="96"/>
      <c r="O42" s="96"/>
      <c r="P42" s="96"/>
      <c r="Q42" s="26" t="s">
        <v>388</v>
      </c>
      <c r="R42" s="204">
        <v>1</v>
      </c>
      <c r="S42" s="96"/>
      <c r="T42" s="96"/>
      <c r="U42" s="96"/>
      <c r="V42" s="96"/>
      <c r="W42" s="2"/>
      <c r="X42" s="2"/>
      <c r="Y42" s="2"/>
      <c r="Z42" s="2"/>
      <c r="AA42" s="4"/>
      <c r="AB42" s="16"/>
      <c r="AC42" s="1"/>
      <c r="AD42" s="1"/>
      <c r="AE42" s="1"/>
    </row>
    <row r="43" spans="1:31" outlineLevel="3" x14ac:dyDescent="0.25">
      <c r="A43" s="1"/>
      <c r="B43" s="33"/>
      <c r="C43" s="73">
        <f>INT($C$59)+3</f>
        <v>4</v>
      </c>
      <c r="D43" s="4"/>
      <c r="E43" s="5"/>
      <c r="F43" s="5"/>
      <c r="G43" s="4"/>
      <c r="H43" s="2"/>
      <c r="I43" s="2"/>
      <c r="J43" s="2"/>
      <c r="K43" s="2"/>
      <c r="L43" s="26" t="s">
        <v>393</v>
      </c>
      <c r="M43" s="213" t="b">
        <v>0</v>
      </c>
      <c r="N43" s="2"/>
      <c r="O43" s="2"/>
      <c r="P43" s="2"/>
      <c r="Q43" s="26" t="s">
        <v>387</v>
      </c>
      <c r="R43" s="204">
        <v>4</v>
      </c>
      <c r="S43" s="2"/>
      <c r="T43" s="2"/>
      <c r="U43" s="2"/>
      <c r="V43" s="2"/>
      <c r="W43" s="2"/>
      <c r="X43" s="2"/>
      <c r="Y43" s="2"/>
      <c r="Z43" s="2"/>
      <c r="AA43" s="4"/>
      <c r="AB43" s="16"/>
      <c r="AC43" s="1"/>
      <c r="AD43" s="1"/>
      <c r="AE43" s="1"/>
    </row>
    <row r="44" spans="1:31" outlineLevel="3" x14ac:dyDescent="0.25">
      <c r="A44" s="1"/>
      <c r="B44" s="33"/>
      <c r="C44" s="73">
        <f t="shared" ref="C44:C49" si="1">INT($C$59)+3</f>
        <v>4</v>
      </c>
      <c r="D44" s="4"/>
      <c r="E44" s="5"/>
      <c r="F44" s="5"/>
      <c r="G44" s="4"/>
      <c r="H44" s="2"/>
      <c r="I44" s="2"/>
      <c r="J44" s="2"/>
      <c r="K44" s="2"/>
      <c r="L44" s="26" t="s">
        <v>394</v>
      </c>
      <c r="M44" s="214">
        <v>1</v>
      </c>
      <c r="N44" s="2"/>
      <c r="O44" s="2"/>
      <c r="P44" s="2"/>
      <c r="Q44" s="2"/>
      <c r="R44" s="2"/>
      <c r="S44" s="2"/>
      <c r="T44" s="2"/>
      <c r="U44" s="2"/>
      <c r="V44" s="2"/>
      <c r="W44" s="2"/>
      <c r="X44" s="2"/>
      <c r="Y44" s="2"/>
      <c r="Z44" s="2"/>
      <c r="AA44" s="4"/>
      <c r="AB44" s="16"/>
      <c r="AC44" s="1"/>
      <c r="AD44" s="1"/>
      <c r="AE44" s="1"/>
    </row>
    <row r="45" spans="1:31" outlineLevel="3" x14ac:dyDescent="0.25">
      <c r="A45" s="1"/>
      <c r="B45" s="33"/>
      <c r="C45" s="73">
        <f t="shared" si="1"/>
        <v>4</v>
      </c>
      <c r="D45" s="4"/>
      <c r="E45" s="5"/>
      <c r="F45" s="5"/>
      <c r="G45" s="4"/>
      <c r="H45" s="2"/>
      <c r="I45" s="2"/>
      <c r="J45" s="2"/>
      <c r="K45" s="2"/>
      <c r="L45" s="26" t="s">
        <v>398</v>
      </c>
      <c r="M45" s="213" t="b">
        <v>0</v>
      </c>
      <c r="N45" s="2"/>
      <c r="O45" s="2"/>
      <c r="P45" s="2"/>
      <c r="Q45" s="2"/>
      <c r="R45" s="2"/>
      <c r="S45" s="2"/>
      <c r="T45" s="2"/>
      <c r="U45" s="2"/>
      <c r="V45" s="2"/>
      <c r="W45" s="2"/>
      <c r="X45" s="2"/>
      <c r="Y45" s="2"/>
      <c r="Z45" s="2"/>
      <c r="AA45" s="4"/>
      <c r="AB45" s="16"/>
      <c r="AC45" s="1"/>
      <c r="AD45" s="1"/>
      <c r="AE45" s="1"/>
    </row>
    <row r="46" spans="1:31" outlineLevel="3" x14ac:dyDescent="0.25">
      <c r="A46" s="1"/>
      <c r="B46" s="33"/>
      <c r="C46" s="73">
        <f t="shared" si="1"/>
        <v>4</v>
      </c>
      <c r="D46" s="4"/>
      <c r="E46" s="5"/>
      <c r="F46" s="5"/>
      <c r="G46" s="4"/>
      <c r="H46" s="2"/>
      <c r="I46" s="2"/>
      <c r="J46" s="2"/>
      <c r="K46" s="2"/>
      <c r="L46" s="2"/>
      <c r="M46" s="2"/>
      <c r="N46" s="2"/>
      <c r="O46" s="2"/>
      <c r="P46" s="2"/>
      <c r="Q46" s="2"/>
      <c r="R46" s="2"/>
      <c r="S46" s="2"/>
      <c r="T46" s="2"/>
      <c r="U46" s="2"/>
      <c r="V46" s="2"/>
      <c r="W46" s="2"/>
      <c r="X46" s="2"/>
      <c r="Y46" s="2"/>
      <c r="Z46" s="2"/>
      <c r="AA46" s="4"/>
      <c r="AB46" s="16"/>
      <c r="AC46" s="1"/>
      <c r="AD46" s="1"/>
      <c r="AE46" s="1"/>
    </row>
    <row r="47" spans="1:31" outlineLevel="3" x14ac:dyDescent="0.25">
      <c r="A47" s="1"/>
      <c r="B47" s="33"/>
      <c r="C47" s="73">
        <f t="shared" si="1"/>
        <v>4</v>
      </c>
      <c r="D47" s="4"/>
      <c r="E47" s="5"/>
      <c r="F47" s="5"/>
      <c r="G47" s="4"/>
      <c r="H47" s="2"/>
      <c r="I47" s="2"/>
      <c r="J47" s="2"/>
      <c r="K47" s="2"/>
      <c r="L47" s="2"/>
      <c r="M47" s="2"/>
      <c r="N47" s="2"/>
      <c r="O47" s="2"/>
      <c r="P47" s="2"/>
      <c r="Q47" s="2"/>
      <c r="R47" s="2"/>
      <c r="S47" s="2"/>
      <c r="T47" s="2"/>
      <c r="U47" s="2"/>
      <c r="V47" s="2"/>
      <c r="W47" s="2"/>
      <c r="X47" s="2"/>
      <c r="Y47" s="2"/>
      <c r="Z47" s="2"/>
      <c r="AA47" s="4"/>
      <c r="AB47" s="16"/>
      <c r="AC47" s="1"/>
      <c r="AD47" s="1"/>
      <c r="AE47" s="1"/>
    </row>
    <row r="48" spans="1:31"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2"/>
      <c r="Y48" s="2"/>
      <c r="Z48" s="2"/>
      <c r="AA48" s="4"/>
      <c r="AB48" s="16"/>
      <c r="AC48" s="1"/>
      <c r="AD48" s="1"/>
      <c r="AE48" s="1"/>
    </row>
    <row r="49" spans="1:31"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2"/>
      <c r="Y49" s="2"/>
      <c r="Z49" s="2"/>
      <c r="AA49" s="4"/>
      <c r="AB49" s="16"/>
      <c r="AC49" s="1"/>
      <c r="AD49" s="1"/>
      <c r="AE49" s="1"/>
    </row>
    <row r="50" spans="1:31" ht="5.0999999999999996" customHeight="1" outlineLevel="3" x14ac:dyDescent="0.2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82"/>
      <c r="Y50" s="82"/>
      <c r="Z50" s="82"/>
      <c r="AA50" s="4" t="s">
        <v>3</v>
      </c>
      <c r="AB50" s="16"/>
      <c r="AC50" s="1"/>
      <c r="AD50" s="1"/>
      <c r="AE50" s="1"/>
    </row>
    <row r="51" spans="1:31" ht="5.0999999999999996" customHeight="1" outlineLevel="2" x14ac:dyDescent="0.2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4"/>
      <c r="Z51" s="4"/>
      <c r="AA51" s="4"/>
      <c r="AB51" s="16"/>
      <c r="AC51" s="1"/>
      <c r="AD51" s="1"/>
      <c r="AE51" s="1"/>
    </row>
    <row r="52" spans="1:31" ht="5.0999999999999996" customHeight="1" outlineLevel="1" x14ac:dyDescent="0.2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7"/>
      <c r="Z52" s="17"/>
      <c r="AA52" s="17"/>
      <c r="AB52" s="18" t="s">
        <v>1</v>
      </c>
      <c r="AC52" s="1"/>
      <c r="AD52" s="1"/>
      <c r="AE52" s="1"/>
    </row>
    <row r="53" spans="1:31" ht="5.0999999999999996" customHeight="1" x14ac:dyDescent="0.2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
      <c r="AD53" s="1"/>
      <c r="AE53" s="1"/>
    </row>
    <row r="54" spans="1:31" outlineLevel="2" x14ac:dyDescent="0.2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outlineLevel="2" x14ac:dyDescent="0.2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ht="5.0999999999999996" customHeight="1" thickBot="1" x14ac:dyDescent="0.3">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1"/>
      <c r="AD56" s="1"/>
      <c r="AE56" s="1"/>
    </row>
    <row r="57" spans="1:31" ht="5.0999999999999996" customHeight="1" outlineLevel="1" x14ac:dyDescent="0.2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4"/>
      <c r="Z57" s="14"/>
      <c r="AA57" s="14"/>
      <c r="AB57" s="15"/>
      <c r="AC57" s="1"/>
      <c r="AD57" s="1"/>
      <c r="AE57" s="1"/>
    </row>
    <row r="58" spans="1:31" outlineLevel="4" x14ac:dyDescent="0.2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27"/>
      <c r="Y58" s="27"/>
      <c r="Z58" s="27"/>
      <c r="AA58" s="3"/>
      <c r="AB58" s="16"/>
      <c r="AC58" s="1"/>
      <c r="AD58" s="1"/>
      <c r="AE58" s="1"/>
    </row>
    <row r="59" spans="1:31" ht="20.100000000000001" customHeight="1" x14ac:dyDescent="0.2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6"/>
      <c r="Y59" s="6"/>
      <c r="Z59" s="6"/>
      <c r="AA59" s="10"/>
      <c r="AB59" s="16"/>
      <c r="AC59" s="1"/>
      <c r="AD59" s="1"/>
      <c r="AE59" s="1"/>
    </row>
    <row r="60" spans="1:31" ht="20.100000000000001" customHeight="1" outlineLevel="1" x14ac:dyDescent="0.2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7"/>
      <c r="Y60" s="7"/>
      <c r="Z60" s="7"/>
      <c r="AA60" s="11"/>
      <c r="AB60" s="16"/>
      <c r="AC60" s="1"/>
      <c r="AD60" s="1"/>
      <c r="AE60" s="1"/>
    </row>
    <row r="61" spans="1:31" ht="5.0999999999999996" customHeight="1" outlineLevel="2" x14ac:dyDescent="0.2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3"/>
      <c r="Z61" s="3"/>
      <c r="AA61" s="3"/>
      <c r="AB61" s="16"/>
      <c r="AC61" s="1"/>
      <c r="AD61" s="1"/>
      <c r="AE61" s="1"/>
    </row>
    <row r="62" spans="1:31" outlineLevel="3" x14ac:dyDescent="0.25">
      <c r="A62" s="1"/>
      <c r="B62" s="33"/>
      <c r="C62" s="73">
        <f>INT($C$59)+3</f>
        <v>4</v>
      </c>
      <c r="D62" s="3"/>
      <c r="E62" s="5"/>
      <c r="F62" s="5"/>
      <c r="G62" s="3"/>
      <c r="H62" s="30"/>
      <c r="I62" s="30"/>
      <c r="J62" s="30"/>
      <c r="K62" s="30"/>
      <c r="L62" s="30"/>
      <c r="M62" s="30"/>
      <c r="N62" s="30"/>
      <c r="O62" s="30"/>
      <c r="P62" s="30"/>
      <c r="Q62" s="30"/>
      <c r="R62" s="30"/>
      <c r="S62" s="30"/>
      <c r="T62" s="30"/>
      <c r="U62" s="30"/>
      <c r="V62" s="30"/>
      <c r="W62" s="30"/>
      <c r="X62" s="30"/>
      <c r="Y62" s="30"/>
      <c r="Z62" s="30"/>
      <c r="AA62" s="3"/>
      <c r="AB62" s="16"/>
      <c r="AC62" s="1"/>
      <c r="AD62" s="1"/>
      <c r="AE62" s="1"/>
    </row>
    <row r="63" spans="1:31" outlineLevel="3" x14ac:dyDescent="0.2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29"/>
      <c r="Y63" s="29"/>
      <c r="Z63" s="29"/>
      <c r="AA63" s="3"/>
      <c r="AB63" s="16"/>
      <c r="AC63" s="1"/>
      <c r="AD63" s="1"/>
      <c r="AE63" s="1"/>
    </row>
    <row r="64" spans="1:31" outlineLevel="2" x14ac:dyDescent="0.25">
      <c r="A64" s="1"/>
      <c r="B64" s="33"/>
      <c r="C64" s="73">
        <f>INT($C$59)+2</f>
        <v>3</v>
      </c>
      <c r="D64" s="3"/>
      <c r="E64" s="5"/>
      <c r="F64" s="5"/>
      <c r="G64" s="3"/>
      <c r="H64" s="29"/>
      <c r="I64" s="29"/>
      <c r="J64" s="29"/>
      <c r="K64" s="156" t="s">
        <v>209</v>
      </c>
      <c r="L64" s="156" t="s">
        <v>96</v>
      </c>
      <c r="M64" s="156" t="s">
        <v>210</v>
      </c>
      <c r="N64" s="156" t="s">
        <v>97</v>
      </c>
      <c r="O64" s="156" t="s">
        <v>211</v>
      </c>
      <c r="P64" s="156" t="s">
        <v>211</v>
      </c>
      <c r="Q64" s="156" t="s">
        <v>211</v>
      </c>
      <c r="R64" s="156" t="s">
        <v>211</v>
      </c>
      <c r="S64" s="29"/>
      <c r="T64" s="29"/>
      <c r="U64" s="29"/>
      <c r="V64" s="29"/>
      <c r="W64" s="29"/>
      <c r="X64" s="29"/>
      <c r="Y64" s="29"/>
      <c r="Z64" s="29"/>
      <c r="AA64" s="3"/>
      <c r="AB64" s="16"/>
      <c r="AC64" s="1"/>
      <c r="AD64" s="1"/>
      <c r="AE64" s="1"/>
    </row>
    <row r="65" spans="1:31" outlineLevel="2" x14ac:dyDescent="0.25">
      <c r="A65" s="1"/>
      <c r="B65" s="33"/>
      <c r="C65" s="73">
        <f>INT($C$59)+2</f>
        <v>3</v>
      </c>
      <c r="D65" s="3"/>
      <c r="E65" s="5"/>
      <c r="F65" s="5"/>
      <c r="G65" s="3"/>
      <c r="H65" s="29"/>
      <c r="I65" s="29"/>
      <c r="J65" s="29" t="s">
        <v>368</v>
      </c>
      <c r="K65" s="156" t="s">
        <v>202</v>
      </c>
      <c r="L65" s="156" t="s">
        <v>203</v>
      </c>
      <c r="M65" s="156" t="s">
        <v>204</v>
      </c>
      <c r="N65" s="156" t="s">
        <v>403</v>
      </c>
      <c r="O65" s="156" t="s">
        <v>399</v>
      </c>
      <c r="P65" s="156" t="s">
        <v>400</v>
      </c>
      <c r="Q65" s="156" t="s">
        <v>401</v>
      </c>
      <c r="R65" s="156" t="s">
        <v>402</v>
      </c>
      <c r="S65" s="29"/>
      <c r="T65" s="29"/>
      <c r="U65" s="29"/>
      <c r="V65" s="29"/>
      <c r="W65" s="29"/>
      <c r="X65" s="29"/>
      <c r="Y65" s="29"/>
      <c r="Z65" s="29"/>
      <c r="AA65" s="3"/>
      <c r="AB65" s="16"/>
      <c r="AC65" s="1"/>
      <c r="AD65" s="1"/>
      <c r="AE65" s="1"/>
    </row>
    <row r="66" spans="1:31" ht="11.45" customHeight="1" outlineLevel="2" x14ac:dyDescent="0.2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29"/>
      <c r="Y66" s="29"/>
      <c r="Z66" s="29"/>
      <c r="AA66" s="3"/>
      <c r="AB66" s="16"/>
      <c r="AC66" s="1"/>
      <c r="AD66" s="1"/>
      <c r="AE66" s="1"/>
    </row>
    <row r="67" spans="1:31" ht="12.95" customHeight="1" outlineLevel="4" x14ac:dyDescent="0.25">
      <c r="A67" s="1"/>
      <c r="B67" s="33"/>
      <c r="C67" s="73">
        <f>C$58</f>
        <v>5</v>
      </c>
      <c r="D67" s="4"/>
      <c r="E67" s="5"/>
      <c r="F67" s="5"/>
      <c r="G67" s="4"/>
      <c r="H67" s="5"/>
      <c r="I67" s="5"/>
      <c r="J67" s="5"/>
      <c r="K67" s="5"/>
      <c r="L67" s="5"/>
      <c r="M67" s="5"/>
      <c r="N67" s="5"/>
      <c r="O67" s="5"/>
      <c r="P67" s="5"/>
      <c r="Q67" s="5"/>
      <c r="R67" s="5"/>
      <c r="S67" s="5"/>
      <c r="T67" s="5"/>
      <c r="U67" s="5"/>
      <c r="V67" s="5"/>
      <c r="W67" s="5"/>
      <c r="X67" s="5"/>
      <c r="Y67" s="5"/>
      <c r="Z67" s="5"/>
      <c r="AA67" s="4"/>
      <c r="AB67" s="16"/>
      <c r="AC67" s="1"/>
      <c r="AD67" s="1"/>
      <c r="AE67" s="1"/>
    </row>
    <row r="68" spans="1:31" ht="8.4499999999999993" customHeight="1" outlineLevel="4" x14ac:dyDescent="0.25">
      <c r="A68" s="1"/>
      <c r="B68" s="33" t="s">
        <v>19</v>
      </c>
      <c r="C68" s="73">
        <f>C$58</f>
        <v>5</v>
      </c>
      <c r="D68" s="4" t="s">
        <v>44</v>
      </c>
      <c r="E68" s="5"/>
      <c r="F68" s="5"/>
      <c r="G68" s="4"/>
      <c r="H68" s="5"/>
      <c r="I68" s="5"/>
      <c r="J68" s="5"/>
      <c r="K68" s="5"/>
      <c r="L68" s="5"/>
      <c r="M68" s="5"/>
      <c r="N68" s="5"/>
      <c r="O68" s="5"/>
      <c r="P68" s="5"/>
      <c r="Q68" s="5"/>
      <c r="R68" s="5"/>
      <c r="S68" s="5"/>
      <c r="T68" s="5"/>
      <c r="U68" s="5"/>
      <c r="V68" s="5"/>
      <c r="W68" s="5"/>
      <c r="X68" s="5"/>
      <c r="Y68" s="5"/>
      <c r="Z68" s="5"/>
      <c r="AA68" s="4"/>
      <c r="AB68" s="16"/>
      <c r="AC68" s="1"/>
      <c r="AD68" s="1"/>
      <c r="AE68" s="1"/>
    </row>
    <row r="69" spans="1:31" ht="5.0999999999999996" customHeight="1" outlineLevel="2" x14ac:dyDescent="0.2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82"/>
      <c r="Y69" s="82"/>
      <c r="Z69" s="82"/>
      <c r="AA69" s="4"/>
      <c r="AB69" s="16"/>
      <c r="AC69" s="1"/>
      <c r="AD69" s="1"/>
      <c r="AE69" s="1"/>
    </row>
    <row r="70" spans="1:31" outlineLevel="2" x14ac:dyDescent="0.25">
      <c r="A70" s="1"/>
      <c r="B70" s="33"/>
      <c r="C70" s="73">
        <f>INT($C$59)+2</f>
        <v>3</v>
      </c>
      <c r="D70" s="4"/>
      <c r="E70" s="5"/>
      <c r="F70" s="5"/>
      <c r="G70" s="4"/>
      <c r="H70" s="96" t="s">
        <v>213</v>
      </c>
      <c r="I70" s="2"/>
      <c r="J70" s="2"/>
      <c r="K70" s="2"/>
      <c r="L70" s="2"/>
      <c r="M70" s="2"/>
      <c r="N70" s="2"/>
      <c r="O70" s="2"/>
      <c r="P70" s="2"/>
      <c r="Q70" s="2"/>
      <c r="R70" s="2"/>
      <c r="S70" s="2"/>
      <c r="T70" s="2"/>
      <c r="U70" s="2"/>
      <c r="V70" s="2"/>
      <c r="W70" s="2"/>
      <c r="X70" s="2"/>
      <c r="Y70" s="2"/>
      <c r="Z70" s="2"/>
      <c r="AA70" s="4"/>
      <c r="AB70" s="16"/>
      <c r="AC70" s="1"/>
      <c r="AD70" s="1"/>
      <c r="AE70" s="1"/>
    </row>
    <row r="71" spans="1:31" outlineLevel="3" x14ac:dyDescent="0.25">
      <c r="A71" s="1"/>
      <c r="B71" s="33"/>
      <c r="C71" s="73">
        <f>INT($C$59)+3</f>
        <v>4</v>
      </c>
      <c r="D71" s="4"/>
      <c r="E71" s="5"/>
      <c r="F71" s="5"/>
      <c r="G71" s="4"/>
      <c r="H71" s="2" t="s">
        <v>299</v>
      </c>
      <c r="I71" s="2"/>
      <c r="J71" s="2"/>
      <c r="K71" s="31" t="b">
        <v>1</v>
      </c>
      <c r="L71" s="31" t="b">
        <v>1</v>
      </c>
      <c r="M71" s="31" t="b">
        <v>1</v>
      </c>
      <c r="N71" s="31" t="b">
        <v>0</v>
      </c>
      <c r="O71" s="31" t="b">
        <v>0</v>
      </c>
      <c r="P71" s="31" t="b">
        <v>0</v>
      </c>
      <c r="Q71" s="31" t="b">
        <v>0</v>
      </c>
      <c r="R71" s="31" t="b">
        <v>0</v>
      </c>
      <c r="S71" s="2"/>
      <c r="T71" s="2"/>
      <c r="U71" s="2"/>
      <c r="V71" s="2"/>
      <c r="W71" s="2"/>
      <c r="X71" s="2"/>
      <c r="Y71" s="2"/>
      <c r="Z71" s="2"/>
      <c r="AA71" s="4"/>
      <c r="AB71" s="16"/>
      <c r="AC71" s="1"/>
      <c r="AD71" s="1"/>
      <c r="AE71" s="1"/>
    </row>
    <row r="72" spans="1:31" outlineLevel="3" x14ac:dyDescent="0.2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2"/>
      <c r="Y72" s="2"/>
      <c r="Z72" s="2"/>
      <c r="AA72" s="4"/>
      <c r="AB72" s="16"/>
      <c r="AC72" s="1"/>
      <c r="AD72" s="1"/>
      <c r="AE72" s="1"/>
    </row>
    <row r="73" spans="1:31" outlineLevel="3" x14ac:dyDescent="0.25">
      <c r="A73" s="1"/>
      <c r="B73" s="33"/>
      <c r="C73" s="73">
        <f t="shared" si="3"/>
        <v>4</v>
      </c>
      <c r="D73" s="4"/>
      <c r="E73" s="5"/>
      <c r="F73" s="5"/>
      <c r="G73" s="4"/>
      <c r="H73" s="2" t="s">
        <v>267</v>
      </c>
      <c r="I73" s="2"/>
      <c r="J73" s="211">
        <v>43600</v>
      </c>
      <c r="K73" s="211"/>
      <c r="L73" s="211"/>
      <c r="M73" s="211"/>
      <c r="N73" s="211"/>
      <c r="O73" s="203">
        <f>$J73+91+126/2</f>
        <v>43754</v>
      </c>
      <c r="P73" s="203">
        <f>O73+126/4</f>
        <v>43785.5</v>
      </c>
      <c r="Q73" s="203">
        <f>$J73-150+129</f>
        <v>43579</v>
      </c>
      <c r="R73" s="203">
        <f>$J73-150+35</f>
        <v>43485</v>
      </c>
      <c r="S73" s="204">
        <f t="shared" ref="S73:V75" si="4">MIN(364,INT((O73 - DATE(YEAR(O73),1,1))))</f>
        <v>288</v>
      </c>
      <c r="T73" s="204">
        <f t="shared" si="4"/>
        <v>319</v>
      </c>
      <c r="U73" s="204">
        <f t="shared" si="4"/>
        <v>113</v>
      </c>
      <c r="V73" s="204">
        <f t="shared" si="4"/>
        <v>19</v>
      </c>
      <c r="W73" s="2"/>
      <c r="X73" s="2"/>
      <c r="Y73" s="2"/>
      <c r="Z73" s="2"/>
      <c r="AA73" s="4"/>
      <c r="AB73" s="16"/>
      <c r="AC73" s="1"/>
      <c r="AD73" s="1"/>
      <c r="AE73" s="1"/>
    </row>
    <row r="74" spans="1:31" outlineLevel="3" x14ac:dyDescent="0.25">
      <c r="A74" s="1"/>
      <c r="B74" s="33"/>
      <c r="C74" s="73">
        <f t="shared" si="3"/>
        <v>4</v>
      </c>
      <c r="D74" s="4"/>
      <c r="E74" s="5"/>
      <c r="F74" s="5"/>
      <c r="G74" s="4"/>
      <c r="H74" s="2" t="s">
        <v>268</v>
      </c>
      <c r="I74" s="2"/>
      <c r="J74" s="211">
        <v>43634</v>
      </c>
      <c r="K74" s="211"/>
      <c r="L74" s="211"/>
      <c r="M74" s="211"/>
      <c r="N74" s="211"/>
      <c r="O74" s="203">
        <f>$J74+91+126/2</f>
        <v>43788</v>
      </c>
      <c r="P74" s="203">
        <f t="shared" ref="P74:P75" si="5">O74+126/4</f>
        <v>43819.5</v>
      </c>
      <c r="Q74" s="203">
        <f>$J74-150+129</f>
        <v>43613</v>
      </c>
      <c r="R74" s="203">
        <f>$J74-150+35</f>
        <v>43519</v>
      </c>
      <c r="S74" s="204">
        <f t="shared" si="4"/>
        <v>322</v>
      </c>
      <c r="T74" s="204">
        <f t="shared" si="4"/>
        <v>353</v>
      </c>
      <c r="U74" s="204">
        <f t="shared" si="4"/>
        <v>147</v>
      </c>
      <c r="V74" s="204">
        <f t="shared" si="4"/>
        <v>53</v>
      </c>
      <c r="W74" s="2"/>
      <c r="X74" s="2"/>
      <c r="Y74" s="2"/>
      <c r="Z74" s="2"/>
      <c r="AA74" s="4"/>
      <c r="AB74" s="16"/>
      <c r="AC74" s="1"/>
      <c r="AD74" s="1"/>
      <c r="AE74" s="1"/>
    </row>
    <row r="75" spans="1:31" outlineLevel="3" x14ac:dyDescent="0.25">
      <c r="A75" s="1"/>
      <c r="B75" s="33"/>
      <c r="C75" s="73">
        <f t="shared" si="3"/>
        <v>4</v>
      </c>
      <c r="D75" s="4"/>
      <c r="E75" s="5"/>
      <c r="F75" s="5"/>
      <c r="G75" s="4"/>
      <c r="H75" s="2" t="s">
        <v>269</v>
      </c>
      <c r="I75" s="2"/>
      <c r="J75" s="211">
        <v>43669</v>
      </c>
      <c r="K75" s="211"/>
      <c r="L75" s="211"/>
      <c r="M75" s="211"/>
      <c r="N75" s="211"/>
      <c r="O75" s="203">
        <f>$J75+91+126/2</f>
        <v>43823</v>
      </c>
      <c r="P75" s="203">
        <f t="shared" si="5"/>
        <v>43854.5</v>
      </c>
      <c r="Q75" s="203">
        <f>$J75-150+129</f>
        <v>43648</v>
      </c>
      <c r="R75" s="203">
        <f>$J75-150+35</f>
        <v>43554</v>
      </c>
      <c r="S75" s="204">
        <f t="shared" si="4"/>
        <v>357</v>
      </c>
      <c r="T75" s="204">
        <f t="shared" si="4"/>
        <v>23</v>
      </c>
      <c r="U75" s="204">
        <f t="shared" si="4"/>
        <v>182</v>
      </c>
      <c r="V75" s="204">
        <f t="shared" si="4"/>
        <v>88</v>
      </c>
      <c r="W75" s="2"/>
      <c r="X75" s="2"/>
      <c r="Y75" s="2"/>
      <c r="Z75" s="2"/>
      <c r="AA75" s="4"/>
      <c r="AB75" s="16"/>
      <c r="AC75" s="1"/>
      <c r="AD75" s="1"/>
      <c r="AE75" s="1"/>
    </row>
    <row r="76" spans="1:31" outlineLevel="3" x14ac:dyDescent="0.25">
      <c r="A76" s="1"/>
      <c r="B76" s="33"/>
      <c r="C76" s="73">
        <f t="shared" si="3"/>
        <v>4</v>
      </c>
      <c r="D76" s="4"/>
      <c r="E76" s="5"/>
      <c r="F76" s="5"/>
      <c r="G76" s="4"/>
      <c r="H76" s="2"/>
      <c r="I76" s="2"/>
      <c r="J76" s="2"/>
      <c r="K76" s="2"/>
      <c r="L76" s="2"/>
      <c r="M76" s="2"/>
      <c r="N76" s="2"/>
      <c r="O76" s="2"/>
      <c r="P76" s="2"/>
      <c r="Q76" s="2"/>
      <c r="R76" s="2"/>
      <c r="S76" s="2"/>
      <c r="T76" s="2"/>
      <c r="U76" s="2"/>
      <c r="V76" s="2"/>
      <c r="W76" s="2"/>
      <c r="X76" s="2"/>
      <c r="Y76" s="2"/>
      <c r="Z76" s="2"/>
      <c r="AA76" s="4"/>
      <c r="AB76" s="16"/>
      <c r="AC76" s="1"/>
      <c r="AD76" s="1"/>
      <c r="AE76" s="1"/>
    </row>
    <row r="77" spans="1:31" outlineLevel="3" x14ac:dyDescent="0.25">
      <c r="A77" s="1"/>
      <c r="B77" s="33"/>
      <c r="C77" s="73">
        <f t="shared" si="3"/>
        <v>4</v>
      </c>
      <c r="D77" s="4"/>
      <c r="E77" s="5"/>
      <c r="F77" s="5"/>
      <c r="G77" s="4"/>
      <c r="H77" s="2"/>
      <c r="I77" s="2"/>
      <c r="J77" s="2"/>
      <c r="K77" s="2"/>
      <c r="L77" s="2"/>
      <c r="M77" s="2"/>
      <c r="N77" s="2"/>
      <c r="O77" s="2"/>
      <c r="P77" s="2"/>
      <c r="Q77" s="2"/>
      <c r="R77" s="2"/>
      <c r="S77" s="2"/>
      <c r="T77" s="2"/>
      <c r="U77" s="2"/>
      <c r="V77" s="2"/>
      <c r="W77" s="2"/>
      <c r="X77" s="2"/>
      <c r="Y77" s="2"/>
      <c r="Z77" s="2"/>
      <c r="AA77" s="4"/>
      <c r="AB77" s="16"/>
      <c r="AC77" s="1"/>
      <c r="AD77" s="1"/>
      <c r="AE77" s="1"/>
    </row>
    <row r="78" spans="1:31" outlineLevel="2" x14ac:dyDescent="0.2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2"/>
      <c r="Y78" s="2"/>
      <c r="Z78" s="2"/>
      <c r="AA78" s="4"/>
      <c r="AB78" s="16"/>
      <c r="AC78" s="1"/>
      <c r="AD78" s="1"/>
      <c r="AE78" s="1"/>
    </row>
    <row r="79" spans="1:31" outlineLevel="3" x14ac:dyDescent="0.2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2"/>
      <c r="Y79" s="2"/>
      <c r="Z79" s="2"/>
      <c r="AA79" s="4"/>
      <c r="AB79" s="16"/>
      <c r="AC79" s="1"/>
      <c r="AD79" s="1"/>
      <c r="AE79" s="1"/>
    </row>
    <row r="80" spans="1:31" outlineLevel="3" x14ac:dyDescent="0.2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2"/>
      <c r="Y80" s="2"/>
      <c r="Z80" s="2"/>
      <c r="AA80" s="4"/>
      <c r="AB80" s="16"/>
      <c r="AC80" s="1"/>
      <c r="AD80" s="1"/>
      <c r="AE80" s="1"/>
    </row>
    <row r="81" spans="1:31" outlineLevel="3" x14ac:dyDescent="0.2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2"/>
      <c r="Y81" s="2"/>
      <c r="Z81" s="2"/>
      <c r="AA81" s="4"/>
      <c r="AB81" s="16"/>
      <c r="AC81" s="1"/>
      <c r="AD81" s="1"/>
      <c r="AE81" s="1"/>
    </row>
    <row r="82" spans="1:31" outlineLevel="3" x14ac:dyDescent="0.2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6">MIN(364,INT((N82 - DATE(YEAR(N82),1,1))))</f>
        <v>134</v>
      </c>
      <c r="R82" s="204">
        <f t="shared" ref="R82:R84" si="7">MIN(364,INT((O82 - DATE(YEAR(O82),1,1))))</f>
        <v>255</v>
      </c>
      <c r="S82" s="2"/>
      <c r="T82" s="2"/>
      <c r="U82" s="2"/>
      <c r="V82" s="2"/>
      <c r="W82" s="2"/>
      <c r="X82" s="2"/>
      <c r="Y82" s="2"/>
      <c r="Z82" s="2"/>
      <c r="AA82" s="4"/>
      <c r="AB82" s="16"/>
      <c r="AC82" s="1"/>
      <c r="AD82" s="1"/>
      <c r="AE82" s="1"/>
    </row>
    <row r="83" spans="1:31" outlineLevel="3" x14ac:dyDescent="0.25">
      <c r="A83" s="1"/>
      <c r="B83" s="33"/>
      <c r="C83" s="73"/>
      <c r="D83" s="4"/>
      <c r="E83" s="5"/>
      <c r="F83" s="5"/>
      <c r="G83" s="4"/>
      <c r="H83" s="2" t="s">
        <v>268</v>
      </c>
      <c r="I83" s="2"/>
      <c r="J83" s="2"/>
      <c r="K83" s="2"/>
      <c r="L83" s="2"/>
      <c r="M83" s="203">
        <v>43509</v>
      </c>
      <c r="N83" s="203">
        <v>43630</v>
      </c>
      <c r="O83" s="203">
        <v>43751</v>
      </c>
      <c r="P83" s="204">
        <f>MIN(364,INT((M83 - DATE(YEAR(M83),1,1))))</f>
        <v>43</v>
      </c>
      <c r="Q83" s="204">
        <f t="shared" si="6"/>
        <v>164</v>
      </c>
      <c r="R83" s="204">
        <f t="shared" si="7"/>
        <v>285</v>
      </c>
      <c r="S83" s="2"/>
      <c r="T83" s="2"/>
      <c r="U83" s="2"/>
      <c r="V83" s="2"/>
      <c r="W83" s="2"/>
      <c r="X83" s="2"/>
      <c r="Y83" s="2"/>
      <c r="Z83" s="2"/>
      <c r="AA83" s="4"/>
      <c r="AB83" s="16"/>
      <c r="AC83" s="1"/>
      <c r="AD83" s="1"/>
      <c r="AE83" s="1"/>
    </row>
    <row r="84" spans="1:31" outlineLevel="3" x14ac:dyDescent="0.25">
      <c r="A84" s="1"/>
      <c r="B84" s="33"/>
      <c r="C84" s="73"/>
      <c r="D84" s="4"/>
      <c r="E84" s="5"/>
      <c r="F84" s="5"/>
      <c r="G84" s="4"/>
      <c r="H84" s="2" t="s">
        <v>269</v>
      </c>
      <c r="I84" s="2"/>
      <c r="J84" s="2"/>
      <c r="K84" s="2"/>
      <c r="L84" s="2"/>
      <c r="M84" s="203">
        <v>43905</v>
      </c>
      <c r="N84" s="203">
        <v>43661</v>
      </c>
      <c r="O84" s="203">
        <v>43782</v>
      </c>
      <c r="P84" s="204">
        <f>MIN(364,INT((M84 - DATE(YEAR(M84),1,1))))</f>
        <v>74</v>
      </c>
      <c r="Q84" s="204">
        <f t="shared" si="6"/>
        <v>195</v>
      </c>
      <c r="R84" s="204">
        <f t="shared" si="7"/>
        <v>316</v>
      </c>
      <c r="S84" s="2"/>
      <c r="T84" s="2"/>
      <c r="U84" s="2"/>
      <c r="V84" s="2"/>
      <c r="W84" s="2"/>
      <c r="X84" s="2"/>
      <c r="Y84" s="2"/>
      <c r="Z84" s="2"/>
      <c r="AA84" s="4"/>
      <c r="AB84" s="16"/>
      <c r="AC84" s="1"/>
      <c r="AD84" s="1"/>
      <c r="AE84" s="1"/>
    </row>
    <row r="85" spans="1:31" outlineLevel="3" x14ac:dyDescent="0.25">
      <c r="A85" s="1"/>
      <c r="B85" s="33"/>
      <c r="C85" s="73"/>
      <c r="D85" s="4"/>
      <c r="E85" s="5"/>
      <c r="F85" s="5"/>
      <c r="G85" s="4"/>
      <c r="H85" s="2"/>
      <c r="I85" s="2"/>
      <c r="J85" s="2"/>
      <c r="K85" s="2"/>
      <c r="L85" s="2"/>
      <c r="M85" s="2"/>
      <c r="N85" s="2"/>
      <c r="O85" s="2"/>
      <c r="P85" s="2"/>
      <c r="Q85" s="2"/>
      <c r="R85" s="2"/>
      <c r="S85" s="2"/>
      <c r="T85" s="2"/>
      <c r="U85" s="2"/>
      <c r="V85" s="2"/>
      <c r="W85" s="2"/>
      <c r="X85" s="2"/>
      <c r="Y85" s="2"/>
      <c r="Z85" s="2"/>
      <c r="AA85" s="4"/>
      <c r="AB85" s="16"/>
      <c r="AC85" s="1"/>
      <c r="AD85" s="1"/>
      <c r="AE85" s="1"/>
    </row>
    <row r="86" spans="1:31" outlineLevel="3" x14ac:dyDescent="0.25">
      <c r="A86" s="1"/>
      <c r="B86" s="33"/>
      <c r="C86" s="73">
        <f>INT($C$59)+3</f>
        <v>4</v>
      </c>
      <c r="D86" s="4"/>
      <c r="E86" s="5"/>
      <c r="F86" s="5"/>
      <c r="G86" s="4"/>
      <c r="H86" s="2"/>
      <c r="I86" s="2"/>
      <c r="J86" s="2"/>
      <c r="K86" s="2"/>
      <c r="L86" s="2"/>
      <c r="M86" s="2"/>
      <c r="N86" s="2"/>
      <c r="O86" s="2"/>
      <c r="P86" s="2"/>
      <c r="Q86" s="2"/>
      <c r="R86" s="2"/>
      <c r="S86" s="2"/>
      <c r="T86" s="2"/>
      <c r="U86" s="2"/>
      <c r="V86" s="2"/>
      <c r="W86" s="2"/>
      <c r="X86" s="2"/>
      <c r="Y86" s="2"/>
      <c r="Z86" s="2"/>
      <c r="AA86" s="4"/>
      <c r="AB86" s="16"/>
      <c r="AC86" s="1"/>
      <c r="AD86" s="1"/>
      <c r="AE86" s="1"/>
    </row>
    <row r="87" spans="1:31" ht="5.0999999999999996" customHeight="1" outlineLevel="3" x14ac:dyDescent="0.2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82"/>
      <c r="Y87" s="82"/>
      <c r="Z87" s="82"/>
      <c r="AA87" s="4" t="s">
        <v>3</v>
      </c>
      <c r="AB87" s="16"/>
      <c r="AC87" s="1"/>
      <c r="AD87" s="1"/>
      <c r="AE87" s="1"/>
    </row>
    <row r="88" spans="1:31" ht="5.0999999999999996" customHeight="1" outlineLevel="2" x14ac:dyDescent="0.2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4"/>
      <c r="Z88" s="4"/>
      <c r="AA88" s="4"/>
      <c r="AB88" s="16"/>
      <c r="AC88" s="1"/>
      <c r="AD88" s="1"/>
      <c r="AE88" s="1"/>
    </row>
    <row r="89" spans="1:31" ht="5.0999999999999996" customHeight="1" outlineLevel="1" x14ac:dyDescent="0.2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7"/>
      <c r="Z89" s="17"/>
      <c r="AA89" s="17"/>
      <c r="AB89" s="18" t="s">
        <v>1</v>
      </c>
      <c r="AC89" s="1"/>
      <c r="AD89" s="1"/>
      <c r="AE89" s="1"/>
    </row>
    <row r="90" spans="1:31" ht="5.0999999999999996" customHeight="1" x14ac:dyDescent="0.2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
      <c r="AD90" s="1"/>
      <c r="AE90" s="1"/>
    </row>
    <row r="91" spans="1:31" outlineLevel="2" x14ac:dyDescent="0.2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spans="1:31" outlineLevel="2" x14ac:dyDescent="0.2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spans="1:31" ht="5.0999999999999996" customHeight="1" thickBot="1" x14ac:dyDescent="0.3">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1"/>
      <c r="AD93" s="1"/>
      <c r="AE93" s="1"/>
    </row>
    <row r="94" spans="1:31" ht="5.0999999999999996" customHeight="1" outlineLevel="1" x14ac:dyDescent="0.2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4"/>
      <c r="Z94" s="14"/>
      <c r="AA94" s="14"/>
      <c r="AB94" s="15"/>
      <c r="AC94" s="1"/>
      <c r="AD94" s="1"/>
      <c r="AE94" s="1"/>
    </row>
    <row r="95" spans="1:31" outlineLevel="4" x14ac:dyDescent="0.2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27"/>
      <c r="Y95" s="27"/>
      <c r="Z95" s="27"/>
      <c r="AA95" s="3"/>
      <c r="AB95" s="16"/>
      <c r="AC95" s="1"/>
      <c r="AD95" s="1"/>
      <c r="AE95" s="1"/>
    </row>
    <row r="96" spans="1:31" ht="18.75" x14ac:dyDescent="0.2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6"/>
      <c r="Y96" s="6"/>
      <c r="Z96" s="6"/>
      <c r="AA96" s="10"/>
      <c r="AB96" s="16"/>
      <c r="AC96" s="1"/>
      <c r="AD96" s="1"/>
      <c r="AE96" s="1"/>
    </row>
    <row r="97" spans="1:31" ht="18.75" outlineLevel="1" x14ac:dyDescent="0.2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7"/>
      <c r="Y97" s="7"/>
      <c r="Z97" s="7"/>
      <c r="AA97" s="11"/>
      <c r="AB97" s="16"/>
      <c r="AC97" s="1"/>
      <c r="AD97" s="1"/>
      <c r="AE97" s="1"/>
    </row>
    <row r="98" spans="1:31" ht="5.0999999999999996" customHeight="1" outlineLevel="2" x14ac:dyDescent="0.2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3"/>
      <c r="Z98" s="3"/>
      <c r="AA98" s="3"/>
      <c r="AB98" s="16"/>
      <c r="AC98" s="1"/>
      <c r="AD98" s="1"/>
      <c r="AE98" s="1"/>
    </row>
    <row r="99" spans="1:31" outlineLevel="3" x14ac:dyDescent="0.25">
      <c r="A99" s="1"/>
      <c r="B99" s="33"/>
      <c r="C99" s="73">
        <f>INT($C$96)+3</f>
        <v>4</v>
      </c>
      <c r="D99" s="3"/>
      <c r="E99" s="5"/>
      <c r="F99" s="5"/>
      <c r="G99" s="3"/>
      <c r="H99" s="30"/>
      <c r="I99" s="30"/>
      <c r="J99" s="30"/>
      <c r="K99" s="30"/>
      <c r="L99" s="30"/>
      <c r="M99" s="30"/>
      <c r="N99" s="30"/>
      <c r="O99" s="30"/>
      <c r="P99" s="30"/>
      <c r="Q99" s="30"/>
      <c r="R99" s="30"/>
      <c r="S99" s="30"/>
      <c r="T99" s="30"/>
      <c r="U99" s="30"/>
      <c r="V99" s="30"/>
      <c r="W99" s="30"/>
      <c r="X99" s="30"/>
      <c r="Y99" s="30"/>
      <c r="Z99" s="30"/>
      <c r="AA99" s="3"/>
      <c r="AB99" s="16"/>
      <c r="AC99" s="1"/>
      <c r="AD99" s="1"/>
      <c r="AE99" s="1"/>
    </row>
    <row r="100" spans="1:31" outlineLevel="3" x14ac:dyDescent="0.2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29"/>
      <c r="Y100" s="29"/>
      <c r="Z100" s="29"/>
      <c r="AA100" s="3"/>
      <c r="AB100" s="16"/>
      <c r="AC100" s="1"/>
      <c r="AD100" s="1"/>
      <c r="AE100" s="1"/>
    </row>
    <row r="101" spans="1:31" outlineLevel="2" x14ac:dyDescent="0.2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29"/>
      <c r="Y101" s="29"/>
      <c r="Z101" s="29"/>
      <c r="AA101" s="3"/>
      <c r="AB101" s="16"/>
      <c r="AC101" s="1"/>
      <c r="AD101" s="1"/>
      <c r="AE101" s="1"/>
    </row>
    <row r="102" spans="1:31" ht="30" outlineLevel="2" x14ac:dyDescent="0.2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29"/>
      <c r="Y102" s="29"/>
      <c r="Z102" s="29"/>
      <c r="AA102" s="3"/>
      <c r="AB102" s="16"/>
      <c r="AC102" s="1"/>
      <c r="AD102" s="1"/>
      <c r="AE102" s="1"/>
    </row>
    <row r="103" spans="1:31" ht="9.75" customHeight="1" outlineLevel="2" x14ac:dyDescent="0.2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29"/>
      <c r="Y103" s="29"/>
      <c r="Z103" s="29"/>
      <c r="AA103" s="3"/>
      <c r="AB103" s="16"/>
      <c r="AC103" s="1"/>
      <c r="AD103" s="1"/>
      <c r="AE103" s="1"/>
    </row>
    <row r="104" spans="1:31" outlineLevel="4" x14ac:dyDescent="0.25">
      <c r="A104" s="1"/>
      <c r="B104" s="33"/>
      <c r="C104" s="73">
        <f>C$95</f>
        <v>5</v>
      </c>
      <c r="D104" s="4"/>
      <c r="E104" s="5"/>
      <c r="F104" s="5"/>
      <c r="G104" s="4"/>
      <c r="H104" s="5"/>
      <c r="I104" s="5"/>
      <c r="J104" s="5"/>
      <c r="K104" s="5"/>
      <c r="L104" s="5"/>
      <c r="M104" s="5"/>
      <c r="N104" s="5"/>
      <c r="O104" s="5"/>
      <c r="P104" s="5"/>
      <c r="Q104" s="5"/>
      <c r="R104" s="5"/>
      <c r="S104" s="5"/>
      <c r="T104" s="5"/>
      <c r="U104" s="5"/>
      <c r="V104" s="5"/>
      <c r="W104" s="5"/>
      <c r="X104" s="5"/>
      <c r="Y104" s="5"/>
      <c r="Z104" s="5"/>
      <c r="AA104" s="4"/>
      <c r="AB104" s="16"/>
      <c r="AC104" s="1"/>
      <c r="AD104" s="1"/>
      <c r="AE104" s="1"/>
    </row>
    <row r="105" spans="1:31" outlineLevel="4" x14ac:dyDescent="0.2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5"/>
      <c r="Y105" s="5"/>
      <c r="Z105" s="5"/>
      <c r="AA105" s="4"/>
      <c r="AB105" s="16"/>
      <c r="AC105" s="1"/>
      <c r="AD105" s="1"/>
      <c r="AE105" s="1"/>
    </row>
    <row r="106" spans="1:31" ht="5.0999999999999996" customHeight="1" outlineLevel="2" x14ac:dyDescent="0.2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82"/>
      <c r="Y106" s="82"/>
      <c r="Z106" s="82"/>
      <c r="AA106" s="4"/>
      <c r="AB106" s="16"/>
      <c r="AC106" s="1"/>
      <c r="AD106" s="1"/>
      <c r="AE106" s="1"/>
    </row>
    <row r="107" spans="1:31" outlineLevel="2" x14ac:dyDescent="0.2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2"/>
      <c r="Y107" s="2"/>
      <c r="Z107" s="2"/>
      <c r="AA107" s="4"/>
      <c r="AB107" s="16"/>
      <c r="AC107" s="1"/>
      <c r="AD107" s="1"/>
      <c r="AE107" s="1"/>
    </row>
    <row r="108" spans="1:31" outlineLevel="2" x14ac:dyDescent="0.2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2"/>
      <c r="Y108" s="2"/>
      <c r="Z108" s="2"/>
      <c r="AA108" s="4"/>
      <c r="AB108" s="16"/>
      <c r="AC108" s="1"/>
      <c r="AD108" s="1"/>
      <c r="AE108" s="1"/>
    </row>
    <row r="109" spans="1:31" outlineLevel="3" x14ac:dyDescent="0.2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2"/>
      <c r="Y109" s="2"/>
      <c r="Z109" s="2"/>
      <c r="AA109" s="4"/>
      <c r="AB109" s="16"/>
      <c r="AC109" s="1"/>
      <c r="AD109" s="1"/>
      <c r="AE109" s="1"/>
    </row>
    <row r="110" spans="1:31" ht="14.45" customHeight="1" outlineLevel="3" x14ac:dyDescent="0.25">
      <c r="A110" s="1"/>
      <c r="B110" s="33"/>
      <c r="C110" s="73">
        <f>INT($C$96)+3</f>
        <v>4</v>
      </c>
      <c r="D110" s="4"/>
      <c r="E110" s="5"/>
      <c r="F110" s="5"/>
      <c r="G110" s="4"/>
      <c r="H110" s="2" t="s">
        <v>128</v>
      </c>
      <c r="I110" s="2"/>
      <c r="J110" s="31">
        <v>1</v>
      </c>
      <c r="K110" s="2"/>
      <c r="L110" s="2"/>
      <c r="M110" s="109">
        <f>COUNTIF(i_fvp_mask_dams,TRUE)</f>
        <v>3</v>
      </c>
      <c r="N110" s="2"/>
      <c r="O110" s="2"/>
      <c r="P110" s="2"/>
      <c r="Q110" s="2"/>
      <c r="R110" s="2"/>
      <c r="S110" s="109">
        <f>COUNTIF(J80:L80,TRUE)</f>
        <v>3</v>
      </c>
      <c r="T110" s="2"/>
      <c r="U110" s="106"/>
      <c r="V110" s="2"/>
      <c r="W110" s="2"/>
      <c r="X110" s="2"/>
      <c r="Y110" s="2"/>
      <c r="Z110" s="2"/>
      <c r="AA110" s="4"/>
      <c r="AB110" s="16"/>
      <c r="AC110" s="1"/>
      <c r="AD110" s="1"/>
      <c r="AE110" s="1"/>
    </row>
    <row r="111" spans="1:31" outlineLevel="3" x14ac:dyDescent="0.2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2"/>
      <c r="Y111" s="2"/>
      <c r="Z111" s="2"/>
      <c r="AA111" s="4"/>
      <c r="AB111" s="16"/>
      <c r="AC111" s="1"/>
      <c r="AD111" s="1"/>
      <c r="AE111" s="1"/>
    </row>
    <row r="112" spans="1:31" ht="5.0999999999999996" customHeight="1" outlineLevel="3" x14ac:dyDescent="0.2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82"/>
      <c r="Y112" s="82"/>
      <c r="Z112" s="82"/>
      <c r="AA112" s="4" t="s">
        <v>3</v>
      </c>
      <c r="AB112" s="16"/>
      <c r="AC112" s="1"/>
      <c r="AD112" s="1"/>
      <c r="AE112" s="1"/>
    </row>
    <row r="113" spans="1:31" ht="5.0999999999999996" customHeight="1" outlineLevel="2" x14ac:dyDescent="0.2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82"/>
      <c r="Y113" s="82"/>
      <c r="Z113" s="82"/>
      <c r="AA113" s="4"/>
      <c r="AB113" s="16"/>
      <c r="AC113" s="1"/>
      <c r="AD113" s="1"/>
      <c r="AE113" s="1"/>
    </row>
    <row r="114" spans="1:31" outlineLevel="2" x14ac:dyDescent="0.2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2"/>
      <c r="Y114" s="2"/>
      <c r="Z114" s="2"/>
      <c r="AA114" s="4"/>
      <c r="AB114" s="16"/>
      <c r="AC114" s="1"/>
      <c r="AD114" s="1"/>
      <c r="AE114" s="1"/>
    </row>
    <row r="115" spans="1:31" outlineLevel="3" x14ac:dyDescent="0.2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2"/>
      <c r="Y115" s="2"/>
      <c r="Z115" s="2"/>
      <c r="AA115" s="4"/>
      <c r="AB115" s="16"/>
      <c r="AC115" s="1"/>
      <c r="AD115" s="1"/>
      <c r="AE115" s="1"/>
    </row>
    <row r="116" spans="1:31" outlineLevel="3" x14ac:dyDescent="0.2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2"/>
      <c r="Y116" s="2"/>
      <c r="Z116" s="2"/>
      <c r="AA116" s="4"/>
      <c r="AB116" s="16"/>
      <c r="AC116" s="1"/>
      <c r="AD116" s="1"/>
      <c r="AE116" s="1"/>
    </row>
    <row r="117" spans="1:31" outlineLevel="3" x14ac:dyDescent="0.2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2"/>
      <c r="Y117" s="2"/>
      <c r="Z117" s="2"/>
      <c r="AA117" s="4"/>
      <c r="AB117" s="16"/>
      <c r="AC117" s="1"/>
      <c r="AD117" s="1"/>
      <c r="AE117" s="1"/>
    </row>
    <row r="118" spans="1:31" outlineLevel="3" x14ac:dyDescent="0.2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2"/>
      <c r="Y118" s="2"/>
      <c r="Z118" s="2"/>
      <c r="AA118" s="4"/>
      <c r="AB118" s="16"/>
      <c r="AC118" s="1"/>
      <c r="AD118" s="1"/>
      <c r="AE118" s="1"/>
    </row>
    <row r="119" spans="1:31" outlineLevel="3" x14ac:dyDescent="0.25">
      <c r="A119" s="1"/>
      <c r="B119" s="33"/>
      <c r="C119" s="73">
        <f t="shared" ref="C119:C122" si="8">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2"/>
      <c r="Y119" s="2"/>
      <c r="Z119" s="2"/>
      <c r="AA119" s="4"/>
      <c r="AB119" s="16"/>
      <c r="AC119" s="1"/>
      <c r="AD119" s="1"/>
      <c r="AE119" s="1"/>
    </row>
    <row r="120" spans="1:31" outlineLevel="3" x14ac:dyDescent="0.25">
      <c r="A120" s="1"/>
      <c r="B120" s="33"/>
      <c r="C120" s="73">
        <f t="shared" si="8"/>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2"/>
      <c r="Y120" s="2"/>
      <c r="Z120" s="2"/>
      <c r="AA120" s="4"/>
      <c r="AB120" s="16"/>
      <c r="AC120" s="1"/>
      <c r="AD120" s="1"/>
      <c r="AE120" s="1"/>
    </row>
    <row r="121" spans="1:31" outlineLevel="3" x14ac:dyDescent="0.25">
      <c r="A121" s="1"/>
      <c r="B121" s="33"/>
      <c r="C121" s="73">
        <f t="shared" si="8"/>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2"/>
      <c r="Y121" s="2"/>
      <c r="Z121" s="2"/>
      <c r="AA121" s="4"/>
      <c r="AB121" s="16"/>
      <c r="AC121" s="1"/>
      <c r="AD121" s="1"/>
      <c r="AE121" s="1"/>
    </row>
    <row r="122" spans="1:31" outlineLevel="3" x14ac:dyDescent="0.25">
      <c r="A122" s="1"/>
      <c r="B122" s="33"/>
      <c r="C122" s="73">
        <f t="shared" si="8"/>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2"/>
      <c r="Y122" s="2"/>
      <c r="Z122" s="2"/>
      <c r="AA122" s="4"/>
      <c r="AB122" s="16"/>
      <c r="AC122" s="1"/>
      <c r="AD122" s="1"/>
      <c r="AE122" s="1"/>
    </row>
    <row r="123" spans="1:31" ht="5.0999999999999996" customHeight="1" outlineLevel="3" x14ac:dyDescent="0.2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82"/>
      <c r="Y123" s="82"/>
      <c r="Z123" s="82"/>
      <c r="AA123" s="4" t="s">
        <v>3</v>
      </c>
      <c r="AB123" s="16"/>
      <c r="AC123" s="1"/>
      <c r="AD123" s="1"/>
      <c r="AE123" s="1"/>
    </row>
    <row r="124" spans="1:31" ht="5.0999999999999996" customHeight="1" outlineLevel="2" x14ac:dyDescent="0.2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82"/>
      <c r="Y124" s="82"/>
      <c r="Z124" s="82"/>
      <c r="AA124" s="4"/>
      <c r="AB124" s="16"/>
      <c r="AC124" s="1"/>
      <c r="AD124" s="1"/>
      <c r="AE124" s="1"/>
    </row>
    <row r="125" spans="1:31" outlineLevel="2" x14ac:dyDescent="0.2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2"/>
      <c r="Y125" s="2"/>
      <c r="Z125" s="2"/>
      <c r="AA125" s="4"/>
      <c r="AB125" s="16"/>
      <c r="AC125" s="1"/>
      <c r="AD125" s="1"/>
      <c r="AE125" s="1"/>
    </row>
    <row r="126" spans="1:31" outlineLevel="3" x14ac:dyDescent="0.2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2"/>
      <c r="Y126" s="2"/>
      <c r="Z126" s="2"/>
      <c r="AA126" s="4"/>
      <c r="AB126" s="16"/>
      <c r="AC126" s="1"/>
      <c r="AD126" s="1"/>
      <c r="AE126" s="1"/>
    </row>
    <row r="127" spans="1:31" outlineLevel="3" x14ac:dyDescent="0.25">
      <c r="A127" s="1"/>
      <c r="B127" s="33"/>
      <c r="C127" s="73">
        <f t="shared" ref="C127:C130" si="9">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2"/>
      <c r="Y127" s="2"/>
      <c r="Z127" s="2"/>
      <c r="AA127" s="4"/>
      <c r="AB127" s="16"/>
      <c r="AC127" s="1"/>
      <c r="AD127" s="1"/>
      <c r="AE127" s="1"/>
    </row>
    <row r="128" spans="1:31" outlineLevel="3" x14ac:dyDescent="0.25">
      <c r="A128" s="1"/>
      <c r="B128" s="33"/>
      <c r="C128" s="73">
        <f t="shared" si="9"/>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2"/>
      <c r="Y128" s="2"/>
      <c r="Z128" s="2"/>
      <c r="AA128" s="4"/>
      <c r="AB128" s="16"/>
      <c r="AC128" s="1"/>
      <c r="AD128" s="1"/>
      <c r="AE128" s="1"/>
    </row>
    <row r="129" spans="1:31" outlineLevel="3" x14ac:dyDescent="0.25">
      <c r="A129" s="1"/>
      <c r="B129" s="33"/>
      <c r="C129" s="73">
        <f t="shared" si="9"/>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2"/>
      <c r="Y129" s="2"/>
      <c r="Z129" s="2"/>
      <c r="AA129" s="4"/>
      <c r="AB129" s="16"/>
      <c r="AC129" s="1"/>
      <c r="AD129" s="1"/>
      <c r="AE129" s="1"/>
    </row>
    <row r="130" spans="1:31" outlineLevel="3" x14ac:dyDescent="0.25">
      <c r="A130" s="1"/>
      <c r="B130" s="33"/>
      <c r="C130" s="73">
        <f t="shared" si="9"/>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2"/>
      <c r="Y130" s="2"/>
      <c r="Z130" s="2"/>
      <c r="AA130" s="4"/>
      <c r="AB130" s="16"/>
      <c r="AC130" s="1"/>
      <c r="AD130" s="1"/>
      <c r="AE130" s="1"/>
    </row>
    <row r="131" spans="1:31" ht="5.0999999999999996" customHeight="1" outlineLevel="3" x14ac:dyDescent="0.2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c r="Y131" s="4"/>
      <c r="Z131" s="4"/>
      <c r="AA131" s="4" t="s">
        <v>3</v>
      </c>
      <c r="AB131" s="16"/>
      <c r="AC131" s="1"/>
      <c r="AD131" s="1"/>
      <c r="AE131" s="1"/>
    </row>
    <row r="132" spans="1:31" ht="5.0999999999999996" customHeight="1" outlineLevel="2" x14ac:dyDescent="0.2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4"/>
      <c r="Z132" s="4"/>
      <c r="AA132" s="4"/>
      <c r="AB132" s="16"/>
      <c r="AC132" s="1"/>
      <c r="AD132" s="1"/>
      <c r="AE132" s="1"/>
    </row>
    <row r="133" spans="1:31" ht="5.0999999999999996" customHeight="1" outlineLevel="1" x14ac:dyDescent="0.2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8" t="s">
        <v>1</v>
      </c>
      <c r="AC133" s="1"/>
      <c r="AD133" s="1"/>
      <c r="AE133" s="1"/>
    </row>
    <row r="134" spans="1:31" ht="5.0999999999999996" customHeight="1" x14ac:dyDescent="0.2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
      <c r="AD134" s="1"/>
      <c r="AE134" s="1"/>
    </row>
    <row r="135" spans="1:31" outlineLevel="2" x14ac:dyDescent="0.2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1"/>
      <c r="AD137" s="1"/>
      <c r="AE137" s="1"/>
    </row>
    <row r="138" spans="1:3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5"/>
      <c r="AC138" s="1"/>
      <c r="AD138" s="1"/>
      <c r="AE138" s="1"/>
    </row>
    <row r="139" spans="1:31" outlineLevel="4" x14ac:dyDescent="0.25">
      <c r="A139" s="1"/>
      <c r="B139" s="33"/>
      <c r="C139" s="73">
        <f>INT(MAX($C$147:$C$181))+1</f>
        <v>5</v>
      </c>
      <c r="D139" s="3"/>
      <c r="E139" s="3"/>
      <c r="F139" s="3"/>
      <c r="G139" s="3"/>
      <c r="H139" s="27"/>
      <c r="I139" s="27"/>
      <c r="J139" s="27"/>
      <c r="K139" s="27"/>
      <c r="L139" s="27"/>
      <c r="M139" s="27"/>
      <c r="N139" s="27"/>
      <c r="O139" s="27"/>
      <c r="P139" s="27"/>
      <c r="Q139" s="27"/>
      <c r="R139" s="27"/>
      <c r="S139" s="27"/>
      <c r="T139" s="27"/>
      <c r="U139" s="27"/>
      <c r="V139" s="27"/>
      <c r="W139" s="27"/>
      <c r="X139" s="27"/>
      <c r="Y139" s="27"/>
      <c r="Z139" s="27"/>
      <c r="AA139" s="3"/>
      <c r="AB139" s="16"/>
      <c r="AC139" s="1"/>
      <c r="AD139" s="1"/>
      <c r="AE139" s="1"/>
    </row>
    <row r="140" spans="1:31" ht="18.75" x14ac:dyDescent="0.2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6"/>
      <c r="Y140" s="6"/>
      <c r="Z140" s="6"/>
      <c r="AA140" s="10"/>
      <c r="AB140" s="16"/>
      <c r="AC140" s="1"/>
      <c r="AD140" s="1"/>
      <c r="AE140" s="1"/>
    </row>
    <row r="141" spans="1:31" ht="18.75"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7"/>
      <c r="Y141" s="7"/>
      <c r="Z141" s="7"/>
      <c r="AA141" s="11"/>
      <c r="AB141" s="16"/>
      <c r="AC141" s="1"/>
      <c r="AD141" s="1"/>
      <c r="AE141" s="1"/>
    </row>
    <row r="142" spans="1:3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3"/>
      <c r="Z142" s="3"/>
      <c r="AA142" s="3"/>
      <c r="AB142" s="16"/>
      <c r="AC142" s="1"/>
      <c r="AD142" s="1"/>
      <c r="AE142" s="1"/>
    </row>
    <row r="143" spans="1:31" outlineLevel="2" x14ac:dyDescent="0.2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29"/>
      <c r="Y143" s="29"/>
      <c r="Z143" s="29"/>
      <c r="AA143" s="3"/>
      <c r="AB143" s="16"/>
      <c r="AC143" s="1"/>
      <c r="AD143" s="1"/>
      <c r="AE143" s="1"/>
    </row>
    <row r="144" spans="1:31" ht="9.75" customHeight="1" outlineLevel="2" x14ac:dyDescent="0.2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29"/>
      <c r="Y144" s="29"/>
      <c r="Z144" s="29"/>
      <c r="AA144" s="3"/>
      <c r="AB144" s="16"/>
      <c r="AC144" s="1"/>
      <c r="AD144" s="1"/>
      <c r="AE144" s="1"/>
    </row>
    <row r="145" spans="1:31" outlineLevel="4" x14ac:dyDescent="0.25">
      <c r="A145" s="1"/>
      <c r="B145" s="33"/>
      <c r="C145" s="73">
        <f>C$139</f>
        <v>5</v>
      </c>
      <c r="D145" s="4"/>
      <c r="E145" s="5"/>
      <c r="F145" s="5"/>
      <c r="G145" s="4"/>
      <c r="H145" s="5"/>
      <c r="I145" s="5"/>
      <c r="J145" s="5"/>
      <c r="K145" s="5"/>
      <c r="L145" s="5"/>
      <c r="M145" s="5"/>
      <c r="N145" s="5"/>
      <c r="O145" s="5"/>
      <c r="P145" s="5"/>
      <c r="Q145" s="5"/>
      <c r="R145" s="5"/>
      <c r="S145" s="5"/>
      <c r="T145" s="5"/>
      <c r="U145" s="5"/>
      <c r="V145" s="5"/>
      <c r="W145" s="5"/>
      <c r="X145" s="5"/>
      <c r="Y145" s="5"/>
      <c r="Z145" s="5"/>
      <c r="AA145" s="4"/>
      <c r="AB145" s="16"/>
      <c r="AC145" s="1"/>
      <c r="AD145" s="1"/>
      <c r="AE145" s="1"/>
    </row>
    <row r="146" spans="1:31" outlineLevel="4" x14ac:dyDescent="0.2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5"/>
      <c r="Y146" s="5"/>
      <c r="Z146" s="5"/>
      <c r="AA146" s="4"/>
      <c r="AB146" s="16"/>
      <c r="AC146" s="1"/>
      <c r="AD146" s="1"/>
      <c r="AE146" s="1"/>
    </row>
    <row r="147" spans="1:31" ht="5.0999999999999996" customHeight="1" outlineLevel="2" x14ac:dyDescent="0.2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82"/>
      <c r="Y147" s="82"/>
      <c r="Z147" s="82"/>
      <c r="AA147" s="4"/>
      <c r="AB147" s="16"/>
      <c r="AC147" s="1"/>
      <c r="AD147" s="1"/>
      <c r="AE147" s="1"/>
    </row>
    <row r="148" spans="1:31" outlineLevel="2" x14ac:dyDescent="0.25">
      <c r="A148" s="1"/>
      <c r="B148" s="33"/>
      <c r="C148" s="73">
        <f>INT($C$140)+2</f>
        <v>3</v>
      </c>
      <c r="D148" s="4"/>
      <c r="E148" s="5"/>
      <c r="F148" s="5"/>
      <c r="G148" s="4"/>
      <c r="H148" s="26" t="s">
        <v>377</v>
      </c>
      <c r="I148" s="31" t="b">
        <v>0</v>
      </c>
      <c r="J148" s="36"/>
      <c r="K148" s="36"/>
      <c r="L148" s="36" t="s">
        <v>305</v>
      </c>
      <c r="M148" s="31" t="b">
        <v>0</v>
      </c>
      <c r="N148" s="36"/>
      <c r="O148" s="36"/>
      <c r="P148" s="2"/>
      <c r="Q148" s="2"/>
      <c r="R148" s="2"/>
      <c r="S148" s="2"/>
      <c r="T148" s="26" t="s">
        <v>341</v>
      </c>
      <c r="U148" s="31" t="b">
        <v>0</v>
      </c>
      <c r="V148" s="2"/>
      <c r="W148" s="2"/>
      <c r="X148" s="2"/>
      <c r="Y148" s="2"/>
      <c r="Z148" s="2"/>
      <c r="AA148" s="4"/>
      <c r="AB148" s="16"/>
      <c r="AC148" s="1"/>
      <c r="AD148" s="1"/>
      <c r="AE148" s="1"/>
    </row>
    <row r="149" spans="1:31" outlineLevel="3" x14ac:dyDescent="0.2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2"/>
      <c r="Y149" s="2"/>
      <c r="Z149" s="2"/>
      <c r="AA149" s="4"/>
      <c r="AB149" s="16"/>
      <c r="AC149" s="1"/>
      <c r="AD149" s="1"/>
      <c r="AE149" s="1"/>
    </row>
    <row r="150" spans="1:31" outlineLevel="3" x14ac:dyDescent="0.2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2"/>
      <c r="Y150" s="2"/>
      <c r="Z150" s="2"/>
      <c r="AA150" s="4"/>
      <c r="AB150" s="16"/>
      <c r="AC150" s="1"/>
      <c r="AD150" s="1"/>
      <c r="AE150" s="1"/>
    </row>
    <row r="151" spans="1:31" outlineLevel="3" x14ac:dyDescent="0.2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2"/>
      <c r="Y151" s="2"/>
      <c r="Z151" s="2"/>
      <c r="AA151" s="4"/>
      <c r="AB151" s="16"/>
      <c r="AC151" s="1"/>
      <c r="AD151" s="1"/>
      <c r="AE151" s="1"/>
    </row>
    <row r="152" spans="1:31" outlineLevel="3" x14ac:dyDescent="0.25">
      <c r="A152" s="1"/>
      <c r="B152" s="33"/>
      <c r="C152" s="73"/>
      <c r="D152" s="4"/>
      <c r="E152" s="5"/>
      <c r="F152" s="5"/>
      <c r="G152" s="4"/>
      <c r="H152" s="26" t="s">
        <v>409</v>
      </c>
      <c r="I152" s="31">
        <v>0</v>
      </c>
      <c r="J152" s="2"/>
      <c r="K152" s="2"/>
      <c r="L152" s="2"/>
      <c r="M152" s="26"/>
      <c r="N152" s="2"/>
      <c r="O152" s="2"/>
      <c r="P152" s="2"/>
      <c r="Q152" s="2"/>
      <c r="R152" s="2"/>
      <c r="S152" s="2"/>
      <c r="T152" s="2"/>
      <c r="U152" s="2"/>
      <c r="V152" s="2"/>
      <c r="W152" s="2"/>
      <c r="X152" s="2"/>
      <c r="Y152" s="2"/>
      <c r="Z152" s="2"/>
      <c r="AA152" s="4"/>
      <c r="AB152" s="16"/>
      <c r="AC152" s="1"/>
      <c r="AD152" s="1"/>
      <c r="AE152" s="1"/>
    </row>
    <row r="153" spans="1:31" outlineLevel="3" x14ac:dyDescent="0.25">
      <c r="A153" s="1"/>
      <c r="B153" s="33"/>
      <c r="C153" s="73"/>
      <c r="D153" s="4"/>
      <c r="E153" s="5"/>
      <c r="F153" s="5"/>
      <c r="G153" s="4"/>
      <c r="H153" s="2"/>
      <c r="I153" s="2"/>
      <c r="J153" s="2"/>
      <c r="K153" s="2"/>
      <c r="L153" s="26" t="s">
        <v>363</v>
      </c>
      <c r="M153" s="31" t="b">
        <v>0</v>
      </c>
      <c r="N153" s="2"/>
      <c r="O153" s="2"/>
      <c r="P153" s="2"/>
      <c r="Q153" s="2"/>
      <c r="R153" s="2"/>
      <c r="S153" s="2"/>
      <c r="T153" s="2"/>
      <c r="U153" s="2"/>
      <c r="V153" s="2"/>
      <c r="W153" s="2"/>
      <c r="X153" s="2"/>
      <c r="Y153" s="2"/>
      <c r="Z153" s="2"/>
      <c r="AA153" s="4"/>
      <c r="AB153" s="16"/>
      <c r="AC153" s="1"/>
      <c r="AD153" s="1"/>
      <c r="AE153" s="1"/>
    </row>
    <row r="154" spans="1:31" ht="5.0999999999999996" customHeight="1" outlineLevel="3" x14ac:dyDescent="0.2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82"/>
      <c r="Y154" s="82"/>
      <c r="Z154" s="82"/>
      <c r="AA154" s="4" t="s">
        <v>3</v>
      </c>
      <c r="AB154" s="16"/>
      <c r="AC154" s="1"/>
      <c r="AD154" s="1"/>
      <c r="AE154" s="1"/>
    </row>
    <row r="155" spans="1:31" ht="5.0999999999999996" customHeight="1" outlineLevel="2" x14ac:dyDescent="0.2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82"/>
      <c r="Y155" s="82"/>
      <c r="Z155" s="82"/>
      <c r="AA155" s="4"/>
      <c r="AB155" s="16"/>
      <c r="AC155" s="1"/>
      <c r="AD155" s="1"/>
      <c r="AE155" s="1"/>
    </row>
    <row r="156" spans="1:31" outlineLevel="3" x14ac:dyDescent="0.25">
      <c r="A156" s="1"/>
      <c r="B156" s="33"/>
      <c r="C156" s="73">
        <f>INT(C$140+3)</f>
        <v>4</v>
      </c>
      <c r="D156" s="4"/>
      <c r="E156" s="5"/>
      <c r="F156" s="5"/>
      <c r="G156" s="4"/>
      <c r="H156" s="148"/>
      <c r="I156" s="148"/>
      <c r="J156" s="148"/>
      <c r="K156" s="148"/>
      <c r="L156" s="148"/>
      <c r="M156" s="148" t="s">
        <v>407</v>
      </c>
      <c r="N156" s="56" t="s">
        <v>421</v>
      </c>
      <c r="O156" s="56" t="s">
        <v>431</v>
      </c>
      <c r="P156" s="56" t="s">
        <v>432</v>
      </c>
      <c r="Q156" s="56" t="s">
        <v>433</v>
      </c>
      <c r="R156" s="56" t="s">
        <v>434</v>
      </c>
      <c r="S156" s="36" t="s">
        <v>437</v>
      </c>
      <c r="T156" s="36" t="s">
        <v>438</v>
      </c>
      <c r="U156" s="36" t="s">
        <v>439</v>
      </c>
      <c r="V156" s="36" t="s">
        <v>440</v>
      </c>
      <c r="W156" s="36" t="s">
        <v>441</v>
      </c>
      <c r="X156" s="36" t="s">
        <v>435</v>
      </c>
      <c r="Y156" s="36" t="s">
        <v>446</v>
      </c>
      <c r="Z156" s="36"/>
      <c r="AA156" s="4"/>
      <c r="AB156" s="16"/>
      <c r="AC156" s="1"/>
      <c r="AD156" s="1"/>
      <c r="AE156" s="1"/>
    </row>
    <row r="157" spans="1:31" outlineLevel="3" x14ac:dyDescent="0.25">
      <c r="A157" s="1"/>
      <c r="B157" s="33"/>
      <c r="C157" s="73">
        <f>INT(C$140+3)</f>
        <v>4</v>
      </c>
      <c r="D157" s="4"/>
      <c r="E157" s="5"/>
      <c r="F157" s="5"/>
      <c r="G157" s="4"/>
      <c r="H157" s="148"/>
      <c r="I157" s="148"/>
      <c r="J157" s="148"/>
      <c r="K157" s="148"/>
      <c r="L157" s="148"/>
      <c r="M157" s="148"/>
      <c r="N157" s="56" t="s">
        <v>41</v>
      </c>
      <c r="O157" s="56" t="s">
        <v>410</v>
      </c>
      <c r="P157" s="56" t="s">
        <v>411</v>
      </c>
      <c r="Q157" s="56" t="s">
        <v>412</v>
      </c>
      <c r="R157" s="56" t="s">
        <v>413</v>
      </c>
      <c r="S157" s="36" t="s">
        <v>415</v>
      </c>
      <c r="T157" s="36" t="s">
        <v>416</v>
      </c>
      <c r="U157" s="36" t="s">
        <v>417</v>
      </c>
      <c r="V157" s="36" t="s">
        <v>418</v>
      </c>
      <c r="W157" s="36" t="s">
        <v>419</v>
      </c>
      <c r="X157" s="36" t="s">
        <v>414</v>
      </c>
      <c r="Y157" s="36"/>
      <c r="Z157" s="36"/>
      <c r="AA157" s="4"/>
      <c r="AB157" s="16"/>
      <c r="AC157" s="1"/>
      <c r="AD157" s="1"/>
      <c r="AE157" s="1"/>
    </row>
    <row r="158" spans="1:31" outlineLevel="3" x14ac:dyDescent="0.25">
      <c r="A158" s="1"/>
      <c r="B158" s="33"/>
      <c r="C158" s="73">
        <f t="shared" ref="C158:C160" si="10">INT(C$140+3)</f>
        <v>4</v>
      </c>
      <c r="D158" s="4"/>
      <c r="E158" s="5"/>
      <c r="F158" s="5"/>
      <c r="G158" s="4"/>
      <c r="H158" s="148"/>
      <c r="I158" s="148"/>
      <c r="J158" s="148"/>
      <c r="K158" s="148"/>
      <c r="L158" s="26" t="s">
        <v>444</v>
      </c>
      <c r="M158" s="52"/>
      <c r="N158" s="56" t="s">
        <v>421</v>
      </c>
      <c r="O158" s="56" t="s">
        <v>422</v>
      </c>
      <c r="P158" s="56" t="s">
        <v>423</v>
      </c>
      <c r="Q158" s="56" t="s">
        <v>425</v>
      </c>
      <c r="R158" s="56" t="s">
        <v>424</v>
      </c>
      <c r="S158" s="36" t="s">
        <v>426</v>
      </c>
      <c r="T158" s="36" t="s">
        <v>427</v>
      </c>
      <c r="U158" s="36" t="s">
        <v>428</v>
      </c>
      <c r="V158" s="36" t="s">
        <v>429</v>
      </c>
      <c r="W158" s="36" t="s">
        <v>430</v>
      </c>
      <c r="X158" s="36" t="s">
        <v>436</v>
      </c>
      <c r="Y158" s="36"/>
      <c r="Z158" s="36"/>
      <c r="AA158" s="4"/>
      <c r="AB158" s="16"/>
      <c r="AC158" s="1"/>
      <c r="AD158" s="1"/>
      <c r="AE158" s="1"/>
    </row>
    <row r="159" spans="1:31" outlineLevel="3" x14ac:dyDescent="0.25">
      <c r="A159" s="1"/>
      <c r="B159" s="33"/>
      <c r="C159" s="73">
        <f t="shared" si="10"/>
        <v>4</v>
      </c>
      <c r="D159" s="4"/>
      <c r="E159" s="5"/>
      <c r="F159" s="5"/>
      <c r="G159" s="4"/>
      <c r="H159" s="148"/>
      <c r="I159" s="148"/>
      <c r="J159" s="148"/>
      <c r="K159" s="148"/>
      <c r="L159" s="151" t="s">
        <v>445</v>
      </c>
      <c r="M159" s="151" t="s">
        <v>408</v>
      </c>
      <c r="N159" s="31">
        <v>0</v>
      </c>
      <c r="O159" s="31">
        <f>N160+1</f>
        <v>2</v>
      </c>
      <c r="P159" s="31">
        <f t="shared" ref="P159:Z159" si="11">O160+1</f>
        <v>101</v>
      </c>
      <c r="Q159" s="31">
        <f>O160+1</f>
        <v>101</v>
      </c>
      <c r="R159" s="31">
        <f>P160+1</f>
        <v>184</v>
      </c>
      <c r="S159" s="31">
        <f>X159</f>
        <v>549</v>
      </c>
      <c r="T159" s="31">
        <f t="shared" si="11"/>
        <v>914</v>
      </c>
      <c r="U159" s="31">
        <f t="shared" si="11"/>
        <v>1279</v>
      </c>
      <c r="V159" s="31">
        <f t="shared" si="11"/>
        <v>1644</v>
      </c>
      <c r="W159" s="31">
        <f t="shared" si="11"/>
        <v>2009</v>
      </c>
      <c r="X159" s="31">
        <f>R160+1</f>
        <v>549</v>
      </c>
      <c r="Y159" s="31"/>
      <c r="Z159" s="31"/>
      <c r="AA159" s="4"/>
      <c r="AB159" s="16"/>
      <c r="AC159" s="1"/>
      <c r="AD159" s="1"/>
      <c r="AE159" s="1"/>
    </row>
    <row r="160" spans="1:31" outlineLevel="3" x14ac:dyDescent="0.25">
      <c r="A160" s="1"/>
      <c r="B160" s="33"/>
      <c r="C160" s="73">
        <f t="shared" si="10"/>
        <v>4</v>
      </c>
      <c r="D160" s="4"/>
      <c r="E160" s="5"/>
      <c r="F160" s="5"/>
      <c r="G160" s="4"/>
      <c r="H160" s="148"/>
      <c r="I160" s="148"/>
      <c r="J160" s="148"/>
      <c r="K160" s="148"/>
      <c r="L160" s="148"/>
      <c r="M160" s="151" t="s">
        <v>420</v>
      </c>
      <c r="N160" s="31">
        <v>1</v>
      </c>
      <c r="O160" s="31">
        <v>100</v>
      </c>
      <c r="P160" s="31">
        <v>183</v>
      </c>
      <c r="Q160" s="31">
        <v>364</v>
      </c>
      <c r="R160" s="31">
        <f>R159+364</f>
        <v>548</v>
      </c>
      <c r="S160" s="31">
        <f>S159+364</f>
        <v>913</v>
      </c>
      <c r="T160" s="31">
        <f t="shared" ref="T160:Z160" si="12">T159+364</f>
        <v>1278</v>
      </c>
      <c r="U160" s="31">
        <f t="shared" si="12"/>
        <v>1643</v>
      </c>
      <c r="V160" s="31">
        <f t="shared" si="12"/>
        <v>2008</v>
      </c>
      <c r="W160" s="31">
        <f t="shared" si="12"/>
        <v>2373</v>
      </c>
      <c r="X160" s="31">
        <f>W160</f>
        <v>2373</v>
      </c>
      <c r="Y160" s="31"/>
      <c r="Z160" s="31"/>
      <c r="AA160" s="4"/>
      <c r="AB160" s="16"/>
      <c r="AC160" s="1"/>
      <c r="AD160" s="1"/>
      <c r="AE160" s="1"/>
    </row>
    <row r="161" spans="1:31" outlineLevel="2" x14ac:dyDescent="0.25">
      <c r="A161" s="1"/>
      <c r="B161" s="33"/>
      <c r="C161" s="73">
        <f>INT($C$140)+2</f>
        <v>3</v>
      </c>
      <c r="D161" s="4"/>
      <c r="E161" s="5"/>
      <c r="F161" s="5"/>
      <c r="G161" s="4"/>
      <c r="H161" s="64" t="s">
        <v>257</v>
      </c>
      <c r="I161" s="64" t="s">
        <v>378</v>
      </c>
      <c r="J161" s="2"/>
      <c r="K161" s="2"/>
      <c r="L161" s="148"/>
      <c r="M161" s="148"/>
      <c r="N161" s="222"/>
      <c r="O161" s="222"/>
      <c r="P161" s="222"/>
      <c r="Q161" s="161"/>
      <c r="R161" s="161"/>
      <c r="S161" s="161"/>
      <c r="T161" s="161"/>
      <c r="U161" s="161"/>
      <c r="V161" s="161"/>
      <c r="W161" s="161"/>
      <c r="X161" s="161"/>
      <c r="Y161" s="161"/>
      <c r="Z161" s="161"/>
      <c r="AA161" s="4"/>
      <c r="AB161" s="16"/>
      <c r="AC161" s="1"/>
      <c r="AD161" s="1"/>
      <c r="AE161" s="1"/>
    </row>
    <row r="162" spans="1:31" outlineLevel="3" collapsed="1" x14ac:dyDescent="0.25">
      <c r="A162" s="1"/>
      <c r="B162" s="33"/>
      <c r="C162" s="73">
        <f>INT($C$140)+3</f>
        <v>4</v>
      </c>
      <c r="D162" s="4"/>
      <c r="E162" s="5">
        <v>0</v>
      </c>
      <c r="F162" s="5"/>
      <c r="G162" s="4"/>
      <c r="H162" s="31" t="s">
        <v>266</v>
      </c>
      <c r="I162" s="31">
        <v>0</v>
      </c>
      <c r="J162" s="148"/>
      <c r="K162" s="148"/>
      <c r="L162" s="148"/>
      <c r="M162" s="148"/>
      <c r="N162" s="228" t="s">
        <v>443</v>
      </c>
      <c r="O162" s="228"/>
      <c r="P162" s="228"/>
      <c r="Q162" s="228"/>
      <c r="R162" s="228"/>
      <c r="S162" s="229"/>
      <c r="T162" s="229"/>
      <c r="U162" s="229"/>
      <c r="V162" s="229"/>
      <c r="W162" s="229"/>
      <c r="X162" s="229"/>
      <c r="Y162" s="229"/>
      <c r="Z162" s="229"/>
      <c r="AA162" s="4"/>
      <c r="AB162" s="16"/>
      <c r="AC162" s="1"/>
      <c r="AD162" s="1"/>
      <c r="AE162" s="1"/>
    </row>
    <row r="163" spans="1:31" outlineLevel="3" x14ac:dyDescent="0.25">
      <c r="A163" s="1"/>
      <c r="B163" s="33"/>
      <c r="C163" s="73">
        <f t="shared" ref="C163:C178" si="13">INT(C$140+3)</f>
        <v>4</v>
      </c>
      <c r="D163" s="4"/>
      <c r="E163" s="5">
        <v>1</v>
      </c>
      <c r="F163" s="5"/>
      <c r="G163" s="4"/>
      <c r="H163" s="31" t="s">
        <v>265</v>
      </c>
      <c r="I163" s="31">
        <v>0</v>
      </c>
      <c r="J163" s="148"/>
      <c r="K163" s="148"/>
      <c r="L163" s="148"/>
      <c r="M163" s="148"/>
      <c r="N163" s="227" t="s">
        <v>442</v>
      </c>
      <c r="O163" s="227" t="s">
        <v>442</v>
      </c>
      <c r="P163" s="227" t="s">
        <v>442</v>
      </c>
      <c r="Q163" s="227" t="s">
        <v>442</v>
      </c>
      <c r="R163" s="227" t="s">
        <v>442</v>
      </c>
      <c r="S163" s="227" t="s">
        <v>442</v>
      </c>
      <c r="T163" s="227" t="s">
        <v>442</v>
      </c>
      <c r="U163" s="227" t="s">
        <v>442</v>
      </c>
      <c r="V163" s="227" t="s">
        <v>442</v>
      </c>
      <c r="W163" s="227" t="s">
        <v>442</v>
      </c>
      <c r="X163" s="227" t="s">
        <v>442</v>
      </c>
      <c r="Y163" s="227"/>
      <c r="Z163" s="227"/>
      <c r="AA163" s="4"/>
      <c r="AB163" s="16"/>
      <c r="AC163" s="1"/>
      <c r="AD163" s="1"/>
      <c r="AE163" s="1"/>
    </row>
    <row r="164" spans="1:31" outlineLevel="3" x14ac:dyDescent="0.25">
      <c r="A164" s="1"/>
      <c r="B164" s="33"/>
      <c r="C164" s="73">
        <f>INT($C$140)+3</f>
        <v>4</v>
      </c>
      <c r="D164" s="4"/>
      <c r="E164" s="5">
        <v>2</v>
      </c>
      <c r="F164" s="5"/>
      <c r="G164" s="4"/>
      <c r="H164" s="31" t="s">
        <v>380</v>
      </c>
      <c r="I164" s="31">
        <v>0</v>
      </c>
      <c r="J164" s="148"/>
      <c r="K164" s="148"/>
      <c r="L164" s="148"/>
      <c r="M164" s="148"/>
      <c r="N164" s="148"/>
      <c r="O164" s="148"/>
      <c r="P164" s="148"/>
      <c r="Q164" s="148"/>
      <c r="R164" s="148"/>
      <c r="S164" s="224"/>
      <c r="T164" s="224"/>
      <c r="U164" s="224"/>
      <c r="V164" s="224"/>
      <c r="W164" s="224"/>
      <c r="X164" s="224"/>
      <c r="Y164" s="224"/>
      <c r="Z164" s="224"/>
      <c r="AA164" s="4"/>
      <c r="AB164" s="16"/>
      <c r="AC164" s="1"/>
      <c r="AD164" s="1"/>
      <c r="AE164" s="1"/>
    </row>
    <row r="165" spans="1:31" outlineLevel="3" x14ac:dyDescent="0.25">
      <c r="A165" s="1"/>
      <c r="B165" s="33"/>
      <c r="C165" s="73">
        <f>INT($C$140)+3</f>
        <v>4</v>
      </c>
      <c r="D165" s="4"/>
      <c r="E165" s="5">
        <v>3</v>
      </c>
      <c r="F165" s="5"/>
      <c r="G165" s="4"/>
      <c r="H165" s="31" t="s">
        <v>381</v>
      </c>
      <c r="I165" s="31">
        <v>0</v>
      </c>
      <c r="J165" s="148"/>
      <c r="K165" s="148"/>
      <c r="L165" s="148"/>
      <c r="M165" s="148"/>
      <c r="N165" s="148"/>
      <c r="O165" s="148"/>
      <c r="P165" s="148"/>
      <c r="Q165" s="148"/>
      <c r="R165" s="148"/>
      <c r="S165" s="224"/>
      <c r="T165" s="224"/>
      <c r="U165" s="224"/>
      <c r="V165" s="224"/>
      <c r="W165" s="224"/>
      <c r="X165" s="224"/>
      <c r="Y165" s="224"/>
      <c r="Z165" s="224"/>
      <c r="AA165" s="4"/>
      <c r="AB165" s="16"/>
      <c r="AC165" s="1"/>
      <c r="AD165" s="1"/>
      <c r="AE165" s="1"/>
    </row>
    <row r="166" spans="1:31" outlineLevel="3" x14ac:dyDescent="0.25">
      <c r="A166" s="1"/>
      <c r="B166" s="33"/>
      <c r="C166" s="73">
        <f>INT(C$140+3)</f>
        <v>4</v>
      </c>
      <c r="D166" s="4"/>
      <c r="E166" s="5">
        <v>4</v>
      </c>
      <c r="F166" s="5"/>
      <c r="G166" s="4"/>
      <c r="H166" s="31" t="s">
        <v>382</v>
      </c>
      <c r="I166" s="31">
        <v>0</v>
      </c>
      <c r="J166" s="148"/>
      <c r="K166" s="148"/>
      <c r="L166" s="148"/>
      <c r="M166" s="148"/>
      <c r="N166" s="148"/>
      <c r="O166" s="148"/>
      <c r="P166" s="148"/>
      <c r="Q166" s="148"/>
      <c r="R166" s="148"/>
      <c r="S166" s="224"/>
      <c r="T166" s="224"/>
      <c r="U166" s="224"/>
      <c r="V166" s="224"/>
      <c r="W166" s="224"/>
      <c r="X166" s="224"/>
      <c r="Y166" s="224"/>
      <c r="Z166" s="224"/>
      <c r="AA166" s="4"/>
      <c r="AB166" s="16"/>
      <c r="AC166" s="1"/>
      <c r="AD166" s="1"/>
      <c r="AE166" s="1"/>
    </row>
    <row r="167" spans="1:31" outlineLevel="3" x14ac:dyDescent="0.25">
      <c r="A167" s="1"/>
      <c r="B167" s="33"/>
      <c r="C167" s="73">
        <f>INT(C$140+3)</f>
        <v>4</v>
      </c>
      <c r="D167" s="4"/>
      <c r="E167" s="5">
        <v>5</v>
      </c>
      <c r="F167" s="5"/>
      <c r="G167" s="4"/>
      <c r="H167" s="31" t="s">
        <v>383</v>
      </c>
      <c r="I167" s="31">
        <v>0</v>
      </c>
      <c r="J167" s="148"/>
      <c r="K167" s="148"/>
      <c r="L167" s="148"/>
      <c r="M167" s="148"/>
      <c r="N167" s="148"/>
      <c r="O167" s="148"/>
      <c r="P167" s="148"/>
      <c r="Q167" s="148"/>
      <c r="R167" s="148"/>
      <c r="S167" s="224"/>
      <c r="T167" s="224"/>
      <c r="U167" s="224"/>
      <c r="V167" s="224"/>
      <c r="W167" s="224"/>
      <c r="X167" s="224"/>
      <c r="Y167" s="224"/>
      <c r="Z167" s="224"/>
      <c r="AA167" s="4"/>
      <c r="AB167" s="16"/>
      <c r="AC167" s="1"/>
      <c r="AD167" s="1"/>
      <c r="AE167" s="1"/>
    </row>
    <row r="168" spans="1:31" outlineLevel="3" x14ac:dyDescent="0.25">
      <c r="A168" s="1"/>
      <c r="B168" s="33"/>
      <c r="C168" s="73">
        <f t="shared" si="13"/>
        <v>4</v>
      </c>
      <c r="D168" s="4"/>
      <c r="E168" s="5">
        <v>6</v>
      </c>
      <c r="F168" s="5"/>
      <c r="G168" s="4"/>
      <c r="H168" s="31" t="s">
        <v>390</v>
      </c>
      <c r="I168" s="31">
        <v>0</v>
      </c>
      <c r="J168" s="148"/>
      <c r="K168" s="148"/>
      <c r="L168" s="148"/>
      <c r="M168" s="148"/>
      <c r="N168" s="148"/>
      <c r="O168" s="148"/>
      <c r="P168" s="148"/>
      <c r="Q168" s="148"/>
      <c r="R168" s="148"/>
      <c r="S168" s="224"/>
      <c r="T168" s="224"/>
      <c r="U168" s="224"/>
      <c r="V168" s="224"/>
      <c r="W168" s="224"/>
      <c r="X168" s="224"/>
      <c r="Y168" s="224"/>
      <c r="Z168" s="224"/>
      <c r="AA168" s="4"/>
      <c r="AB168" s="16"/>
      <c r="AC168" s="1"/>
      <c r="AD168" s="1"/>
      <c r="AE168" s="1"/>
    </row>
    <row r="169" spans="1:31" outlineLevel="3" x14ac:dyDescent="0.25">
      <c r="A169" s="1"/>
      <c r="B169" s="33"/>
      <c r="C169" s="73">
        <f t="shared" si="13"/>
        <v>4</v>
      </c>
      <c r="D169" s="4"/>
      <c r="E169" s="5">
        <v>7</v>
      </c>
      <c r="F169" s="5"/>
      <c r="G169" s="4"/>
      <c r="H169" s="31" t="s">
        <v>406</v>
      </c>
      <c r="I169" s="31">
        <v>0</v>
      </c>
      <c r="J169" s="148"/>
      <c r="K169" s="148"/>
      <c r="L169" s="148"/>
      <c r="M169" s="148"/>
      <c r="N169" s="148"/>
      <c r="O169" s="148"/>
      <c r="P169" s="148"/>
      <c r="Q169" s="148"/>
      <c r="R169" s="148"/>
      <c r="S169" s="224"/>
      <c r="T169" s="224"/>
      <c r="U169" s="224"/>
      <c r="V169" s="224"/>
      <c r="W169" s="224"/>
      <c r="X169" s="224"/>
      <c r="Y169" s="224"/>
      <c r="Z169" s="224"/>
      <c r="AA169" s="4"/>
      <c r="AB169" s="16"/>
      <c r="AC169" s="1"/>
      <c r="AD169" s="1"/>
      <c r="AE169" s="1"/>
    </row>
    <row r="170" spans="1:31" outlineLevel="3" x14ac:dyDescent="0.25">
      <c r="A170" s="1"/>
      <c r="B170" s="33"/>
      <c r="C170" s="73">
        <f t="shared" si="13"/>
        <v>4</v>
      </c>
      <c r="D170" s="4"/>
      <c r="E170" s="5">
        <v>8</v>
      </c>
      <c r="F170" s="5"/>
      <c r="G170" s="4"/>
      <c r="H170" s="31" t="s">
        <v>384</v>
      </c>
      <c r="I170" s="31">
        <v>0</v>
      </c>
      <c r="J170" s="148"/>
      <c r="K170" s="148"/>
      <c r="L170" s="148"/>
      <c r="M170" s="148"/>
      <c r="N170" s="148"/>
      <c r="O170" s="148"/>
      <c r="P170" s="148"/>
      <c r="Q170" s="148"/>
      <c r="R170" s="148"/>
      <c r="S170" s="224"/>
      <c r="T170" s="224"/>
      <c r="U170" s="224"/>
      <c r="V170" s="224"/>
      <c r="W170" s="224"/>
      <c r="X170" s="224"/>
      <c r="Y170" s="224"/>
      <c r="Z170" s="224"/>
      <c r="AA170" s="4"/>
      <c r="AB170" s="16"/>
      <c r="AC170" s="1"/>
      <c r="AD170" s="1"/>
      <c r="AE170" s="1"/>
    </row>
    <row r="171" spans="1:31" outlineLevel="3" x14ac:dyDescent="0.25">
      <c r="A171" s="1"/>
      <c r="B171" s="33"/>
      <c r="C171" s="73">
        <f t="shared" si="13"/>
        <v>4</v>
      </c>
      <c r="D171" s="4"/>
      <c r="E171" s="5">
        <v>9</v>
      </c>
      <c r="F171" s="5"/>
      <c r="G171" s="4"/>
      <c r="H171" s="31" t="s">
        <v>385</v>
      </c>
      <c r="I171" s="31">
        <v>0</v>
      </c>
      <c r="J171" s="148"/>
      <c r="K171" s="148"/>
      <c r="L171" s="148"/>
      <c r="M171" s="148"/>
      <c r="N171" s="148"/>
      <c r="O171" s="148"/>
      <c r="P171" s="148"/>
      <c r="Q171" s="148"/>
      <c r="R171" s="148"/>
      <c r="S171" s="224"/>
      <c r="T171" s="224"/>
      <c r="U171" s="224"/>
      <c r="V171" s="224"/>
      <c r="W171" s="224"/>
      <c r="X171" s="224"/>
      <c r="Y171" s="224"/>
      <c r="Z171" s="224"/>
      <c r="AA171" s="4"/>
      <c r="AB171" s="16"/>
      <c r="AC171" s="1"/>
      <c r="AD171" s="1"/>
      <c r="AE171" s="1"/>
    </row>
    <row r="172" spans="1:31" outlineLevel="3" x14ac:dyDescent="0.25">
      <c r="A172" s="1"/>
      <c r="B172" s="33"/>
      <c r="C172" s="73">
        <f t="shared" si="13"/>
        <v>4</v>
      </c>
      <c r="D172" s="4"/>
      <c r="E172" s="5">
        <v>10</v>
      </c>
      <c r="F172" s="5"/>
      <c r="G172" s="4"/>
      <c r="H172" s="31" t="s">
        <v>260</v>
      </c>
      <c r="I172" s="31">
        <v>0</v>
      </c>
      <c r="J172" s="148"/>
      <c r="K172" s="148"/>
      <c r="L172" s="148"/>
      <c r="M172" s="148"/>
      <c r="N172" s="148"/>
      <c r="O172" s="148"/>
      <c r="P172" s="148"/>
      <c r="Q172" s="56" t="s">
        <v>442</v>
      </c>
      <c r="R172" s="148"/>
      <c r="S172" s="224"/>
      <c r="T172" s="224"/>
      <c r="U172" s="224"/>
      <c r="V172" s="224"/>
      <c r="W172" s="224"/>
      <c r="X172" s="56" t="s">
        <v>442</v>
      </c>
      <c r="Y172" s="224"/>
      <c r="Z172" s="224"/>
      <c r="AA172" s="4"/>
      <c r="AB172" s="16"/>
      <c r="AC172" s="1"/>
      <c r="AD172" s="1"/>
      <c r="AE172" s="1"/>
    </row>
    <row r="173" spans="1:31" outlineLevel="3" x14ac:dyDescent="0.25">
      <c r="A173" s="1"/>
      <c r="B173" s="33"/>
      <c r="C173" s="73">
        <f t="shared" si="13"/>
        <v>4</v>
      </c>
      <c r="D173" s="4"/>
      <c r="E173" s="5">
        <v>11</v>
      </c>
      <c r="F173" s="5"/>
      <c r="G173" s="4"/>
      <c r="H173" s="31" t="s">
        <v>261</v>
      </c>
      <c r="I173" s="31">
        <v>0</v>
      </c>
      <c r="J173" s="148"/>
      <c r="K173" s="148"/>
      <c r="L173" s="148"/>
      <c r="M173" s="148"/>
      <c r="N173" s="148"/>
      <c r="O173" s="148"/>
      <c r="P173" s="148"/>
      <c r="Q173" s="56" t="s">
        <v>442</v>
      </c>
      <c r="R173" s="148"/>
      <c r="S173" s="224"/>
      <c r="T173" s="224"/>
      <c r="U173" s="224"/>
      <c r="V173" s="224"/>
      <c r="W173" s="224"/>
      <c r="X173" s="56" t="s">
        <v>442</v>
      </c>
      <c r="Y173" s="224"/>
      <c r="Z173" s="224"/>
      <c r="AA173" s="4"/>
      <c r="AB173" s="16"/>
      <c r="AC173" s="1"/>
      <c r="AD173" s="1"/>
      <c r="AE173" s="1"/>
    </row>
    <row r="174" spans="1:31" outlineLevel="3" x14ac:dyDescent="0.25">
      <c r="A174" s="1"/>
      <c r="B174" s="33"/>
      <c r="C174" s="73">
        <f t="shared" si="13"/>
        <v>4</v>
      </c>
      <c r="D174" s="4"/>
      <c r="E174" s="5">
        <v>12</v>
      </c>
      <c r="F174" s="5"/>
      <c r="G174" s="4"/>
      <c r="H174" s="31" t="s">
        <v>262</v>
      </c>
      <c r="I174" s="31">
        <v>0</v>
      </c>
      <c r="J174" s="148"/>
      <c r="K174" s="148"/>
      <c r="L174" s="148"/>
      <c r="M174" s="148"/>
      <c r="N174" s="148"/>
      <c r="O174" s="148"/>
      <c r="P174" s="148"/>
      <c r="Q174" s="56" t="s">
        <v>442</v>
      </c>
      <c r="R174" s="148"/>
      <c r="S174" s="224"/>
      <c r="T174" s="224"/>
      <c r="U174" s="224"/>
      <c r="V174" s="224"/>
      <c r="W174" s="224"/>
      <c r="X174" s="56" t="s">
        <v>442</v>
      </c>
      <c r="Y174" s="224"/>
      <c r="Z174" s="224"/>
      <c r="AA174" s="4"/>
      <c r="AB174" s="16"/>
      <c r="AC174" s="1"/>
      <c r="AD174" s="1"/>
      <c r="AE174" s="1"/>
    </row>
    <row r="175" spans="1:31" outlineLevel="3" x14ac:dyDescent="0.25">
      <c r="A175" s="1"/>
      <c r="B175" s="33"/>
      <c r="C175" s="73">
        <f t="shared" si="13"/>
        <v>4</v>
      </c>
      <c r="D175" s="4"/>
      <c r="E175" s="5">
        <v>13</v>
      </c>
      <c r="F175" s="5"/>
      <c r="G175" s="4"/>
      <c r="H175" s="31" t="s">
        <v>263</v>
      </c>
      <c r="I175" s="31">
        <v>0</v>
      </c>
      <c r="J175" s="148"/>
      <c r="K175" s="148"/>
      <c r="L175" s="148"/>
      <c r="M175" s="148"/>
      <c r="N175" s="148"/>
      <c r="O175" s="148"/>
      <c r="P175" s="148"/>
      <c r="Q175" s="148"/>
      <c r="R175" s="148"/>
      <c r="S175" s="224"/>
      <c r="T175" s="224"/>
      <c r="U175" s="224"/>
      <c r="V175" s="224"/>
      <c r="W175" s="224"/>
      <c r="X175" s="224"/>
      <c r="Y175" s="224"/>
      <c r="Z175" s="224"/>
      <c r="AA175" s="4"/>
      <c r="AB175" s="16"/>
      <c r="AC175" s="1"/>
      <c r="AD175" s="1"/>
      <c r="AE175" s="1"/>
    </row>
    <row r="176" spans="1:31" outlineLevel="3" x14ac:dyDescent="0.25">
      <c r="A176" s="1"/>
      <c r="B176" s="33"/>
      <c r="C176" s="73">
        <f t="shared" si="13"/>
        <v>4</v>
      </c>
      <c r="D176" s="4"/>
      <c r="E176" s="5">
        <v>14</v>
      </c>
      <c r="F176" s="5"/>
      <c r="G176" s="4"/>
      <c r="H176" s="31" t="s">
        <v>258</v>
      </c>
      <c r="I176" s="31">
        <v>0</v>
      </c>
      <c r="J176" s="148"/>
      <c r="K176" s="148"/>
      <c r="L176" s="148"/>
      <c r="M176" s="148"/>
      <c r="N176" s="148"/>
      <c r="O176" s="148"/>
      <c r="P176" s="56" t="s">
        <v>442</v>
      </c>
      <c r="Q176" s="56" t="s">
        <v>442</v>
      </c>
      <c r="R176" s="56" t="s">
        <v>442</v>
      </c>
      <c r="S176" s="56" t="s">
        <v>442</v>
      </c>
      <c r="T176" s="56" t="s">
        <v>442</v>
      </c>
      <c r="U176" s="56" t="s">
        <v>442</v>
      </c>
      <c r="V176" s="56" t="s">
        <v>442</v>
      </c>
      <c r="W176" s="56" t="s">
        <v>442</v>
      </c>
      <c r="X176" s="56" t="s">
        <v>442</v>
      </c>
      <c r="Y176" s="56"/>
      <c r="Z176" s="56"/>
      <c r="AA176" s="4"/>
      <c r="AB176" s="16"/>
      <c r="AC176" s="1"/>
      <c r="AD176" s="1"/>
      <c r="AE176" s="1"/>
    </row>
    <row r="177" spans="1:31" outlineLevel="3" x14ac:dyDescent="0.25">
      <c r="A177" s="1"/>
      <c r="B177" s="33"/>
      <c r="C177" s="73">
        <f t="shared" si="13"/>
        <v>4</v>
      </c>
      <c r="D177" s="4"/>
      <c r="E177" s="5">
        <v>15</v>
      </c>
      <c r="F177" s="5"/>
      <c r="G177" s="4"/>
      <c r="H177" s="31" t="s">
        <v>259</v>
      </c>
      <c r="I177" s="31">
        <v>0</v>
      </c>
      <c r="J177" s="148"/>
      <c r="K177" s="148"/>
      <c r="L177" s="148"/>
      <c r="M177" s="148"/>
      <c r="N177" s="148"/>
      <c r="O177" s="148"/>
      <c r="P177" s="56" t="s">
        <v>442</v>
      </c>
      <c r="Q177" s="56" t="s">
        <v>442</v>
      </c>
      <c r="R177" s="56" t="s">
        <v>442</v>
      </c>
      <c r="S177" s="56" t="s">
        <v>442</v>
      </c>
      <c r="T177" s="56" t="s">
        <v>442</v>
      </c>
      <c r="U177" s="56" t="s">
        <v>442</v>
      </c>
      <c r="V177" s="56" t="s">
        <v>442</v>
      </c>
      <c r="W177" s="56" t="s">
        <v>442</v>
      </c>
      <c r="X177" s="56" t="s">
        <v>442</v>
      </c>
      <c r="Y177" s="56"/>
      <c r="Z177" s="56"/>
      <c r="AA177" s="4"/>
      <c r="AB177" s="16"/>
      <c r="AC177" s="1"/>
      <c r="AD177" s="1"/>
      <c r="AE177" s="1"/>
    </row>
    <row r="178" spans="1:31" outlineLevel="3" x14ac:dyDescent="0.25">
      <c r="A178" s="1"/>
      <c r="B178" s="33"/>
      <c r="C178" s="73">
        <f t="shared" si="13"/>
        <v>4</v>
      </c>
      <c r="D178" s="4"/>
      <c r="E178" s="5">
        <v>16</v>
      </c>
      <c r="F178" s="5"/>
      <c r="G178" s="4"/>
      <c r="H178" s="31" t="s">
        <v>379</v>
      </c>
      <c r="I178" s="31">
        <v>0</v>
      </c>
      <c r="J178" s="148"/>
      <c r="K178" s="148"/>
      <c r="L178" s="148"/>
      <c r="M178" s="148"/>
      <c r="N178" s="225"/>
      <c r="O178" s="225"/>
      <c r="P178" s="226" t="s">
        <v>442</v>
      </c>
      <c r="Q178" s="226" t="s">
        <v>442</v>
      </c>
      <c r="R178" s="226" t="s">
        <v>442</v>
      </c>
      <c r="S178" s="226" t="s">
        <v>442</v>
      </c>
      <c r="T178" s="226" t="s">
        <v>442</v>
      </c>
      <c r="U178" s="226" t="s">
        <v>442</v>
      </c>
      <c r="V178" s="226" t="s">
        <v>442</v>
      </c>
      <c r="W178" s="226" t="s">
        <v>442</v>
      </c>
      <c r="X178" s="226" t="s">
        <v>442</v>
      </c>
      <c r="Y178" s="226"/>
      <c r="Z178" s="226"/>
      <c r="AA178" s="4"/>
      <c r="AB178" s="16"/>
      <c r="AC178" s="1"/>
      <c r="AD178" s="1"/>
      <c r="AE178" s="1"/>
    </row>
    <row r="179" spans="1:31" outlineLevel="3" x14ac:dyDescent="0.25">
      <c r="A179" s="1"/>
      <c r="B179" s="33"/>
      <c r="C179" s="73">
        <f>INT(C$140+3)</f>
        <v>4</v>
      </c>
      <c r="D179" s="4"/>
      <c r="E179" s="5"/>
      <c r="F179" s="5"/>
      <c r="G179" s="4"/>
      <c r="H179" s="148"/>
      <c r="I179" s="148"/>
      <c r="J179" s="148"/>
      <c r="K179" s="148"/>
      <c r="L179" s="148"/>
      <c r="M179" s="148"/>
      <c r="N179" s="223"/>
      <c r="O179" s="223"/>
      <c r="P179" s="223"/>
      <c r="Q179" s="223"/>
      <c r="R179" s="223"/>
      <c r="S179" s="53"/>
      <c r="T179" s="53"/>
      <c r="U179" s="53"/>
      <c r="V179" s="53"/>
      <c r="W179" s="53"/>
      <c r="X179" s="53"/>
      <c r="Y179" s="53"/>
      <c r="Z179" s="53"/>
      <c r="AA179" s="4"/>
      <c r="AB179" s="16"/>
      <c r="AC179" s="1"/>
      <c r="AD179" s="1"/>
      <c r="AE179" s="1"/>
    </row>
    <row r="180" spans="1:31" outlineLevel="3" x14ac:dyDescent="0.25">
      <c r="A180" s="1"/>
      <c r="B180" s="33"/>
      <c r="C180" s="73">
        <f>INT(C$140+3)</f>
        <v>4</v>
      </c>
      <c r="D180" s="4"/>
      <c r="E180" s="5"/>
      <c r="F180" s="5"/>
      <c r="G180" s="4"/>
      <c r="H180" s="148"/>
      <c r="I180" s="148"/>
      <c r="J180" s="148"/>
      <c r="K180" s="148"/>
      <c r="L180" s="148"/>
      <c r="M180" s="148"/>
      <c r="N180" s="148"/>
      <c r="O180" s="148"/>
      <c r="P180" s="148"/>
      <c r="Q180" s="148"/>
      <c r="R180" s="148"/>
      <c r="S180" s="2"/>
      <c r="T180" s="2"/>
      <c r="U180" s="2"/>
      <c r="V180" s="2"/>
      <c r="W180" s="2"/>
      <c r="X180" s="2"/>
      <c r="Y180" s="2"/>
      <c r="Z180" s="2"/>
      <c r="AA180" s="4"/>
      <c r="AB180" s="16"/>
      <c r="AC180" s="1"/>
      <c r="AD180" s="1"/>
      <c r="AE180" s="1"/>
    </row>
    <row r="181" spans="1:31" ht="5.0999999999999996" customHeight="1" outlineLevel="3" x14ac:dyDescent="0.25">
      <c r="A181" s="1"/>
      <c r="B181" s="33"/>
      <c r="C181" s="73">
        <f>INT($C$140)+3.005</f>
        <v>4.0049999999999999</v>
      </c>
      <c r="D181" s="4"/>
      <c r="E181" s="4"/>
      <c r="F181" s="4"/>
      <c r="G181" s="4"/>
      <c r="H181" s="4"/>
      <c r="I181" s="4"/>
      <c r="J181" s="4"/>
      <c r="K181" s="4"/>
      <c r="L181" s="4"/>
      <c r="M181" s="4"/>
      <c r="N181" s="4"/>
      <c r="O181" s="4"/>
      <c r="P181" s="4"/>
      <c r="Q181" s="4"/>
      <c r="R181" s="4"/>
      <c r="S181" s="4"/>
      <c r="T181" s="4"/>
      <c r="U181" s="4"/>
      <c r="V181" s="4"/>
      <c r="W181" s="4"/>
      <c r="X181" s="4"/>
      <c r="Y181" s="4"/>
      <c r="Z181" s="4"/>
      <c r="AA181" s="4" t="s">
        <v>3</v>
      </c>
      <c r="AB181" s="16"/>
      <c r="AC181" s="1"/>
      <c r="AD181" s="1"/>
      <c r="AE181" s="1"/>
    </row>
    <row r="182" spans="1:31" ht="5.0999999999999996" customHeight="1" outlineLevel="2" x14ac:dyDescent="0.25">
      <c r="A182" s="1"/>
      <c r="B182" s="33"/>
      <c r="C182" s="73">
        <f>INT($C$140)+2.005</f>
        <v>3.0049999999999999</v>
      </c>
      <c r="D182" s="4"/>
      <c r="E182" s="4"/>
      <c r="F182" s="4"/>
      <c r="G182" s="4"/>
      <c r="H182" s="4"/>
      <c r="I182" s="4"/>
      <c r="J182" s="4"/>
      <c r="K182" s="4"/>
      <c r="L182" s="4"/>
      <c r="M182" s="4"/>
      <c r="N182" s="4"/>
      <c r="O182" s="4"/>
      <c r="P182" s="4"/>
      <c r="Q182" s="4"/>
      <c r="R182" s="4"/>
      <c r="S182" s="4"/>
      <c r="T182" s="4"/>
      <c r="U182" s="4"/>
      <c r="V182" s="4"/>
      <c r="W182" s="4"/>
      <c r="X182" s="4"/>
      <c r="Y182" s="4"/>
      <c r="Z182" s="4"/>
      <c r="AA182" s="4"/>
      <c r="AB182" s="16"/>
      <c r="AC182" s="1"/>
      <c r="AD182" s="1"/>
      <c r="AE182" s="1"/>
    </row>
    <row r="183" spans="1:31" ht="5.0999999999999996" customHeight="1" outlineLevel="1" x14ac:dyDescent="0.25">
      <c r="A183" s="1"/>
      <c r="B183" s="35"/>
      <c r="C183" s="76">
        <f>INT($C$140)+1.005</f>
        <v>2.0049999999999999</v>
      </c>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8" t="s">
        <v>1</v>
      </c>
      <c r="AC183" s="1"/>
      <c r="AD183" s="1"/>
      <c r="AE183" s="1"/>
    </row>
    <row r="184" spans="1:31" ht="5.0999999999999996" customHeight="1" x14ac:dyDescent="0.25">
      <c r="A184" s="1"/>
      <c r="B184" s="19"/>
      <c r="C184" s="77">
        <f>INT($C$140)+0.005</f>
        <v>1.0049999999999999</v>
      </c>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
      <c r="AD184" s="1"/>
      <c r="AE184" s="1"/>
    </row>
    <row r="185" spans="1:31" outlineLevel="2" x14ac:dyDescent="0.25">
      <c r="A185" s="1"/>
      <c r="B185" s="1"/>
      <c r="C185" s="73">
        <f>INT($C$140)+2</f>
        <v>3</v>
      </c>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outlineLevel="2" x14ac:dyDescent="0.25">
      <c r="A186" s="1"/>
      <c r="B186" s="1"/>
      <c r="C186" s="73">
        <f>INT($C$190)+2</f>
        <v>3</v>
      </c>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5.0999999999999996" customHeight="1" thickBot="1" x14ac:dyDescent="0.3">
      <c r="A187" s="1"/>
      <c r="B187" s="20"/>
      <c r="C187" s="74">
        <f>INT($C$190)+0.005</f>
        <v>1.0049999999999999</v>
      </c>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1"/>
      <c r="AD187" s="1"/>
      <c r="AE187" s="1"/>
    </row>
    <row r="188" spans="1:31" ht="5.0999999999999996" customHeight="1" outlineLevel="1" x14ac:dyDescent="0.25">
      <c r="A188" s="1"/>
      <c r="B188" s="34" t="s">
        <v>21</v>
      </c>
      <c r="C188" s="75">
        <f>INT($C$190)+1.005</f>
        <v>2.0049999999999999</v>
      </c>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5"/>
      <c r="AC188" s="1"/>
      <c r="AD188" s="1"/>
      <c r="AE188" s="1"/>
    </row>
    <row r="189" spans="1:31" outlineLevel="4" x14ac:dyDescent="0.25">
      <c r="A189" s="1"/>
      <c r="B189" s="33"/>
      <c r="C189" s="73">
        <f>INT(MAX($C$198:$C$206))+1</f>
        <v>5</v>
      </c>
      <c r="D189" s="3"/>
      <c r="E189" s="3"/>
      <c r="F189" s="3"/>
      <c r="G189" s="3"/>
      <c r="H189" s="27"/>
      <c r="I189" s="27"/>
      <c r="J189" s="27"/>
      <c r="K189" s="27"/>
      <c r="L189" s="27"/>
      <c r="M189" s="27"/>
      <c r="N189" s="27"/>
      <c r="O189" s="27"/>
      <c r="P189" s="27"/>
      <c r="Q189" s="27"/>
      <c r="R189" s="27"/>
      <c r="S189" s="27"/>
      <c r="T189" s="27"/>
      <c r="U189" s="27"/>
      <c r="V189" s="27"/>
      <c r="W189" s="27"/>
      <c r="X189" s="27"/>
      <c r="Y189" s="27"/>
      <c r="Z189" s="27"/>
      <c r="AA189" s="3"/>
      <c r="AB189" s="16"/>
      <c r="AC189" s="1"/>
      <c r="AD189" s="1"/>
      <c r="AE189" s="1"/>
    </row>
    <row r="190" spans="1:31" ht="18.75" x14ac:dyDescent="0.25">
      <c r="A190" s="1"/>
      <c r="B190" s="33"/>
      <c r="C190" s="73">
        <v>1.02</v>
      </c>
      <c r="D190" s="21"/>
      <c r="E190" s="24" t="s">
        <v>6</v>
      </c>
      <c r="F190" s="25"/>
      <c r="G190" s="12"/>
      <c r="H190" s="147" t="str">
        <f>COUNTIFS($B$1:$B190, "«")&amp;" Feed Pool definitions"</f>
        <v>6 Feed Pool definitions</v>
      </c>
      <c r="I190" s="6"/>
      <c r="J190" s="6"/>
      <c r="K190" s="6"/>
      <c r="L190" s="6"/>
      <c r="M190" s="6"/>
      <c r="N190" s="6"/>
      <c r="O190" s="6"/>
      <c r="P190" s="6"/>
      <c r="Q190" s="6"/>
      <c r="R190" s="6"/>
      <c r="S190" s="6"/>
      <c r="T190" s="6"/>
      <c r="U190" s="6"/>
      <c r="V190" s="6"/>
      <c r="W190" s="6"/>
      <c r="X190" s="6"/>
      <c r="Y190" s="6"/>
      <c r="Z190" s="6"/>
      <c r="AA190" s="10"/>
      <c r="AB190" s="16"/>
      <c r="AC190" s="1"/>
      <c r="AD190" s="1"/>
      <c r="AE190" s="1"/>
    </row>
    <row r="191" spans="1:31" ht="18.75" outlineLevel="1" x14ac:dyDescent="0.25">
      <c r="A191" s="1"/>
      <c r="B191" s="33"/>
      <c r="C191" s="73">
        <f>INT($C$190)+1.02</f>
        <v>2.02</v>
      </c>
      <c r="D191" s="21"/>
      <c r="E191" s="24" t="s">
        <v>10</v>
      </c>
      <c r="F191" s="28">
        <v>1</v>
      </c>
      <c r="G191" s="13"/>
      <c r="H191" s="8" t="s">
        <v>295</v>
      </c>
      <c r="I191" s="7"/>
      <c r="J191" s="7"/>
      <c r="K191" s="7"/>
      <c r="L191" s="7"/>
      <c r="M191" s="7"/>
      <c r="N191" s="7"/>
      <c r="O191" s="7"/>
      <c r="P191" s="7"/>
      <c r="Q191" s="7"/>
      <c r="R191" s="7"/>
      <c r="S191" s="7"/>
      <c r="T191" s="7"/>
      <c r="U191" s="7"/>
      <c r="V191" s="7"/>
      <c r="W191" s="7"/>
      <c r="X191" s="7"/>
      <c r="Y191" s="7"/>
      <c r="Z191" s="7"/>
      <c r="AA191" s="11"/>
      <c r="AB191" s="16"/>
      <c r="AC191" s="1"/>
      <c r="AD191" s="1"/>
      <c r="AE191" s="1"/>
    </row>
    <row r="192" spans="1:31" ht="5.0999999999999996" customHeight="1" outlineLevel="2" x14ac:dyDescent="0.25">
      <c r="A192" s="1"/>
      <c r="B192" s="33"/>
      <c r="C192" s="73">
        <f>INT($C$190)+2.005</f>
        <v>3.0049999999999999</v>
      </c>
      <c r="D192" s="3"/>
      <c r="E192" s="3"/>
      <c r="F192" s="3"/>
      <c r="G192" s="3"/>
      <c r="H192" s="3"/>
      <c r="I192" s="3"/>
      <c r="J192" s="3"/>
      <c r="K192" s="3"/>
      <c r="L192" s="3"/>
      <c r="M192" s="3"/>
      <c r="N192" s="3"/>
      <c r="O192" s="3"/>
      <c r="P192" s="3"/>
      <c r="Q192" s="3"/>
      <c r="R192" s="3"/>
      <c r="S192" s="3"/>
      <c r="T192" s="3"/>
      <c r="U192" s="3"/>
      <c r="V192" s="3"/>
      <c r="W192" s="3"/>
      <c r="X192" s="3"/>
      <c r="Y192" s="3"/>
      <c r="Z192" s="3"/>
      <c r="AA192" s="3"/>
      <c r="AB192" s="16"/>
      <c r="AC192" s="1"/>
      <c r="AD192" s="1"/>
      <c r="AE192" s="1"/>
    </row>
    <row r="193" spans="1:31" outlineLevel="2" x14ac:dyDescent="0.25">
      <c r="A193" s="1"/>
      <c r="B193" s="33"/>
      <c r="C193" s="73">
        <f>INT($C$190)+2</f>
        <v>3</v>
      </c>
      <c r="D193" s="3"/>
      <c r="E193" s="5"/>
      <c r="F193" s="5"/>
      <c r="G193" s="3"/>
      <c r="H193" s="29"/>
      <c r="I193" s="29"/>
      <c r="J193" s="65" t="s">
        <v>293</v>
      </c>
      <c r="K193" s="65"/>
      <c r="L193" s="65"/>
      <c r="M193" s="65"/>
      <c r="N193" s="65"/>
      <c r="O193" s="65"/>
      <c r="P193" s="65"/>
      <c r="Q193" s="65"/>
      <c r="R193" s="65"/>
      <c r="S193" s="65"/>
      <c r="T193" s="29"/>
      <c r="U193" s="29"/>
      <c r="V193" s="29"/>
      <c r="W193" s="29"/>
      <c r="X193" s="29"/>
      <c r="Y193" s="29"/>
      <c r="Z193" s="29"/>
      <c r="AA193" s="3"/>
      <c r="AB193" s="16"/>
      <c r="AC193" s="1"/>
      <c r="AD193" s="1"/>
      <c r="AE193" s="1"/>
    </row>
    <row r="194" spans="1:31" outlineLevel="2" x14ac:dyDescent="0.25">
      <c r="A194" s="1"/>
      <c r="B194" s="33"/>
      <c r="C194" s="73">
        <f>INT($C$190)+2</f>
        <v>3</v>
      </c>
      <c r="D194" s="3"/>
      <c r="E194" s="5"/>
      <c r="F194" s="5"/>
      <c r="G194" s="3"/>
      <c r="H194" s="29"/>
      <c r="I194" s="29"/>
      <c r="J194" s="29">
        <v>0</v>
      </c>
      <c r="K194" s="29">
        <v>1</v>
      </c>
      <c r="L194" s="29">
        <v>2</v>
      </c>
      <c r="M194" s="29">
        <v>3</v>
      </c>
      <c r="N194" s="29">
        <v>4</v>
      </c>
      <c r="O194" s="29">
        <v>5</v>
      </c>
      <c r="P194" s="29">
        <v>6</v>
      </c>
      <c r="Q194" s="29">
        <v>7</v>
      </c>
      <c r="R194" s="29">
        <v>8</v>
      </c>
      <c r="S194" s="29">
        <v>9</v>
      </c>
      <c r="T194" s="29"/>
      <c r="U194" s="29"/>
      <c r="V194" s="29"/>
      <c r="W194" s="29"/>
      <c r="X194" s="29"/>
      <c r="Y194" s="29"/>
      <c r="Z194" s="29"/>
      <c r="AA194" s="3"/>
      <c r="AB194" s="16"/>
      <c r="AC194" s="1"/>
      <c r="AD194" s="1"/>
      <c r="AE194" s="1"/>
    </row>
    <row r="195" spans="1:31" ht="9.75" customHeight="1" outlineLevel="2" x14ac:dyDescent="0.25">
      <c r="A195" s="1"/>
      <c r="B195" s="33" t="s">
        <v>20</v>
      </c>
      <c r="C195" s="73">
        <f>INT($C$190)+2.01</f>
        <v>3.01</v>
      </c>
      <c r="D195" s="3"/>
      <c r="E195" s="3"/>
      <c r="F195" s="3"/>
      <c r="G195" s="3"/>
      <c r="H195" s="29"/>
      <c r="I195" s="29"/>
      <c r="J195" s="29"/>
      <c r="K195" s="29"/>
      <c r="L195" s="29"/>
      <c r="M195" s="29"/>
      <c r="N195" s="29"/>
      <c r="O195" s="29"/>
      <c r="P195" s="29"/>
      <c r="Q195" s="29"/>
      <c r="R195" s="29"/>
      <c r="S195" s="29"/>
      <c r="T195" s="29"/>
      <c r="U195" s="29"/>
      <c r="V195" s="29"/>
      <c r="W195" s="29"/>
      <c r="X195" s="29"/>
      <c r="Y195" s="29"/>
      <c r="Z195" s="29"/>
      <c r="AA195" s="3"/>
      <c r="AB195" s="16"/>
      <c r="AC195" s="1"/>
      <c r="AD195" s="1"/>
      <c r="AE195" s="1"/>
    </row>
    <row r="196" spans="1:31" outlineLevel="4" x14ac:dyDescent="0.25">
      <c r="A196" s="1"/>
      <c r="B196" s="33"/>
      <c r="C196" s="73">
        <f>C$189</f>
        <v>5</v>
      </c>
      <c r="D196" s="4"/>
      <c r="E196" s="5"/>
      <c r="F196" s="5"/>
      <c r="G196" s="4"/>
      <c r="H196" s="5"/>
      <c r="I196" s="5"/>
      <c r="J196" s="5"/>
      <c r="K196" s="5"/>
      <c r="L196" s="5"/>
      <c r="M196" s="5"/>
      <c r="N196" s="5"/>
      <c r="O196" s="5"/>
      <c r="P196" s="5"/>
      <c r="Q196" s="5"/>
      <c r="R196" s="5"/>
      <c r="S196" s="5"/>
      <c r="T196" s="5"/>
      <c r="U196" s="5"/>
      <c r="V196" s="5"/>
      <c r="W196" s="5"/>
      <c r="X196" s="5"/>
      <c r="Y196" s="5"/>
      <c r="Z196" s="5"/>
      <c r="AA196" s="4"/>
      <c r="AB196" s="16"/>
      <c r="AC196" s="1"/>
      <c r="AD196" s="1"/>
      <c r="AE196" s="1"/>
    </row>
    <row r="197" spans="1:31" outlineLevel="4" x14ac:dyDescent="0.25">
      <c r="A197" s="1"/>
      <c r="B197" s="33" t="s">
        <v>19</v>
      </c>
      <c r="C197" s="73">
        <f>C$189</f>
        <v>5</v>
      </c>
      <c r="D197" s="4" t="s">
        <v>44</v>
      </c>
      <c r="E197" s="5"/>
      <c r="F197" s="5"/>
      <c r="G197" s="4"/>
      <c r="H197" s="5"/>
      <c r="I197" s="5"/>
      <c r="J197" s="5"/>
      <c r="K197" s="5"/>
      <c r="L197" s="5"/>
      <c r="M197" s="5"/>
      <c r="N197" s="5"/>
      <c r="O197" s="5"/>
      <c r="P197" s="5"/>
      <c r="Q197" s="5"/>
      <c r="R197" s="5"/>
      <c r="S197" s="5"/>
      <c r="T197" s="5"/>
      <c r="U197" s="5"/>
      <c r="V197" s="5"/>
      <c r="W197" s="5"/>
      <c r="X197" s="5"/>
      <c r="Y197" s="5"/>
      <c r="Z197" s="5"/>
      <c r="AA197" s="4"/>
      <c r="AB197" s="16"/>
      <c r="AC197" s="1"/>
      <c r="AD197" s="1"/>
      <c r="AE197" s="1"/>
    </row>
    <row r="198" spans="1:31" ht="5.0999999999999996" customHeight="1" outlineLevel="2" x14ac:dyDescent="0.25">
      <c r="A198" s="1"/>
      <c r="B198" s="33"/>
      <c r="C198" s="73">
        <f>INT($C$190)+2.005</f>
        <v>3.0049999999999999</v>
      </c>
      <c r="D198" s="4" t="s">
        <v>2</v>
      </c>
      <c r="E198" s="4"/>
      <c r="F198" s="4"/>
      <c r="G198" s="4"/>
      <c r="H198" s="58"/>
      <c r="I198" s="58"/>
      <c r="J198" s="58"/>
      <c r="K198" s="58"/>
      <c r="L198" s="58"/>
      <c r="M198" s="58"/>
      <c r="N198" s="58"/>
      <c r="O198" s="58"/>
      <c r="P198" s="58"/>
      <c r="Q198" s="58"/>
      <c r="R198" s="58"/>
      <c r="S198" s="58"/>
      <c r="T198" s="58"/>
      <c r="U198" s="58"/>
      <c r="V198" s="58"/>
      <c r="W198" s="58"/>
      <c r="X198" s="82"/>
      <c r="Y198" s="82"/>
      <c r="Z198" s="82"/>
      <c r="AA198" s="4"/>
      <c r="AB198" s="16"/>
      <c r="AC198" s="1"/>
      <c r="AD198" s="1"/>
      <c r="AE198" s="1"/>
    </row>
    <row r="199" spans="1:31" outlineLevel="2" x14ac:dyDescent="0.25">
      <c r="A199" s="1"/>
      <c r="B199" s="33"/>
      <c r="C199" s="73">
        <f>INT($C$190)+2</f>
        <v>3</v>
      </c>
      <c r="D199" s="4"/>
      <c r="E199" s="5"/>
      <c r="F199" s="5"/>
      <c r="G199" s="4"/>
      <c r="H199" s="64" t="s">
        <v>287</v>
      </c>
      <c r="I199" s="31">
        <v>4</v>
      </c>
      <c r="J199" s="158" t="s">
        <v>291</v>
      </c>
      <c r="K199" s="2"/>
      <c r="L199" s="2"/>
      <c r="M199" s="2"/>
      <c r="N199" s="2"/>
      <c r="O199" s="2"/>
      <c r="P199" s="2"/>
      <c r="Q199" s="2"/>
      <c r="R199" s="2"/>
      <c r="S199" s="2"/>
      <c r="T199" s="2"/>
      <c r="U199" s="2"/>
      <c r="V199" s="2"/>
      <c r="W199" s="2"/>
      <c r="X199" s="2"/>
      <c r="Y199" s="2"/>
      <c r="Z199" s="2"/>
      <c r="AA199" s="4"/>
      <c r="AB199" s="16"/>
      <c r="AC199" s="1"/>
      <c r="AD199" s="1"/>
      <c r="AE199" s="1"/>
    </row>
    <row r="200" spans="1:31" outlineLevel="3" x14ac:dyDescent="0.25">
      <c r="A200" s="1"/>
      <c r="B200" s="33"/>
      <c r="C200" s="73">
        <f>INT($C$190)+3</f>
        <v>4</v>
      </c>
      <c r="D200" s="4"/>
      <c r="E200" s="5"/>
      <c r="F200" s="5"/>
      <c r="G200" s="4"/>
      <c r="H200" s="157"/>
      <c r="I200" s="2"/>
      <c r="J200" s="2"/>
      <c r="K200" s="2"/>
      <c r="L200" s="2"/>
      <c r="M200" s="2"/>
      <c r="N200" s="2"/>
      <c r="O200" s="2"/>
      <c r="P200" s="2"/>
      <c r="Q200" s="2"/>
      <c r="R200" s="2"/>
      <c r="S200" s="2"/>
      <c r="T200" s="2"/>
      <c r="U200" s="2"/>
      <c r="V200" s="2"/>
      <c r="W200" s="2"/>
      <c r="X200" s="2"/>
      <c r="Y200" s="2"/>
      <c r="Z200" s="2"/>
      <c r="AA200" s="4"/>
      <c r="AB200" s="16"/>
      <c r="AC200" s="1"/>
      <c r="AD200" s="1"/>
      <c r="AE200" s="1"/>
    </row>
    <row r="201" spans="1:31" outlineLevel="2" x14ac:dyDescent="0.25">
      <c r="A201" s="1"/>
      <c r="B201" s="33"/>
      <c r="C201" s="73">
        <f>INT($C$190)+2</f>
        <v>3</v>
      </c>
      <c r="D201" s="4"/>
      <c r="E201" s="5"/>
      <c r="F201" s="5"/>
      <c r="G201" s="4"/>
      <c r="H201" s="64" t="s">
        <v>292</v>
      </c>
      <c r="I201" s="2"/>
      <c r="J201" s="2"/>
      <c r="K201" s="2"/>
      <c r="L201" s="2"/>
      <c r="M201" s="2"/>
      <c r="N201" s="2"/>
      <c r="O201" s="2"/>
      <c r="P201" s="2"/>
      <c r="Q201" s="2"/>
      <c r="R201" s="2"/>
      <c r="S201" s="2"/>
      <c r="T201" s="2"/>
      <c r="U201" s="2"/>
      <c r="V201" s="2"/>
      <c r="W201" s="2"/>
      <c r="X201" s="2"/>
      <c r="Y201" s="2"/>
      <c r="Z201" s="2"/>
      <c r="AA201" s="4"/>
      <c r="AB201" s="16"/>
      <c r="AC201" s="1"/>
      <c r="AD201" s="1"/>
      <c r="AE201" s="1"/>
    </row>
    <row r="202" spans="1:31" outlineLevel="3" x14ac:dyDescent="0.25">
      <c r="A202" s="1"/>
      <c r="B202" s="33"/>
      <c r="C202" s="73">
        <f>INT($C$190)+3</f>
        <v>4</v>
      </c>
      <c r="D202" s="4"/>
      <c r="E202" s="5"/>
      <c r="F202" s="5"/>
      <c r="G202" s="4"/>
      <c r="H202" s="159" t="s">
        <v>298</v>
      </c>
      <c r="I202" s="2"/>
      <c r="J202" s="31">
        <v>3</v>
      </c>
      <c r="K202" s="31">
        <v>4</v>
      </c>
      <c r="L202" s="31">
        <v>6</v>
      </c>
      <c r="M202" s="31">
        <v>8</v>
      </c>
      <c r="N202" s="31">
        <v>9</v>
      </c>
      <c r="O202" s="31">
        <v>6</v>
      </c>
      <c r="P202" s="31">
        <v>5</v>
      </c>
      <c r="Q202" s="31">
        <v>4</v>
      </c>
      <c r="R202" s="31">
        <v>3.5</v>
      </c>
      <c r="S202" s="31">
        <v>3</v>
      </c>
      <c r="T202" s="2"/>
      <c r="U202" s="2"/>
      <c r="V202" s="2"/>
      <c r="W202" s="2"/>
      <c r="X202" s="2"/>
      <c r="Y202" s="2"/>
      <c r="Z202" s="2"/>
      <c r="AA202" s="4"/>
      <c r="AB202" s="16"/>
      <c r="AC202" s="1"/>
      <c r="AD202" s="1"/>
      <c r="AE202" s="1"/>
    </row>
    <row r="203" spans="1:31" outlineLevel="3" collapsed="1" x14ac:dyDescent="0.25">
      <c r="A203" s="1"/>
      <c r="B203" s="33"/>
      <c r="C203" s="73">
        <f>INT($C$190)+3</f>
        <v>4</v>
      </c>
      <c r="D203" s="4"/>
      <c r="E203" s="5"/>
      <c r="F203" s="5"/>
      <c r="G203" s="4"/>
      <c r="H203" s="159" t="s">
        <v>294</v>
      </c>
      <c r="I203" s="2"/>
      <c r="J203" s="31">
        <v>13.3</v>
      </c>
      <c r="K203" s="31">
        <v>13.3</v>
      </c>
      <c r="L203" s="31">
        <v>13.3</v>
      </c>
      <c r="M203" s="31">
        <v>13.3</v>
      </c>
      <c r="N203" s="31">
        <v>13.3</v>
      </c>
      <c r="O203" s="31">
        <v>13.3</v>
      </c>
      <c r="P203" s="31">
        <v>13.3</v>
      </c>
      <c r="Q203" s="31">
        <v>13.3</v>
      </c>
      <c r="R203" s="31">
        <v>13.3</v>
      </c>
      <c r="S203" s="31">
        <v>13.3</v>
      </c>
      <c r="T203" s="2"/>
      <c r="U203" s="2"/>
      <c r="V203" s="2"/>
      <c r="W203" s="2"/>
      <c r="X203" s="2"/>
      <c r="Y203" s="2"/>
      <c r="Z203" s="2"/>
      <c r="AA203" s="4"/>
      <c r="AB203" s="16"/>
      <c r="AC203" s="1"/>
      <c r="AD203" s="1"/>
      <c r="AE203" s="1"/>
    </row>
    <row r="204" spans="1:31" outlineLevel="3" x14ac:dyDescent="0.25">
      <c r="A204" s="1"/>
      <c r="B204" s="33"/>
      <c r="C204" s="73">
        <f>INT(C$190+3)</f>
        <v>4</v>
      </c>
      <c r="D204" s="4"/>
      <c r="E204" s="5"/>
      <c r="F204" s="5"/>
      <c r="G204" s="4"/>
      <c r="H204" s="148"/>
      <c r="I204" s="148"/>
      <c r="J204" s="148"/>
      <c r="K204" s="148"/>
      <c r="L204" s="148"/>
      <c r="M204" s="148"/>
      <c r="N204" s="148"/>
      <c r="O204" s="148"/>
      <c r="P204" s="148"/>
      <c r="Q204" s="148"/>
      <c r="R204" s="148"/>
      <c r="S204" s="148"/>
      <c r="T204" s="2"/>
      <c r="U204" s="2"/>
      <c r="V204" s="2"/>
      <c r="W204" s="2"/>
      <c r="X204" s="2"/>
      <c r="Y204" s="2"/>
      <c r="Z204" s="2"/>
      <c r="AA204" s="4"/>
      <c r="AB204" s="16"/>
      <c r="AC204" s="1"/>
      <c r="AD204" s="1"/>
      <c r="AE204" s="1"/>
    </row>
    <row r="205" spans="1:31" outlineLevel="3" x14ac:dyDescent="0.25">
      <c r="A205" s="1"/>
      <c r="B205" s="33"/>
      <c r="C205" s="73">
        <f>INT(C$190+3)</f>
        <v>4</v>
      </c>
      <c r="D205" s="4"/>
      <c r="E205" s="5"/>
      <c r="F205" s="5"/>
      <c r="G205" s="4"/>
      <c r="H205" s="148"/>
      <c r="I205" s="148"/>
      <c r="J205" s="148"/>
      <c r="K205" s="148"/>
      <c r="L205" s="148"/>
      <c r="M205" s="148"/>
      <c r="N205" s="148"/>
      <c r="O205" s="148"/>
      <c r="P205" s="148"/>
      <c r="Q205" s="148"/>
      <c r="R205" s="148"/>
      <c r="S205" s="2"/>
      <c r="T205" s="2"/>
      <c r="U205" s="2"/>
      <c r="V205" s="2"/>
      <c r="W205" s="2"/>
      <c r="X205" s="2"/>
      <c r="Y205" s="2"/>
      <c r="Z205" s="2"/>
      <c r="AA205" s="4"/>
      <c r="AB205" s="16"/>
      <c r="AC205" s="1"/>
      <c r="AD205" s="1"/>
      <c r="AE205" s="1"/>
    </row>
    <row r="206" spans="1:31" ht="5.0999999999999996" customHeight="1" outlineLevel="3" x14ac:dyDescent="0.25">
      <c r="A206" s="1"/>
      <c r="B206" s="33"/>
      <c r="C206" s="73">
        <f>INT($C$190)+3.005</f>
        <v>4.0049999999999999</v>
      </c>
      <c r="D206" s="4"/>
      <c r="E206" s="4"/>
      <c r="F206" s="4"/>
      <c r="G206" s="4"/>
      <c r="H206" s="4"/>
      <c r="I206" s="4"/>
      <c r="J206" s="4"/>
      <c r="K206" s="4"/>
      <c r="L206" s="4"/>
      <c r="M206" s="4"/>
      <c r="N206" s="4"/>
      <c r="O206" s="4"/>
      <c r="P206" s="4"/>
      <c r="Q206" s="4"/>
      <c r="R206" s="4"/>
      <c r="S206" s="4"/>
      <c r="T206" s="4"/>
      <c r="U206" s="4"/>
      <c r="V206" s="4"/>
      <c r="W206" s="4"/>
      <c r="X206" s="4"/>
      <c r="Y206" s="4"/>
      <c r="Z206" s="4"/>
      <c r="AA206" s="4" t="s">
        <v>3</v>
      </c>
      <c r="AB206" s="16"/>
      <c r="AC206" s="1"/>
      <c r="AD206" s="1"/>
      <c r="AE206" s="1"/>
    </row>
    <row r="207" spans="1:31" ht="5.0999999999999996" customHeight="1" outlineLevel="2" x14ac:dyDescent="0.25">
      <c r="A207" s="1"/>
      <c r="B207" s="33"/>
      <c r="C207" s="73">
        <f>INT($C$190)+2.005</f>
        <v>3.0049999999999999</v>
      </c>
      <c r="D207" s="4"/>
      <c r="E207" s="4"/>
      <c r="F207" s="4"/>
      <c r="G207" s="4"/>
      <c r="H207" s="4"/>
      <c r="I207" s="4"/>
      <c r="J207" s="4"/>
      <c r="K207" s="4"/>
      <c r="L207" s="4"/>
      <c r="M207" s="4"/>
      <c r="N207" s="4"/>
      <c r="O207" s="4"/>
      <c r="P207" s="4"/>
      <c r="Q207" s="4"/>
      <c r="R207" s="4"/>
      <c r="S207" s="4"/>
      <c r="T207" s="4"/>
      <c r="U207" s="4"/>
      <c r="V207" s="4"/>
      <c r="W207" s="4"/>
      <c r="X207" s="4"/>
      <c r="Y207" s="4"/>
      <c r="Z207" s="4"/>
      <c r="AA207" s="4"/>
      <c r="AB207" s="16"/>
      <c r="AC207" s="1"/>
      <c r="AD207" s="1"/>
      <c r="AE207" s="1"/>
    </row>
    <row r="208" spans="1:31" ht="5.0999999999999996" customHeight="1" outlineLevel="1" x14ac:dyDescent="0.25">
      <c r="A208" s="1"/>
      <c r="B208" s="35"/>
      <c r="C208" s="76">
        <f>INT($C$190)+1.005</f>
        <v>2.0049999999999999</v>
      </c>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8" t="s">
        <v>1</v>
      </c>
      <c r="AC208" s="1"/>
      <c r="AD208" s="1"/>
      <c r="AE208" s="1"/>
    </row>
    <row r="209" spans="1:31" ht="5.0999999999999996" customHeight="1" x14ac:dyDescent="0.25">
      <c r="A209" s="1"/>
      <c r="B209" s="19"/>
      <c r="C209" s="77">
        <f>INT($C$190)+0.005</f>
        <v>1.0049999999999999</v>
      </c>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
      <c r="AD209" s="1"/>
      <c r="AE209" s="1"/>
    </row>
    <row r="210" spans="1:31" outlineLevel="2" x14ac:dyDescent="0.25">
      <c r="A210" s="1"/>
      <c r="B210" s="1"/>
      <c r="C210" s="73">
        <f>INT($C$190)+2</f>
        <v>3</v>
      </c>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x14ac:dyDescent="0.25">
      <c r="A211" s="1"/>
      <c r="B211" s="1"/>
      <c r="C211" s="66"/>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x14ac:dyDescent="0.25">
      <c r="A212" s="1"/>
      <c r="B212" s="1"/>
      <c r="C212" s="66"/>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x14ac:dyDescent="0.25">
      <c r="A213" s="1"/>
      <c r="B213" s="1"/>
      <c r="C213" s="66"/>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x14ac:dyDescent="0.25">
      <c r="A214" s="1"/>
      <c r="B214" s="1"/>
      <c r="C214" s="66"/>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x14ac:dyDescent="0.25">
      <c r="A215" s="1"/>
      <c r="B215" s="1"/>
      <c r="C215" s="66"/>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x14ac:dyDescent="0.25">
      <c r="A216" s="1"/>
      <c r="B216" s="1"/>
      <c r="C216" s="66"/>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x14ac:dyDescent="0.25">
      <c r="C217"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23" sqref="G23"/>
    </sheetView>
  </sheetViews>
  <sheetFormatPr defaultColWidth="9.140625" defaultRowHeight="15" outlineLevelRow="1" x14ac:dyDescent="0.25"/>
  <cols>
    <col min="1" max="1" width="2.7109375" customWidth="1"/>
    <col min="2" max="2" width="4.28515625" customWidth="1"/>
    <col min="3" max="3" width="6.42578125" customWidth="1"/>
    <col min="4" max="4" width="3.28515625" customWidth="1"/>
    <col min="5" max="5" width="3.7109375" customWidth="1"/>
    <col min="6" max="6" width="2.7109375" customWidth="1"/>
  </cols>
  <sheetData>
    <row r="1" spans="1:26" ht="12" customHeight="1" outlineLevel="1" x14ac:dyDescent="0.2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2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0999999999999996" customHeight="1" outlineLevel="1" thickBot="1" x14ac:dyDescent="0.3">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0999999999999996" customHeight="1" outlineLevel="1" x14ac:dyDescent="0.2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2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2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2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2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2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2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2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2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0999999999999996" customHeight="1" outlineLevel="1" x14ac:dyDescent="0.2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0999999999999996" customHeight="1" outlineLevel="1" x14ac:dyDescent="0.2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2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25">
      <c r="A16" s="166"/>
      <c r="B16" s="167"/>
      <c r="C16" s="177"/>
      <c r="D16" s="177"/>
      <c r="E16" s="177"/>
      <c r="F16" s="185"/>
      <c r="G16" s="193" t="s">
        <v>375</v>
      </c>
      <c r="H16" s="191"/>
      <c r="I16" s="193" t="s">
        <v>249</v>
      </c>
      <c r="K16" s="193" t="s">
        <v>369</v>
      </c>
      <c r="L16" s="192"/>
      <c r="M16" s="193" t="s">
        <v>370</v>
      </c>
      <c r="O16" s="193" t="s">
        <v>346</v>
      </c>
      <c r="P16" s="191"/>
      <c r="Q16" s="193" t="s">
        <v>347</v>
      </c>
      <c r="R16" s="191"/>
      <c r="S16" s="193" t="s">
        <v>348</v>
      </c>
      <c r="T16" s="192"/>
      <c r="U16" s="193" t="s">
        <v>353</v>
      </c>
      <c r="V16" s="190"/>
      <c r="W16" s="176"/>
      <c r="X16" s="168"/>
      <c r="Y16" s="168"/>
      <c r="Z16" s="168"/>
    </row>
    <row r="17" spans="1:26" ht="12" customHeight="1" outlineLevel="1" x14ac:dyDescent="0.25">
      <c r="A17" s="166"/>
      <c r="B17" s="167"/>
      <c r="C17" s="177"/>
      <c r="D17" s="177"/>
      <c r="E17" s="177"/>
      <c r="F17" s="185"/>
      <c r="G17" s="191" t="s">
        <v>376</v>
      </c>
      <c r="H17" s="191"/>
      <c r="I17" s="191" t="s">
        <v>349</v>
      </c>
      <c r="J17" s="194"/>
      <c r="K17" s="191" t="s">
        <v>372</v>
      </c>
      <c r="L17" s="192"/>
      <c r="M17" s="191" t="s">
        <v>371</v>
      </c>
      <c r="O17" s="191" t="s">
        <v>350</v>
      </c>
      <c r="P17" s="191"/>
      <c r="Q17" s="191" t="s">
        <v>351</v>
      </c>
      <c r="R17" s="191"/>
      <c r="S17" s="191" t="s">
        <v>352</v>
      </c>
      <c r="T17" s="192"/>
      <c r="U17" s="191" t="s">
        <v>354</v>
      </c>
      <c r="V17" s="190"/>
      <c r="W17" s="176"/>
      <c r="X17" s="168"/>
      <c r="Y17" s="168"/>
      <c r="Z17" s="168"/>
    </row>
    <row r="18" spans="1:26" ht="12" customHeight="1" outlineLevel="1" x14ac:dyDescent="0.2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2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2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25">
      <c r="A21" s="166"/>
      <c r="B21" s="167"/>
      <c r="C21" s="177"/>
      <c r="D21" s="177"/>
      <c r="E21" s="177"/>
      <c r="F21" s="185"/>
      <c r="G21" s="193" t="s">
        <v>404</v>
      </c>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25">
      <c r="A22" s="166"/>
      <c r="B22" s="167"/>
      <c r="C22" s="177"/>
      <c r="D22" s="177"/>
      <c r="E22" s="177"/>
      <c r="F22" s="185"/>
      <c r="G22" s="191" t="s">
        <v>405</v>
      </c>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25">
      <c r="A23" s="166"/>
      <c r="B23" s="167"/>
      <c r="C23" s="177"/>
      <c r="D23" s="177"/>
      <c r="E23" s="177"/>
      <c r="F23" s="185"/>
      <c r="G23" s="195" t="b">
        <v>0</v>
      </c>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2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2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2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2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0999999999999996" customHeight="1" outlineLevel="1" x14ac:dyDescent="0.2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2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2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2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20" t="s">
        <v>22</v>
      </c>
      <c r="K18" s="220"/>
      <c r="L18" s="220"/>
      <c r="M18" s="220"/>
      <c r="N18" s="220"/>
      <c r="O18" s="220"/>
      <c r="P18" s="220"/>
      <c r="Q18" s="220"/>
      <c r="R18" s="220"/>
      <c r="S18" s="220"/>
      <c r="T18" s="220"/>
      <c r="U18" s="220"/>
      <c r="V18" s="220"/>
      <c r="W18" s="220"/>
      <c r="X18" s="220"/>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18" t="s">
        <v>34</v>
      </c>
      <c r="K21" s="219"/>
      <c r="L21" s="219"/>
      <c r="M21" s="219"/>
      <c r="N21" s="219"/>
      <c r="O21" s="219"/>
      <c r="P21" s="219"/>
      <c r="Q21" s="219"/>
      <c r="R21" s="219"/>
      <c r="S21" s="219"/>
      <c r="T21" s="219"/>
      <c r="U21" s="219"/>
      <c r="V21" s="219"/>
      <c r="W21" s="219"/>
      <c r="X21" s="221"/>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157</vt:i4>
      </vt:variant>
    </vt:vector>
  </HeadingPairs>
  <TitlesOfParts>
    <vt:vector size="162"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StructuralSA!i_inc_node_periods</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StructuralSA!i_len_q</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i_prejoin_offset</vt:lpstr>
      <vt:lpstr>i_progeny_w2_len</vt:lpstr>
      <vt:lpstr>i_r2adjust_inc</vt:lpstr>
      <vt:lpstr>i_rev_age_stage</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i_store_wbe_rep</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StructuralSA!model_is_MP</vt:lpstr>
      <vt:lpstr>General!pastures</vt:lpstr>
      <vt:lpstr>General!phase_len</vt:lpstr>
      <vt:lpstr>rdvp_type_r</vt:lpstr>
      <vt:lpstr>StructuralSA!steady_state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2024-09-04T12:32:48Z</dcterms:modified>
</cp:coreProperties>
</file>