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1EAD79D-71E0-49C9-A113-32A46F899A16}" xr6:coauthVersionLast="47" xr6:coauthVersionMax="47" xr10:uidLastSave="{00000000-0000-0000-0000-000000000000}"/>
  <bookViews>
    <workbookView xWindow="-9405" yWindow="-16365" windowWidth="29040" windowHeight="15720" tabRatio="726" firstSheet="1" activeTab="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9">Understory!$K$426:$K$435</definedName>
    <definedName name="capital_limit" localSheetId="15">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4">CropResidue!$J$16</definedName>
    <definedName name="CPDry" localSheetId="8">Annual!$V$628:$V$637</definedName>
    <definedName name="CPDry" localSheetId="9">Understory!$V$617:$V$626</definedName>
    <definedName name="CPGrn" localSheetId="8">Annual!$X$492:$X$501</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Annual!$J$628:$J$727</definedName>
    <definedName name="DigDryAve" localSheetId="9">Understory!$J$617:$J$716</definedName>
    <definedName name="DigDryRange" localSheetId="8">Annual!$K$628:$K$727</definedName>
    <definedName name="DigDryRange" localSheetId="9">Understory!$K$617:$K$716</definedName>
    <definedName name="DigGrn" localSheetId="8">Annual!$J$492:$R$591</definedName>
    <definedName name="DigGrn" localSheetId="9">Understory!$J$481:$R$580</definedName>
    <definedName name="DigPOC" localSheetId="8">Annual!$I$867:$R$876</definedName>
    <definedName name="DigPOC" localSheetId="9">Understory!$I$856:$R$865</definedName>
    <definedName name="DigRednSenesce" localSheetId="8">Annual!$T$492:$T$591</definedName>
    <definedName name="DigRednSenesce" localSheetId="9">Understory!$T$481:$T$580</definedName>
    <definedName name="DigSpread" localSheetId="8">Annual!$V$492:$V$591</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Annual!$K$893:$S$992</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Annual!$L$628:$L$727</definedName>
    <definedName name="FOODryH" localSheetId="9">Understory!$L$617:$L$716</definedName>
    <definedName name="FOOGrazePropn" localSheetId="8">Annual!$O$448:$O$451</definedName>
    <definedName name="FOOGrazePropn" localSheetId="9">Understory!$O$437:$O$440</definedName>
    <definedName name="FOOPOC" localSheetId="8">Annual!$T$867:$AC$876</definedName>
    <definedName name="FOOPOC" localSheetId="9">Understory!$T$856:$AC$865</definedName>
    <definedName name="frost" localSheetId="3">Crop!$H$721:$Q$738</definedName>
    <definedName name="GermPhases" localSheetId="8">Annual!$H$182:$O$192</definedName>
    <definedName name="GermPhases" localSheetId="9">Understory!$H$181:$O$181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9">Understory!$M$598:$V$598</definedName>
    <definedName name="i_dry_dmd_eogs_z" localSheetId="8">Annual!$M$608:$V$608</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Crop!$T$834:$T$869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Understory!$K$196:$S$295</definedName>
    <definedName name="LowPGR" localSheetId="8">Annual!$V$207:$AD$306</definedName>
    <definedName name="LowPGR" localSheetId="9">Understory!$V$196:$AD$295</definedName>
    <definedName name="MaintenanceEff" localSheetId="8">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Understory!$K$310:$S$409</definedName>
    <definedName name="MedPGR" localSheetId="8">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Annual!$M$437:$V$446</definedName>
    <definedName name="PGRScalarH" localSheetId="9">Understory!$M$426:$V$435</definedName>
    <definedName name="planning">Labour!$J$72:$L$83</definedName>
    <definedName name="poc_destock">Crop!$I$86</definedName>
    <definedName name="POCCons" localSheetId="8">Annual!$M$748:$U$847</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Crop!$G$884:$Q$920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Crop!$I$833:$R$869</definedName>
    <definedName name="seeding_rate_lmu_adj" localSheetId="13">Mach!$A$47:$B$56</definedName>
    <definedName name="SenesceEOS" localSheetId="8">Annual!$T$469:$AC$478</definedName>
    <definedName name="SenesceEOS" localSheetId="9">Understory!$T$458:$AC$467</definedName>
    <definedName name="SenescePropn" localSheetId="8">Annual!$I$469:$R$478</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Crop!$I$688:$R$705</definedName>
    <definedName name="yield_penalty_wet" localSheetId="3">Crop!$H$42:$R$59</definedName>
    <definedName name="YieldBySoil.i">[3]Rotation!$J$47:$V$59</definedName>
    <definedName name="YieldBySoil.n">[3]Rotation!$H$47:$H$59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8" i="28" l="1"/>
  <c r="G49" i="28" l="1"/>
  <c r="S63" i="28"/>
  <c r="S62" i="28"/>
  <c r="H85" i="28" s="1"/>
  <c r="S61" i="28"/>
  <c r="S60" i="28"/>
  <c r="T60" i="28" s="1"/>
  <c r="R58" i="28"/>
  <c r="G94" i="28"/>
  <c r="G21" i="28"/>
  <c r="G10" i="28"/>
  <c r="T61" i="28" l="1"/>
  <c r="I85" i="28"/>
  <c r="H60" i="28"/>
  <c r="I60" i="28" s="1"/>
  <c r="I80" i="28"/>
  <c r="H61" i="28"/>
  <c r="I61" i="28" s="1"/>
  <c r="I81" i="28"/>
  <c r="I82" i="28"/>
  <c r="H63" i="28"/>
  <c r="I63" i="28" s="1"/>
  <c r="I83" i="28"/>
  <c r="I84" i="28"/>
  <c r="I65" i="28"/>
  <c r="I66" i="28"/>
  <c r="H86" i="28"/>
  <c r="I86" i="28" s="1"/>
  <c r="I67" i="28"/>
  <c r="H87" i="28"/>
  <c r="I87" i="28" s="1"/>
  <c r="I88" i="28"/>
  <c r="I89" i="28"/>
  <c r="I70" i="28"/>
  <c r="I90" i="28"/>
  <c r="H71" i="28"/>
  <c r="I71" i="28" s="1"/>
  <c r="H91" i="28"/>
  <c r="I91" i="28" s="1"/>
  <c r="H72" i="28"/>
  <c r="I72" i="28" s="1"/>
  <c r="H92" i="28"/>
  <c r="I92" i="28" s="1"/>
  <c r="H74" i="28"/>
  <c r="I74" i="28" s="1"/>
  <c r="H64" i="28"/>
  <c r="I64" i="28" s="1"/>
  <c r="H68" i="28"/>
  <c r="I68" i="28" s="1"/>
  <c r="H75" i="28"/>
  <c r="I75" i="28" s="1"/>
  <c r="H69" i="28"/>
  <c r="I69" i="28" s="1"/>
  <c r="H73" i="28"/>
  <c r="I73" i="28" s="1"/>
  <c r="H62" i="28"/>
  <c r="I62" i="28" s="1"/>
  <c r="I76" i="28"/>
  <c r="I57" i="28"/>
  <c r="I77" i="28"/>
  <c r="I58" i="28"/>
  <c r="I78" i="28"/>
  <c r="I59" i="28"/>
  <c r="I79" i="28"/>
  <c r="I594" i="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I137" i="1" l="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Q289" i="1" l="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K636" i="1" l="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W323" i="9" s="1"/>
  <c r="M323" i="9"/>
  <c r="K324" i="9"/>
  <c r="L324" i="9"/>
  <c r="W324" i="9" s="1"/>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I436" i="1" l="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85" i="1" a="1"/>
  <c r="AM485"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M496" i="1" a="1"/>
  <c r="AM496" i="1" s="1"/>
  <c r="AG490" i="1" a="1"/>
  <c r="AG490" i="1" s="1"/>
  <c r="AH490" i="1" a="1"/>
  <c r="AH490" i="1" s="1"/>
  <c r="AF490" i="1" a="1"/>
  <c r="AF490" i="1" s="1"/>
  <c r="AM490" i="1" a="1"/>
  <c r="AM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M460" i="1" a="1"/>
  <c r="AM460" i="1" s="1"/>
  <c r="AH440" i="1" a="1"/>
  <c r="AH440" i="1" s="1"/>
  <c r="AH446" i="1" a="1"/>
  <c r="AH446" i="1" s="1"/>
  <c r="AM446" i="1" a="1"/>
  <c r="AM446" i="1" s="1"/>
  <c r="AF440" i="1" a="1"/>
  <c r="AF440" i="1" s="1"/>
  <c r="AF446" i="1" a="1"/>
  <c r="AF446" i="1" s="1"/>
  <c r="AG440" i="1" a="1"/>
  <c r="AG440" i="1" s="1"/>
  <c r="AG446" i="1" a="1"/>
  <c r="AG446" i="1" s="1"/>
  <c r="AH435" i="1" a="1"/>
  <c r="AH435" i="1" s="1"/>
  <c r="AH437" i="1" a="1"/>
  <c r="AH437" i="1" s="1"/>
  <c r="AM435" i="1" a="1"/>
  <c r="AM435"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0" i="1" a="1"/>
  <c r="AM430"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56" i="1" a="1"/>
  <c r="AM456"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26" i="1" l="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Q464" i="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Y151" i="18" l="1"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Y326" i="9" s="1"/>
  <c r="N325" i="9"/>
  <c r="Y325" i="9" s="1"/>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charset val="1"/>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charset val="1"/>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charset val="1"/>
          </rPr>
          <t>John:</t>
        </r>
        <r>
          <rPr>
            <sz val="9"/>
            <color indexed="81"/>
            <rFont val="Tahoma"/>
            <charset val="1"/>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<sst xmlns="http://schemas.openxmlformats.org/spreadsheetml/2006/main" count="7792" uniqueCount="1316">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</sst>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4">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9" fontId="16" fillId="13" borderId="0" xfId="3" applyNumberFormat="1" applyBorder="1">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3" t="s">
        <v>1255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1252</v>
      </c>
      <c r="Q15" s="33"/>
      <c r="R15" s="33"/>
      <c r="S15" s="33"/>
      <c r="T15" s="35" t="s">
        <v>1196</v>
      </c>
      <c r="U15" s="33"/>
      <c r="V15" s="33"/>
      <c r="W15" s="17"/>
      <c r="X15" s="9"/>
      <c r="Y15" s="9"/>
      <c r="Z15" s="9"/>
    </row>
    <row r="16" spans="1:26" customFormat="1" ht="12" customHeight="1" outlineLevel="1" x14ac:dyDescent="0.35">
      <c r="A16" s="7"/>
      <c r="B16" s="8"/>
      <c r="C16" s="18"/>
      <c r="D16" s="18"/>
      <c r="E16" s="18"/>
      <c r="F16" s="27"/>
      <c r="G16" t="s">
        <v>1015</v>
      </c>
      <c r="H16" s="33" t="s">
        <v>1253</v>
      </c>
      <c r="I16" t="s">
        <v>1254</v>
      </c>
      <c r="K16" t="s">
        <v>1022</v>
      </c>
      <c r="L16" s="33" t="s">
        <v>1253</v>
      </c>
      <c r="M16" t="s">
        <v>1254</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1017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947</v>
      </c>
      <c r="H25" s="208" t="b">
        <v>1</v>
      </c>
      <c r="I25" s="208" t="b">
        <v>1</v>
      </c>
      <c r="K25" s="693" t="s">
        <v>1129</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949</v>
      </c>
      <c r="H28" s="208" t="b">
        <v>1</v>
      </c>
      <c r="I28" s="208" t="b">
        <v>1</v>
      </c>
      <c r="K28" s="693" t="s">
        <v>1018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945</v>
      </c>
      <c r="H31" s="208" t="b">
        <v>1</v>
      </c>
      <c r="I31" s="208" t="b">
        <v>1</v>
      </c>
      <c r="K31" s="694" t="s">
        <v>1019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1274</v>
      </c>
      <c r="J68" s="888" t="s">
        <v>1273</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3" t="s">
        <v>917</v>
      </c>
      <c r="O106" s="25"/>
      <c r="P106" s="727" t="s">
        <v>916</v>
      </c>
      <c r="Q106" s="727"/>
      <c r="R106" s="727"/>
      <c r="S106" s="25"/>
      <c r="T106" s="23" t="s">
        <v>974</v>
      </c>
      <c r="U106" s="23"/>
      <c r="V106" s="727" t="s">
        <v>916</v>
      </c>
      <c r="W106" s="727"/>
      <c r="X106" s="727"/>
      <c r="Y106" s="25"/>
      <c r="Z106" s="23" t="s">
        <v>974</v>
      </c>
      <c r="AA106" s="23"/>
      <c r="AB106" s="23" t="s">
        <v>1202</v>
      </c>
      <c r="AC106" s="23"/>
      <c r="AD106" s="23"/>
      <c r="AE106" s="135" t="s">
        <v>1199</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4"/>
      <c r="O107" s="25"/>
      <c r="P107" s="25" t="s">
        <v>957</v>
      </c>
      <c r="Q107" s="25" t="s">
        <v>958</v>
      </c>
      <c r="R107" s="25" t="s">
        <v>914</v>
      </c>
      <c r="S107" s="25"/>
      <c r="T107" s="23"/>
      <c r="U107" s="23"/>
      <c r="V107" s="25" t="s">
        <v>957</v>
      </c>
      <c r="W107" s="25" t="s">
        <v>958</v>
      </c>
      <c r="X107" s="25" t="s">
        <v>914</v>
      </c>
      <c r="Y107" s="25"/>
      <c r="Z107" s="23"/>
      <c r="AA107" s="23"/>
      <c r="AB107" s="23" t="s">
        <v>1200</v>
      </c>
      <c r="AC107" s="23" t="s">
        <v>1201</v>
      </c>
      <c r="AD107" s="23"/>
      <c r="AE107" s="23" t="s">
        <v>1197</v>
      </c>
      <c r="AF107" s="23" t="s">
        <v>1198</v>
      </c>
      <c r="AG107" s="17"/>
      <c r="AH107" s="9"/>
      <c r="AI107" s="9"/>
      <c r="AJ107" s="9"/>
    </row>
    <row r="108" spans="1:36" customFormat="1" ht="12" customHeight="1" outlineLevel="1" x14ac:dyDescent="0.35">
      <c r="A108" s="7"/>
      <c r="B108" s="8"/>
      <c r="C108" s="18"/>
      <c r="D108" s="18"/>
      <c r="E108" s="18"/>
      <c r="F108" s="27"/>
      <c r="G108" s="208" t="b">
        <v>1</v>
      </c>
      <c r="J108" s="164" t="s">
        <v>1083</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1084</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1089</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1092</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1230</v>
      </c>
      <c r="L31" s="30"/>
      <c r="N31" t="s">
        <v>1231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48" zoomScale="87" zoomScaleNormal="87" workbookViewId="0">
      <selection activeCell="I81" sqref="I81:J81"/>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1237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9" t="s">
        <v>1281</v>
      </c>
      <c r="I99" s="899"/>
      <c r="J99" s="899"/>
      <c r="K99" s="23"/>
      <c r="L99" s="23"/>
      <c r="M99" s="900" t="s">
        <v>1241</v>
      </c>
      <c r="N99" s="900"/>
      <c r="O99" s="900"/>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6" t="s">
        <v>1280</v>
      </c>
      <c r="I117" s="896"/>
      <c r="J117" s="896"/>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1244</v>
      </c>
      <c r="I119" s="25" t="s">
        <v>1245</v>
      </c>
      <c r="J119" s="25"/>
      <c r="K119" s="23" t="s">
        <v>1246</v>
      </c>
      <c r="L119" s="25"/>
      <c r="M119" s="25"/>
      <c r="N119" s="25"/>
      <c r="O119" s="25" t="s">
        <v>1244</v>
      </c>
      <c r="P119" s="25" t="s">
        <v>1245</v>
      </c>
      <c r="Q119" s="25"/>
      <c r="R119" s="23" t="s">
        <v>1246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1223</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1219</v>
      </c>
      <c r="M162" s="700" t="s">
        <v>821</v>
      </c>
      <c r="N162" t="b">
        <f>AND(COUNTIF(G163:$G$239,G162))</f>
        <v>0</v>
      </c>
      <c r="O162" s="34" t="s">
        <v>1195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1220</v>
      </c>
      <c r="M163" s="700" t="s">
        <v>821</v>
      </c>
      <c r="N163" t="b">
        <f>AND(COUNTIF(G164:$G$239,G163))</f>
        <v>0</v>
      </c>
      <c r="O163" s="34" t="s">
        <v>1195</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1222</v>
      </c>
      <c r="L164" s="700" t="s">
        <v>78</v>
      </c>
      <c r="M164" s="700" t="s">
        <v>821</v>
      </c>
      <c r="N164" t="b">
        <f>AND(COUNTIF(G165:$G$239,G164))</f>
        <v>0</v>
      </c>
      <c r="O164" s="34" t="s">
        <v>1195</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1222</v>
      </c>
      <c r="L165" s="700" t="s">
        <v>79</v>
      </c>
      <c r="M165" s="700" t="s">
        <v>821</v>
      </c>
      <c r="N165" t="b">
        <f>AND(COUNTIF(G166:$G$239,G165))</f>
        <v>0</v>
      </c>
      <c r="O165" s="34" t="s">
        <v>1195</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1222</v>
      </c>
      <c r="L166" s="700" t="s">
        <v>152</v>
      </c>
      <c r="M166" s="700" t="s">
        <v>821</v>
      </c>
      <c r="N166" t="b">
        <f>AND(COUNTIF(G167:$G$239,G166))</f>
        <v>0</v>
      </c>
      <c r="O166" s="34" t="s">
        <v>1195</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1195</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1195</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1195</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1195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1185</v>
      </c>
      <c r="I171" s="700" t="s">
        <v>1185</v>
      </c>
      <c r="J171" s="700" t="s">
        <v>1185</v>
      </c>
      <c r="K171" s="700" t="s">
        <v>1185</v>
      </c>
      <c r="L171" s="700" t="s">
        <v>1185</v>
      </c>
      <c r="M171" s="701" t="s">
        <v>1129</v>
      </c>
      <c r="N171" t="b">
        <f>AND(COUNTIF(G172:$G$239,G171))</f>
        <v>0</v>
      </c>
      <c r="O171" s="34" t="s">
        <v>1186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1261</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1261</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1261</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1261</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1261</v>
      </c>
      <c r="R176" s="253" t="b">
        <v>1</v>
      </c>
      <c r="AX176" s="17"/>
      <c r="AY176" s="9"/>
      <c r="AZ176" s="9"/>
      <c r="BA176" s="9"/>
    </row>
    <row r="177" spans="1:53" ht="14.5" outlineLevel="1" x14ac:dyDescent="0.35">
      <c r="A177" s="7"/>
      <c r="B177" s="8"/>
      <c r="C177" s="18"/>
      <c r="D177" s="18"/>
      <c r="E177" s="18"/>
      <c r="F177" s="27"/>
      <c r="G177" t="str">
        <f t="shared" si="20"/>
        <v>YAAA2Nw</v>
      </c>
      <c r="H177" s="700" t="s">
        <v>353</v>
      </c>
      <c r="I177" s="700" t="s">
        <v>23</v>
      </c>
      <c r="J177" s="700" t="s">
        <v>23</v>
      </c>
      <c r="K177" s="700" t="s">
        <v>1223</v>
      </c>
      <c r="L177" s="700" t="s">
        <v>78</v>
      </c>
      <c r="M177" s="701" t="s">
        <v>65</v>
      </c>
      <c r="N177" t="b">
        <f>AND(COUNTIF(G178:$G$239,G177))</f>
        <v>0</v>
      </c>
      <c r="O177" s="34" t="s">
        <v>1261</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353</v>
      </c>
      <c r="I178" s="700" t="s">
        <v>23</v>
      </c>
      <c r="J178" s="700" t="s">
        <v>23</v>
      </c>
      <c r="K178" s="700" t="s">
        <v>1223</v>
      </c>
      <c r="L178" s="700" t="s">
        <v>78</v>
      </c>
      <c r="M178" s="701" t="s">
        <v>945</v>
      </c>
      <c r="N178" t="b">
        <f>AND(COUNTIF(G179:$G$239,G178))</f>
        <v>0</v>
      </c>
      <c r="O178" s="34" t="s">
        <v>1261</v>
      </c>
      <c r="R178" s="253" t="b">
        <v>1</v>
      </c>
      <c r="AX178" s="17"/>
      <c r="AY178" s="9"/>
      <c r="AZ178" s="9"/>
      <c r="BA178" s="9"/>
    </row>
    <row r="179" spans="1:53" ht="14.5" outlineLevel="1" x14ac:dyDescent="0.35">
      <c r="A179" s="7"/>
      <c r="B179" s="8"/>
      <c r="C179" s="18"/>
      <c r="D179" s="18"/>
      <c r="E179" s="18"/>
      <c r="F179" s="27"/>
      <c r="G179" t="str">
        <f t="shared" si="20"/>
        <v>YYAA2A1z</v>
      </c>
      <c r="H179" s="700" t="s">
        <v>353</v>
      </c>
      <c r="I179" s="700" t="s">
        <v>353</v>
      </c>
      <c r="J179" s="700" t="s">
        <v>23</v>
      </c>
      <c r="K179" s="700" t="s">
        <v>1223</v>
      </c>
      <c r="L179" s="700" t="s">
        <v>223</v>
      </c>
      <c r="M179" s="701" t="s">
        <v>73</v>
      </c>
      <c r="N179" t="b">
        <f>AND(COUNTIF(G180:$G$239,G179))</f>
        <v>0</v>
      </c>
      <c r="O179" s="34" t="s">
        <v>1261</v>
      </c>
      <c r="R179" s="253" t="b">
        <v>1</v>
      </c>
      <c r="AX179" s="17"/>
      <c r="AY179" s="9"/>
      <c r="AZ179" s="9"/>
      <c r="BA179" s="9"/>
    </row>
    <row r="180" spans="1:53" ht="14.5" outlineLevel="1" x14ac:dyDescent="0.35">
      <c r="A180" s="7"/>
      <c r="B180" s="8"/>
      <c r="C180" s="18"/>
      <c r="D180" s="18"/>
      <c r="E180" s="18"/>
      <c r="F180" s="27"/>
      <c r="G180" t="str">
        <f t="shared" si="20"/>
        <v>YYBA2A1a</v>
      </c>
      <c r="H180" s="700" t="s">
        <v>353</v>
      </c>
      <c r="I180" s="700" t="s">
        <v>353</v>
      </c>
      <c r="J180" s="700" t="s">
        <v>14</v>
      </c>
      <c r="K180" s="700" t="s">
        <v>1223</v>
      </c>
      <c r="L180" s="700" t="s">
        <v>223</v>
      </c>
      <c r="M180" s="701" t="s">
        <v>71</v>
      </c>
      <c r="N180" t="b">
        <f>AND(COUNTIF(G181:$G$239,G180))</f>
        <v>0</v>
      </c>
      <c r="O180" s="34" t="s">
        <v>1261</v>
      </c>
      <c r="P180" s="34" t="s">
        <v>1264</v>
      </c>
      <c r="Q180" s="34"/>
      <c r="R180" s="253" t="b">
        <v>1</v>
      </c>
      <c r="AX180" s="17"/>
      <c r="AY180" s="9"/>
      <c r="AZ180" s="9"/>
      <c r="BA180" s="9"/>
    </row>
    <row r="181" spans="1:53" ht="14.5" outlineLevel="1" x14ac:dyDescent="0.3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1261</v>
      </c>
      <c r="R181" s="253" t="b">
        <v>1</v>
      </c>
      <c r="AX181" s="17"/>
      <c r="AY181" s="9"/>
      <c r="AZ181" s="9"/>
      <c r="BA181" s="9"/>
    </row>
    <row r="182" spans="1:53" ht="14.5" outlineLevel="1" x14ac:dyDescent="0.3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1261</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1263</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1263</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1223</v>
      </c>
      <c r="L185" s="700" t="s">
        <v>78</v>
      </c>
      <c r="M185" s="701" t="s">
        <v>68</v>
      </c>
      <c r="N185" t="b">
        <f>AND(COUNTIF(G186:$G$239,G185))</f>
        <v>0</v>
      </c>
      <c r="O185" s="34" t="s">
        <v>1263</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1223</v>
      </c>
      <c r="L186" s="700" t="s">
        <v>78</v>
      </c>
      <c r="M186" s="701" t="s">
        <v>946</v>
      </c>
      <c r="N186" t="b">
        <f>AND(COUNTIF(G187:$G$239,G186))</f>
        <v>0</v>
      </c>
      <c r="O186" s="34" t="s">
        <v>1263</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1223</v>
      </c>
      <c r="L187" s="700" t="s">
        <v>223</v>
      </c>
      <c r="M187" s="701" t="s">
        <v>73</v>
      </c>
      <c r="N187" t="b">
        <f>AND(COUNTIF(G188:$G$239,G187))</f>
        <v>0</v>
      </c>
      <c r="O187" s="34" t="s">
        <v>1263</v>
      </c>
      <c r="P187" s="34" t="s">
        <v>1264</v>
      </c>
      <c r="Q187" s="34"/>
      <c r="R187" s="253" t="b">
        <v>1</v>
      </c>
      <c r="AX187" s="17"/>
      <c r="AY187" s="9"/>
      <c r="AZ187" s="9"/>
      <c r="BA187" s="9"/>
    </row>
    <row r="188" spans="1:53" ht="14.5" outlineLevel="1" x14ac:dyDescent="0.35">
      <c r="A188" s="7"/>
      <c r="B188" s="8"/>
      <c r="C188" s="18"/>
      <c r="D188" s="18"/>
      <c r="E188" s="18"/>
      <c r="F188" s="27"/>
      <c r="G188" t="str">
        <f t="shared" si="20"/>
        <v>YAAA2A1a</v>
      </c>
      <c r="H188" s="700" t="s">
        <v>353</v>
      </c>
      <c r="I188" s="700" t="s">
        <v>23</v>
      </c>
      <c r="J188" s="700" t="s">
        <v>23</v>
      </c>
      <c r="K188" s="700" t="s">
        <v>1223</v>
      </c>
      <c r="L188" s="700" t="s">
        <v>223</v>
      </c>
      <c r="M188" s="701" t="s">
        <v>71</v>
      </c>
      <c r="N188" t="b">
        <f>AND(COUNTIF(G189:$G$239,G188))</f>
        <v>0</v>
      </c>
      <c r="O188" s="34" t="s">
        <v>1263</v>
      </c>
      <c r="P188" s="34" t="s">
        <v>1264</v>
      </c>
      <c r="Q188" s="34"/>
      <c r="R188" s="253" t="b">
        <v>1</v>
      </c>
      <c r="AX188" s="17"/>
      <c r="AY188" s="9"/>
      <c r="AZ188" s="9"/>
      <c r="BA188" s="9"/>
    </row>
    <row r="189" spans="1:53" ht="14.5" outlineLevel="1" x14ac:dyDescent="0.35">
      <c r="A189" s="7"/>
      <c r="B189" s="8"/>
      <c r="C189" s="18"/>
      <c r="D189" s="18"/>
      <c r="E189" s="18"/>
      <c r="F189" s="27"/>
      <c r="G189" t="str">
        <f t="shared" si="20"/>
        <v>YYAA2A1a</v>
      </c>
      <c r="H189" s="700" t="s">
        <v>353</v>
      </c>
      <c r="I189" s="700" t="s">
        <v>353</v>
      </c>
      <c r="J189" s="700" t="s">
        <v>23</v>
      </c>
      <c r="K189" s="700" t="s">
        <v>1223</v>
      </c>
      <c r="L189" s="700" t="s">
        <v>223</v>
      </c>
      <c r="M189" s="701" t="s">
        <v>71</v>
      </c>
      <c r="N189" t="b">
        <f>AND(COUNTIF(G190:$G$239,G189))</f>
        <v>0</v>
      </c>
      <c r="O189" s="34" t="s">
        <v>1263</v>
      </c>
      <c r="P189" s="34" t="s">
        <v>1264</v>
      </c>
      <c r="Q189" s="34"/>
      <c r="R189" s="253" t="b">
        <v>1</v>
      </c>
      <c r="AX189" s="17"/>
      <c r="AY189" s="9"/>
      <c r="AZ189" s="9"/>
      <c r="BA189" s="9"/>
    </row>
    <row r="190" spans="1:53" ht="14.5" outlineLevel="1" x14ac:dyDescent="0.35">
      <c r="A190" s="7"/>
      <c r="B190" s="8"/>
      <c r="C190" s="18"/>
      <c r="D190" s="18"/>
      <c r="E190" s="18"/>
      <c r="F190" s="27"/>
      <c r="G190" t="str">
        <f t="shared" si="20"/>
        <v>YYOA2A1a</v>
      </c>
      <c r="H190" s="700" t="s">
        <v>353</v>
      </c>
      <c r="I190" s="700" t="s">
        <v>353</v>
      </c>
      <c r="J190" s="700" t="s">
        <v>12</v>
      </c>
      <c r="K190" s="700" t="s">
        <v>1223</v>
      </c>
      <c r="L190" s="700" t="s">
        <v>223</v>
      </c>
      <c r="M190" s="701" t="s">
        <v>71</v>
      </c>
      <c r="N190" t="b">
        <f>AND(COUNTIF(G191:$G$239,G190))</f>
        <v>0</v>
      </c>
      <c r="O190" s="34" t="s">
        <v>1263</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1263</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1263</v>
      </c>
      <c r="R192" s="253" t="b">
        <v>1</v>
      </c>
      <c r="AX192" s="17"/>
      <c r="AY192" s="9"/>
      <c r="AZ192" s="9"/>
      <c r="BA192" s="9"/>
    </row>
    <row r="193" spans="1:53" ht="14.5" outlineLevel="1" x14ac:dyDescent="0.35">
      <c r="A193" s="7"/>
      <c r="B193" s="8"/>
      <c r="C193" s="18"/>
      <c r="D193" s="18"/>
      <c r="E193" s="18"/>
      <c r="F193" s="27"/>
      <c r="G193" t="str">
        <f t="shared" si="17"/>
        <v>YABA2Ba</v>
      </c>
      <c r="H193" s="700" t="s">
        <v>353</v>
      </c>
      <c r="I193" s="700" t="s">
        <v>23</v>
      </c>
      <c r="J193" s="700" t="s">
        <v>14</v>
      </c>
      <c r="K193" s="700" t="s">
        <v>1223</v>
      </c>
      <c r="L193" s="700" t="s">
        <v>14</v>
      </c>
      <c r="M193" s="701" t="s">
        <v>71</v>
      </c>
      <c r="N193" t="b">
        <f>AND(COUNTIF(G194:$G$239,G193))</f>
        <v>0</v>
      </c>
      <c r="O193" s="34" t="s">
        <v>355</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353</v>
      </c>
      <c r="I195" s="700" t="s">
        <v>23</v>
      </c>
      <c r="J195" s="700" t="s">
        <v>12</v>
      </c>
      <c r="K195" s="700" t="s">
        <v>1223</v>
      </c>
      <c r="L195" s="700" t="s">
        <v>152</v>
      </c>
      <c r="M195" s="701" t="s">
        <v>71</v>
      </c>
      <c r="N195" t="b">
        <f>AND(COUNTIF(G196:$G$239,G195))</f>
        <v>0</v>
      </c>
      <c r="O195" s="34" t="s">
        <v>943</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4.5" outlineLevel="1" x14ac:dyDescent="0.3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1266</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1266</v>
      </c>
      <c r="R198" s="253" t="b">
        <v>1</v>
      </c>
      <c r="AX198" s="17"/>
      <c r="AY198" s="9"/>
      <c r="AZ198" s="9"/>
      <c r="BA198" s="9"/>
    </row>
    <row r="199" spans="1:53" ht="14.5" outlineLevel="1" x14ac:dyDescent="0.3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4.5" outlineLevel="1" x14ac:dyDescent="0.3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1266</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1266</v>
      </c>
      <c r="R202" s="253" t="b">
        <v>1</v>
      </c>
      <c r="AX202" s="17"/>
      <c r="AY202" s="9"/>
      <c r="AZ202" s="9"/>
      <c r="BA202" s="9"/>
    </row>
    <row r="203" spans="1:53" ht="14.5" outlineLevel="1" x14ac:dyDescent="0.3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1267</v>
      </c>
      <c r="R203" s="253" t="b">
        <v>1</v>
      </c>
      <c r="AX203" s="17"/>
      <c r="AY203" s="9"/>
      <c r="AZ203" s="9"/>
      <c r="BA203" s="9"/>
    </row>
    <row r="204" spans="1:53" ht="14.5" outlineLevel="1" x14ac:dyDescent="0.3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1267</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1267</v>
      </c>
      <c r="R205" s="253" t="b">
        <v>1</v>
      </c>
      <c r="AX205" s="17"/>
      <c r="AY205" s="9"/>
      <c r="AZ205" s="9"/>
      <c r="BA205" s="9"/>
    </row>
    <row r="206" spans="1:53" ht="14.5" outlineLevel="1" x14ac:dyDescent="0.3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1267</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1267</v>
      </c>
      <c r="R207" s="253" t="b">
        <v>1</v>
      </c>
      <c r="AX207" s="17"/>
      <c r="AY207" s="9"/>
      <c r="AZ207" s="9"/>
      <c r="BA207" s="9"/>
    </row>
    <row r="208" spans="1:53" ht="14.5" outlineLevel="1" x14ac:dyDescent="0.3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1267</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1267</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1262</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1262</v>
      </c>
      <c r="R211" s="253" t="b">
        <v>1</v>
      </c>
      <c r="AX211" s="17"/>
      <c r="AY211" s="9"/>
      <c r="AZ211" s="9"/>
      <c r="BA211" s="9"/>
    </row>
    <row r="212" spans="1:53" ht="14.5" outlineLevel="1" x14ac:dyDescent="0.3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1262</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1262</v>
      </c>
      <c r="R213" s="253" t="b">
        <v>1</v>
      </c>
      <c r="AX213" s="17"/>
      <c r="AY213" s="9"/>
      <c r="AZ213" s="9"/>
      <c r="BA213" s="9"/>
    </row>
    <row r="214" spans="1:53" ht="14.5" outlineLevel="1" x14ac:dyDescent="0.3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1268</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1268</v>
      </c>
      <c r="R215" s="253" t="b">
        <v>1</v>
      </c>
      <c r="AX215" s="17"/>
      <c r="AY215" s="9"/>
      <c r="AZ215" s="9"/>
      <c r="BA215" s="9"/>
    </row>
    <row r="216" spans="1:53" ht="14.5" outlineLevel="1" x14ac:dyDescent="0.3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1268</v>
      </c>
      <c r="Q216" s="34" t="s">
        <v>1081</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1268</v>
      </c>
      <c r="Q217" s="34" t="s">
        <v>1081</v>
      </c>
      <c r="R217" s="253" t="b">
        <v>1</v>
      </c>
      <c r="AX217" s="17"/>
      <c r="AY217" s="9"/>
      <c r="AZ217" s="9"/>
      <c r="BA217" s="9"/>
    </row>
    <row r="218" spans="1:53" ht="14.5" outlineLevel="1" x14ac:dyDescent="0.3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1268</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1268</v>
      </c>
      <c r="R219" s="253" t="b">
        <v>1</v>
      </c>
      <c r="AX219" s="17"/>
      <c r="AY219" s="9"/>
      <c r="AZ219" s="9"/>
      <c r="BA219" s="9"/>
    </row>
    <row r="220" spans="1:53" ht="14.5" outlineLevel="1" x14ac:dyDescent="0.3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1268</v>
      </c>
      <c r="R220" s="253" t="b">
        <v>1</v>
      </c>
      <c r="AX220" s="17"/>
      <c r="AY220" s="9"/>
      <c r="AZ220" s="9"/>
      <c r="BA220" s="9"/>
    </row>
    <row r="221" spans="1:53" ht="14.5" outlineLevel="1" x14ac:dyDescent="0.3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1268</v>
      </c>
      <c r="R221" s="253" t="b">
        <v>1</v>
      </c>
      <c r="AX221" s="17"/>
      <c r="AY221" s="9"/>
      <c r="AZ221" s="9"/>
      <c r="BA221" s="9"/>
    </row>
    <row r="222" spans="1:53" ht="14.5" outlineLevel="1" x14ac:dyDescent="0.3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1268</v>
      </c>
      <c r="R222" s="253" t="b">
        <v>1</v>
      </c>
      <c r="AX222" s="17"/>
      <c r="AY222" s="9"/>
      <c r="AZ222" s="9"/>
      <c r="BA222" s="9"/>
    </row>
    <row r="223" spans="1:53" ht="14.5" outlineLevel="1" x14ac:dyDescent="0.3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1268</v>
      </c>
      <c r="R223" s="253" t="b">
        <v>1</v>
      </c>
      <c r="AX223" s="17"/>
      <c r="AY223" s="9"/>
      <c r="AZ223" s="9"/>
      <c r="BA223" s="9"/>
    </row>
    <row r="224" spans="1:53" ht="14.5" outlineLevel="1" x14ac:dyDescent="0.3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1268</v>
      </c>
      <c r="R224" s="253" t="b">
        <v>1</v>
      </c>
      <c r="AX224" s="17"/>
      <c r="AY224" s="9"/>
      <c r="AZ224" s="9"/>
      <c r="BA224" s="9"/>
    </row>
    <row r="225" spans="1:53" ht="14.5" outlineLevel="1" x14ac:dyDescent="0.3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1268</v>
      </c>
      <c r="R225" s="253" t="b">
        <v>1</v>
      </c>
      <c r="AX225" s="17"/>
      <c r="AY225" s="9"/>
      <c r="AZ225" s="9"/>
      <c r="BA225" s="9"/>
    </row>
    <row r="226" spans="1:53" ht="14.5" outlineLevel="1" x14ac:dyDescent="0.3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1268</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1223</v>
      </c>
      <c r="L227" s="700" t="s">
        <v>78</v>
      </c>
      <c r="M227" s="700" t="s">
        <v>65</v>
      </c>
      <c r="N227" t="b">
        <f>AND(COUNTIF(G228:$G$239,G227))</f>
        <v>0</v>
      </c>
      <c r="O227" s="34" t="s">
        <v>1264</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1223</v>
      </c>
      <c r="L228" s="700" t="s">
        <v>78</v>
      </c>
      <c r="M228" s="700" t="s">
        <v>945</v>
      </c>
      <c r="N228" t="b">
        <f>AND(COUNTIF(G229:$G$239,G228))</f>
        <v>0</v>
      </c>
      <c r="O228" s="34" t="s">
        <v>1264</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1264</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1264</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1264</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1264</v>
      </c>
      <c r="R232" s="253" t="b">
        <v>1</v>
      </c>
      <c r="AX232" s="17"/>
      <c r="AY232" s="9"/>
      <c r="AZ232" s="9"/>
      <c r="BA232" s="9"/>
    </row>
    <row r="233" spans="1:53" ht="14.5" outlineLevel="1" x14ac:dyDescent="0.3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1081</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1081</v>
      </c>
      <c r="R234" s="253" t="b">
        <v>1</v>
      </c>
      <c r="AX234" s="17"/>
      <c r="AY234" s="9"/>
      <c r="AZ234" s="9"/>
      <c r="BA234" s="9"/>
    </row>
    <row r="235" spans="1:53" ht="14.5" outlineLevel="1" x14ac:dyDescent="0.3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1081</v>
      </c>
      <c r="R235" s="253" t="b">
        <v>1</v>
      </c>
      <c r="AX235" s="17"/>
      <c r="AY235" s="9"/>
      <c r="AZ235" s="9"/>
      <c r="BA235" s="9"/>
    </row>
    <row r="236" spans="1:53" ht="14.5" outlineLevel="1" x14ac:dyDescent="0.3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1081</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1081</v>
      </c>
      <c r="R237" s="253" t="b">
        <v>1</v>
      </c>
      <c r="AX237" s="17"/>
      <c r="AY237" s="9"/>
      <c r="AZ237" s="9"/>
      <c r="BA237" s="9"/>
    </row>
    <row r="238" spans="1:53" ht="14.5" outlineLevel="1" x14ac:dyDescent="0.3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1081</v>
      </c>
      <c r="R238" s="253" t="b">
        <v>1</v>
      </c>
      <c r="AX238" s="17"/>
      <c r="AY238" s="9"/>
      <c r="AZ238" s="9"/>
      <c r="BA238" s="9"/>
    </row>
    <row r="239" spans="1:53" ht="14.5" outlineLevel="1" x14ac:dyDescent="0.3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1081</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1031</v>
      </c>
      <c r="I242" s="27" t="s">
        <v>1109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1064</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802</v>
      </c>
      <c r="H334" t="s">
        <v>1063</v>
      </c>
      <c r="I334" t="s">
        <v>1046</v>
      </c>
      <c r="J334" t="s">
        <v>1063</v>
      </c>
      <c r="K334" t="s">
        <v>1046</v>
      </c>
      <c r="L334" t="s">
        <v>1063</v>
      </c>
      <c r="M334" t="s">
        <v>1046</v>
      </c>
      <c r="N334" t="s">
        <v>1063</v>
      </c>
      <c r="O334" t="s">
        <v>1046</v>
      </c>
      <c r="P334" t="s">
        <v>1063</v>
      </c>
      <c r="Q334" t="s">
        <v>1046</v>
      </c>
      <c r="R334" t="s">
        <v>1063</v>
      </c>
      <c r="S334" t="s">
        <v>1046</v>
      </c>
      <c r="T334" t="s">
        <v>1063</v>
      </c>
      <c r="U334" t="s">
        <v>1046</v>
      </c>
      <c r="V334" t="s">
        <v>1063</v>
      </c>
      <c r="W334" t="s">
        <v>1046</v>
      </c>
      <c r="X334" t="s">
        <v>1063</v>
      </c>
      <c r="Y334" t="s">
        <v>1046</v>
      </c>
      <c r="Z334" t="s">
        <v>1063</v>
      </c>
      <c r="AA334" t="s">
        <v>1046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800</v>
      </c>
      <c r="I415" t="s">
        <v>1111</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1105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1106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1107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1046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4.5" outlineLevel="1" x14ac:dyDescent="0.35">
      <c r="A422" s="7"/>
      <c r="B422" s="8"/>
      <c r="C422" s="18"/>
      <c r="D422" s="18"/>
      <c r="E422" s="18"/>
      <c r="F422" s="27"/>
      <c r="G422" s="27" t="s">
        <v>802</v>
      </c>
      <c r="H422" t="s">
        <v>1105</v>
      </c>
      <c r="I422" t="s">
        <v>1106</v>
      </c>
      <c r="J422" t="s">
        <v>1107</v>
      </c>
      <c r="K422" t="s">
        <v>1046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1280</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4.5" outlineLevel="1" x14ac:dyDescent="0.35">
      <c r="A508" s="7"/>
      <c r="B508" s="8"/>
      <c r="C508" s="18"/>
      <c r="D508" s="18"/>
      <c r="E508" s="18"/>
      <c r="F508" s="27"/>
      <c r="G508" s="27" t="s">
        <v>60</v>
      </c>
      <c r="H508" t="s">
        <v>766</v>
      </c>
      <c r="I508" t="s">
        <v>1247</v>
      </c>
      <c r="J508" t="s">
        <v>1248</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4.5" outlineLevel="1" x14ac:dyDescent="0.3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4.5" outlineLevel="1" x14ac:dyDescent="0.3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4.5" outlineLevel="1" x14ac:dyDescent="0.3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4.5" outlineLevel="1" x14ac:dyDescent="0.3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4.5" outlineLevel="1" x14ac:dyDescent="0.3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4.5" outlineLevel="1" x14ac:dyDescent="0.3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4.5" outlineLevel="1" x14ac:dyDescent="0.3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4.5" outlineLevel="1" x14ac:dyDescent="0.3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4.5" outlineLevel="1" x14ac:dyDescent="0.3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4.5" outlineLevel="1" x14ac:dyDescent="0.3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4.5" outlineLevel="1" x14ac:dyDescent="0.3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4.5" outlineLevel="1" x14ac:dyDescent="0.3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4.5" outlineLevel="1" x14ac:dyDescent="0.3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4.5" outlineLevel="1" x14ac:dyDescent="0.3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4.5" outlineLevel="1" x14ac:dyDescent="0.3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4.5" outlineLevel="1" x14ac:dyDescent="0.3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4.5" outlineLevel="1" x14ac:dyDescent="0.3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4.5" outlineLevel="1" x14ac:dyDescent="0.3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4.5" outlineLevel="1" x14ac:dyDescent="0.3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4.5" outlineLevel="1" x14ac:dyDescent="0.3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4.5" outlineLevel="1" x14ac:dyDescent="0.3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4.5" outlineLevel="1" x14ac:dyDescent="0.3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4.5" outlineLevel="1" x14ac:dyDescent="0.3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4.5" outlineLevel="1" x14ac:dyDescent="0.3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4.5" outlineLevel="1" x14ac:dyDescent="0.3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4.5" outlineLevel="1" x14ac:dyDescent="0.3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4.5" outlineLevel="1" x14ac:dyDescent="0.3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4.5" outlineLevel="1" x14ac:dyDescent="0.3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4.5" outlineLevel="1" x14ac:dyDescent="0.3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4.5" outlineLevel="1" x14ac:dyDescent="0.3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4.5" outlineLevel="1" x14ac:dyDescent="0.3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4.5" outlineLevel="1" x14ac:dyDescent="0.3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4.5" outlineLevel="1" x14ac:dyDescent="0.3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4.5" outlineLevel="1" x14ac:dyDescent="0.3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4.5" outlineLevel="1" x14ac:dyDescent="0.3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4.5" outlineLevel="1" x14ac:dyDescent="0.3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4.5" outlineLevel="1" x14ac:dyDescent="0.3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4.5" outlineLevel="1" x14ac:dyDescent="0.3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4.5" outlineLevel="1" x14ac:dyDescent="0.3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4.5" outlineLevel="1" x14ac:dyDescent="0.3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4.5" outlineLevel="1" x14ac:dyDescent="0.3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4.5" outlineLevel="1" x14ac:dyDescent="0.3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4.5" outlineLevel="1" x14ac:dyDescent="0.3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4.5" outlineLevel="1" x14ac:dyDescent="0.3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4.5" outlineLevel="1" x14ac:dyDescent="0.3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3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3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3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4.5" outlineLevel="1" x14ac:dyDescent="0.3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4.5" outlineLevel="1" x14ac:dyDescent="0.3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4.5" outlineLevel="1" x14ac:dyDescent="0.3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4.5" outlineLevel="1" x14ac:dyDescent="0.3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3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3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3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3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3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3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3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4.5" outlineLevel="1" x14ac:dyDescent="0.3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4.5" outlineLevel="1" x14ac:dyDescent="0.3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4.5" outlineLevel="1" x14ac:dyDescent="0.3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4.5" outlineLevel="1" x14ac:dyDescent="0.3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4.5" outlineLevel="1" x14ac:dyDescent="0.3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4.5" outlineLevel="1" x14ac:dyDescent="0.3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4.5" outlineLevel="1" x14ac:dyDescent="0.3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1187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4"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1194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1187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4"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1283</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1243</v>
      </c>
      <c r="H751" s="18" t="s">
        <v>1282</v>
      </c>
      <c r="I751" s="18" t="s">
        <v>107</v>
      </c>
      <c r="J751" s="18" t="s">
        <v>108</v>
      </c>
      <c r="K751" s="18" t="s">
        <v>1285</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2" t="s">
        <v>347</v>
      </c>
      <c r="H754" s="202" t="s">
        <v>1247</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1284</v>
      </c>
      <c r="H755" s="203" t="s">
        <v>1248</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1108</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1244</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1245</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4"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1187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4"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1187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4"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1065</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4"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5"/>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5"/>
      <c r="I832" s="18"/>
      <c r="J832" s="897" t="s">
        <v>1041</v>
      </c>
      <c r="K832" s="898"/>
      <c r="L832" s="898"/>
      <c r="M832" s="898"/>
      <c r="N832" s="898"/>
      <c r="O832" s="898"/>
      <c r="P832" s="898"/>
      <c r="Q832" s="898"/>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5"/>
      <c r="I833" s="18"/>
      <c r="J833" s="24" t="s">
        <v>383</v>
      </c>
      <c r="K833" s="24" t="s">
        <v>56</v>
      </c>
      <c r="L833" s="24" t="s">
        <v>57</v>
      </c>
      <c r="M833" s="24" t="s">
        <v>58</v>
      </c>
      <c r="N833" s="24" t="s">
        <v>59</v>
      </c>
      <c r="O833" s="24" t="s">
        <v>880</v>
      </c>
      <c r="P833" s="24" t="s">
        <v>881</v>
      </c>
      <c r="Q833" s="24" t="s">
        <v>882</v>
      </c>
      <c r="R833" s="24" t="s">
        <v>1187</v>
      </c>
      <c r="S833" s="24"/>
      <c r="T833" s="135" t="s">
        <v>1023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4"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1272</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4"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4"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abSelected="1" topLeftCell="A9"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1292</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1293</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1294</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1313</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1315</v>
      </c>
      <c r="I27" s="14"/>
      <c r="J27" s="14"/>
      <c r="K27" s="14"/>
      <c r="L27" s="14"/>
      <c r="M27" s="14" t="s">
        <v>1314</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5">
        <f>MIN(364,INT((I28 - DATE(YEAR(I28),1,1))))</f>
        <v>59</v>
      </c>
      <c r="I28" s="747">
        <v>43525</v>
      </c>
      <c r="J28" s="14"/>
      <c r="K28" s="14"/>
      <c r="L28" s="14" t="s">
        <v>68</v>
      </c>
      <c r="M28" s="973">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973">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973">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973">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973">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973">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973">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973">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973">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973">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973">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973">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973">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973">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973">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973">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973">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5" t="s">
        <v>1296</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9" t="s">
        <v>1297</v>
      </c>
      <c r="I56" s="890" t="s">
        <v>1298</v>
      </c>
      <c r="J56" s="890" t="s">
        <v>1299</v>
      </c>
      <c r="O56" t="s">
        <v>1300</v>
      </c>
      <c r="P56" t="s">
        <v>1301</v>
      </c>
      <c r="Q56" t="s">
        <v>1284</v>
      </c>
      <c r="R56" t="s">
        <v>1302</v>
      </c>
      <c r="W56" s="17"/>
      <c r="X56" s="9"/>
      <c r="Y56" s="9"/>
      <c r="Z56" s="9"/>
    </row>
    <row r="57" spans="1:36" ht="12" customHeight="1" outlineLevel="1" x14ac:dyDescent="0.35">
      <c r="A57" s="7"/>
      <c r="B57" s="8"/>
      <c r="C57" s="18"/>
      <c r="D57" s="18"/>
      <c r="E57" s="18"/>
      <c r="F57" s="27"/>
      <c r="G57" s="499" t="s">
        <v>71</v>
      </c>
      <c r="H57" s="244">
        <v>0</v>
      </c>
      <c r="I57" s="244">
        <f>VLOOKUP(H57,$S$60:$T$63,2,FALSE)</f>
        <v>0</v>
      </c>
      <c r="J57" s="244">
        <v>250</v>
      </c>
      <c r="N57" t="s">
        <v>1309</v>
      </c>
      <c r="O57" s="891">
        <v>0.106</v>
      </c>
      <c r="P57" s="891">
        <v>0.27600000000000002</v>
      </c>
      <c r="Q57" s="892">
        <v>0.46</v>
      </c>
      <c r="R57" s="891">
        <v>0.16300000000000001</v>
      </c>
      <c r="W57" s="17"/>
      <c r="X57" s="9"/>
      <c r="Y57" s="9"/>
      <c r="Z57" s="9"/>
    </row>
    <row r="58" spans="1:36" ht="12" customHeight="1" outlineLevel="1" x14ac:dyDescent="0.35">
      <c r="A58" s="7"/>
      <c r="B58" s="8"/>
      <c r="C58" s="18"/>
      <c r="D58" s="18"/>
      <c r="E58" s="18"/>
      <c r="F58" s="27"/>
      <c r="G58" s="500" t="s">
        <v>72</v>
      </c>
      <c r="H58" s="244">
        <v>0</v>
      </c>
      <c r="I58" s="244">
        <f t="shared" ref="I58:I92" si="0">VLOOKUP(H58,$S$60:$T$63,2,FALSE)</f>
        <v>0</v>
      </c>
      <c r="J58" s="244">
        <v>250</v>
      </c>
      <c r="N58" t="s">
        <v>1304</v>
      </c>
      <c r="O58">
        <v>0</v>
      </c>
      <c r="P58">
        <v>1</v>
      </c>
      <c r="Q58">
        <v>1</v>
      </c>
      <c r="R58">
        <f>0.46/(0.21+0.46)</f>
        <v>0.68656716417910446</v>
      </c>
      <c r="W58" s="17"/>
      <c r="X58" s="9"/>
      <c r="Y58" s="9"/>
      <c r="Z58" s="9"/>
    </row>
    <row r="59" spans="1:36" ht="12" customHeight="1" outlineLevel="1" x14ac:dyDescent="0.35">
      <c r="A59" s="7"/>
      <c r="B59" s="8"/>
      <c r="C59" s="18"/>
      <c r="D59" s="18"/>
      <c r="E59" s="18"/>
      <c r="F59" s="27"/>
      <c r="G59" s="500" t="s">
        <v>821</v>
      </c>
      <c r="H59" s="244">
        <v>0</v>
      </c>
      <c r="I59" s="244">
        <f t="shared" si="0"/>
        <v>0</v>
      </c>
      <c r="J59" s="244">
        <v>250</v>
      </c>
      <c r="O59" t="s">
        <v>1310</v>
      </c>
      <c r="P59" t="s">
        <v>1248</v>
      </c>
      <c r="Q59" t="s">
        <v>1311</v>
      </c>
      <c r="R59" t="s">
        <v>1312</v>
      </c>
      <c r="S59" t="s">
        <v>78</v>
      </c>
      <c r="T59" t="s">
        <v>1303</v>
      </c>
      <c r="W59" s="17"/>
      <c r="X59" s="9"/>
      <c r="Y59" s="9"/>
      <c r="Z59" s="9"/>
    </row>
    <row r="60" spans="1:36" ht="12" customHeight="1" outlineLevel="1" x14ac:dyDescent="0.35">
      <c r="A60" s="7"/>
      <c r="B60" s="8"/>
      <c r="C60" s="18"/>
      <c r="D60" s="18"/>
      <c r="E60" s="18"/>
      <c r="F60" s="27"/>
      <c r="G60" s="500" t="s">
        <v>68</v>
      </c>
      <c r="H60" s="244">
        <f>$S$60</f>
        <v>84.2</v>
      </c>
      <c r="I60" s="244">
        <f t="shared" si="0"/>
        <v>0.87410926365795716</v>
      </c>
      <c r="J60" s="244">
        <v>250</v>
      </c>
      <c r="N60" t="s">
        <v>1305</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500" t="s">
        <v>946</v>
      </c>
      <c r="H61" s="244">
        <f>$S$60</f>
        <v>84.2</v>
      </c>
      <c r="I61" s="244">
        <f t="shared" si="0"/>
        <v>0.87410926365795716</v>
      </c>
      <c r="J61" s="244">
        <v>250</v>
      </c>
      <c r="N61" t="s">
        <v>1306</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500" t="s">
        <v>66</v>
      </c>
      <c r="H62" s="244">
        <f>$S$62</f>
        <v>10.6</v>
      </c>
      <c r="I62" s="244">
        <f t="shared" si="0"/>
        <v>0</v>
      </c>
      <c r="J62" s="244">
        <v>250</v>
      </c>
      <c r="N62" t="s">
        <v>1307</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500" t="s">
        <v>70</v>
      </c>
      <c r="H63" s="244">
        <f>$S$60</f>
        <v>84.2</v>
      </c>
      <c r="I63" s="244">
        <f t="shared" si="0"/>
        <v>0.87410926365795716</v>
      </c>
      <c r="J63" s="244">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500" t="s">
        <v>74</v>
      </c>
      <c r="H64" s="244">
        <f>$S$62</f>
        <v>10.6</v>
      </c>
      <c r="I64" s="244">
        <f t="shared" si="0"/>
        <v>0</v>
      </c>
      <c r="J64" s="244">
        <v>250</v>
      </c>
      <c r="W64" s="17"/>
      <c r="X64" s="9"/>
      <c r="Y64" s="9"/>
      <c r="Z64" s="9"/>
    </row>
    <row r="65" spans="1:26" ht="12" customHeight="1" outlineLevel="1" x14ac:dyDescent="0.35">
      <c r="A65" s="7"/>
      <c r="B65" s="8"/>
      <c r="C65" s="18"/>
      <c r="D65" s="18"/>
      <c r="E65" s="18"/>
      <c r="F65" s="27"/>
      <c r="G65" s="500" t="s">
        <v>342</v>
      </c>
      <c r="H65" s="244">
        <v>0</v>
      </c>
      <c r="I65" s="244">
        <f t="shared" si="0"/>
        <v>0</v>
      </c>
      <c r="J65" s="244">
        <v>250</v>
      </c>
      <c r="W65" s="17"/>
      <c r="X65" s="9"/>
      <c r="Y65" s="9"/>
      <c r="Z65" s="9"/>
    </row>
    <row r="66" spans="1:26" ht="12" customHeight="1" outlineLevel="1" x14ac:dyDescent="0.35">
      <c r="A66" s="7"/>
      <c r="B66" s="8"/>
      <c r="C66" s="18"/>
      <c r="D66" s="18"/>
      <c r="E66" s="18"/>
      <c r="F66" s="27"/>
      <c r="G66" s="500" t="s">
        <v>1017</v>
      </c>
      <c r="H66" s="244">
        <v>0</v>
      </c>
      <c r="I66" s="244">
        <f t="shared" si="0"/>
        <v>0</v>
      </c>
      <c r="J66" s="244">
        <v>250</v>
      </c>
      <c r="W66" s="17"/>
      <c r="X66" s="9"/>
      <c r="Y66" s="9"/>
      <c r="Z66" s="9"/>
    </row>
    <row r="67" spans="1:26" ht="12" customHeight="1" outlineLevel="1" x14ac:dyDescent="0.35">
      <c r="A67" s="7"/>
      <c r="B67" s="8"/>
      <c r="C67" s="18"/>
      <c r="D67" s="18"/>
      <c r="E67" s="18"/>
      <c r="F67" s="27"/>
      <c r="G67" s="500" t="s">
        <v>229</v>
      </c>
      <c r="H67" s="244">
        <v>0</v>
      </c>
      <c r="I67" s="244">
        <f t="shared" si="0"/>
        <v>0</v>
      </c>
      <c r="J67" s="244">
        <v>250</v>
      </c>
      <c r="W67" s="17"/>
      <c r="X67" s="9"/>
      <c r="Y67" s="9"/>
      <c r="Z67" s="9"/>
    </row>
    <row r="68" spans="1:26" ht="12" customHeight="1" outlineLevel="1" x14ac:dyDescent="0.35">
      <c r="A68" s="7"/>
      <c r="B68" s="8"/>
      <c r="C68" s="18"/>
      <c r="D68" s="18"/>
      <c r="E68" s="18"/>
      <c r="F68" s="27"/>
      <c r="G68" s="500" t="s">
        <v>75</v>
      </c>
      <c r="H68" s="244">
        <f t="shared" ref="H68:H69" si="3">$S$62</f>
        <v>10.6</v>
      </c>
      <c r="I68" s="244">
        <f t="shared" si="0"/>
        <v>0</v>
      </c>
      <c r="J68" s="244">
        <v>250</v>
      </c>
      <c r="W68" s="17"/>
      <c r="X68" s="9"/>
      <c r="Y68" s="9"/>
      <c r="Z68" s="9"/>
    </row>
    <row r="69" spans="1:26" ht="12" customHeight="1" outlineLevel="1" x14ac:dyDescent="0.35">
      <c r="A69" s="7"/>
      <c r="B69" s="8"/>
      <c r="C69" s="18"/>
      <c r="D69" s="18"/>
      <c r="E69" s="18"/>
      <c r="F69" s="27"/>
      <c r="G69" s="500" t="s">
        <v>69</v>
      </c>
      <c r="H69" s="244">
        <f t="shared" si="3"/>
        <v>10.6</v>
      </c>
      <c r="I69" s="244">
        <f t="shared" si="0"/>
        <v>0</v>
      </c>
      <c r="J69" s="244">
        <v>250</v>
      </c>
      <c r="W69" s="17"/>
      <c r="X69" s="9"/>
      <c r="Y69" s="9"/>
      <c r="Z69" s="9"/>
    </row>
    <row r="70" spans="1:26" ht="12" customHeight="1" outlineLevel="1" x14ac:dyDescent="0.35">
      <c r="A70" s="7"/>
      <c r="B70" s="8"/>
      <c r="C70" s="18"/>
      <c r="D70" s="18"/>
      <c r="E70" s="18"/>
      <c r="F70" s="27"/>
      <c r="G70" s="500" t="s">
        <v>341</v>
      </c>
      <c r="H70" s="244">
        <v>0</v>
      </c>
      <c r="I70" s="244">
        <f t="shared" si="0"/>
        <v>0</v>
      </c>
      <c r="J70" s="244">
        <v>250</v>
      </c>
      <c r="W70" s="17"/>
      <c r="X70" s="9"/>
      <c r="Y70" s="9"/>
      <c r="Z70" s="9"/>
    </row>
    <row r="71" spans="1:26" ht="12" customHeight="1" outlineLevel="1" x14ac:dyDescent="0.35">
      <c r="A71" s="7"/>
      <c r="B71" s="8"/>
      <c r="C71" s="18"/>
      <c r="D71" s="18"/>
      <c r="E71" s="18"/>
      <c r="F71" s="27"/>
      <c r="G71" s="500" t="s">
        <v>67</v>
      </c>
      <c r="H71" s="244">
        <f t="shared" ref="H71:H73" si="4">$S$60</f>
        <v>84.2</v>
      </c>
      <c r="I71" s="244">
        <f t="shared" si="0"/>
        <v>0.87410926365795716</v>
      </c>
      <c r="J71" s="244">
        <v>250</v>
      </c>
      <c r="W71" s="17"/>
      <c r="X71" s="9"/>
      <c r="Y71" s="9"/>
      <c r="Z71" s="9"/>
    </row>
    <row r="72" spans="1:26" ht="12" customHeight="1" outlineLevel="1" x14ac:dyDescent="0.35">
      <c r="A72" s="7"/>
      <c r="B72" s="8"/>
      <c r="C72" s="18"/>
      <c r="D72" s="18"/>
      <c r="E72" s="18"/>
      <c r="F72" s="27"/>
      <c r="G72" s="500" t="s">
        <v>947</v>
      </c>
      <c r="H72" s="244">
        <f t="shared" si="4"/>
        <v>84.2</v>
      </c>
      <c r="I72" s="244">
        <f t="shared" si="0"/>
        <v>0.87410926365795716</v>
      </c>
      <c r="J72" s="244">
        <v>250</v>
      </c>
      <c r="W72" s="17"/>
      <c r="X72" s="9"/>
      <c r="Y72" s="9"/>
      <c r="Z72" s="9"/>
    </row>
    <row r="73" spans="1:26" ht="12" customHeight="1" outlineLevel="1" x14ac:dyDescent="0.35">
      <c r="A73" s="7"/>
      <c r="B73" s="8"/>
      <c r="C73" s="18"/>
      <c r="D73" s="18"/>
      <c r="E73" s="18"/>
      <c r="F73" s="27"/>
      <c r="G73" s="500" t="s">
        <v>221</v>
      </c>
      <c r="H73" s="244">
        <f t="shared" si="4"/>
        <v>84.2</v>
      </c>
      <c r="I73" s="244">
        <f t="shared" si="0"/>
        <v>0.87410926365795716</v>
      </c>
      <c r="J73" s="244">
        <v>250</v>
      </c>
      <c r="O73" s="891"/>
      <c r="P73" s="891"/>
      <c r="Q73" s="892"/>
      <c r="R73" s="891"/>
      <c r="W73" s="17"/>
      <c r="X73" s="9"/>
      <c r="Y73" s="9"/>
      <c r="Z73" s="9"/>
    </row>
    <row r="74" spans="1:26" ht="12" customHeight="1" outlineLevel="1" x14ac:dyDescent="0.35">
      <c r="A74" s="7"/>
      <c r="B74" s="8"/>
      <c r="C74" s="18"/>
      <c r="D74" s="18"/>
      <c r="E74" s="18"/>
      <c r="F74" s="27"/>
      <c r="G74" s="500" t="s">
        <v>64</v>
      </c>
      <c r="H74" s="244">
        <f>$S$61</f>
        <v>54.5</v>
      </c>
      <c r="I74" s="244">
        <f t="shared" si="0"/>
        <v>0.7117622894700808</v>
      </c>
      <c r="J74" s="244">
        <v>250</v>
      </c>
      <c r="W74" s="17"/>
      <c r="X74" s="9"/>
      <c r="Y74" s="9"/>
      <c r="Z74" s="9"/>
    </row>
    <row r="75" spans="1:26" ht="12" customHeight="1" outlineLevel="1" x14ac:dyDescent="0.35">
      <c r="A75" s="7"/>
      <c r="B75" s="8"/>
      <c r="C75" s="18"/>
      <c r="D75" s="18"/>
      <c r="E75" s="18"/>
      <c r="F75" s="27"/>
      <c r="G75" s="500" t="s">
        <v>949</v>
      </c>
      <c r="H75" s="244">
        <f>$S$61</f>
        <v>54.5</v>
      </c>
      <c r="I75" s="244">
        <f t="shared" si="0"/>
        <v>0.7117622894700808</v>
      </c>
      <c r="J75" s="244">
        <v>250</v>
      </c>
      <c r="W75" s="17"/>
      <c r="X75" s="9"/>
      <c r="Y75" s="9"/>
      <c r="Z75" s="9"/>
    </row>
    <row r="76" spans="1:26" ht="12" customHeight="1" outlineLevel="1" x14ac:dyDescent="0.35">
      <c r="A76" s="7"/>
      <c r="B76" s="8"/>
      <c r="C76" s="18"/>
      <c r="D76" s="18"/>
      <c r="E76" s="18"/>
      <c r="F76" s="27"/>
      <c r="G76" s="500" t="s">
        <v>343</v>
      </c>
      <c r="H76" s="244">
        <v>0</v>
      </c>
      <c r="I76" s="244">
        <f t="shared" si="0"/>
        <v>0</v>
      </c>
      <c r="J76" s="244">
        <v>250</v>
      </c>
      <c r="W76" s="17"/>
      <c r="X76" s="9"/>
      <c r="Y76" s="9"/>
      <c r="Z76" s="9"/>
    </row>
    <row r="77" spans="1:26" ht="12" customHeight="1" outlineLevel="1" x14ac:dyDescent="0.35">
      <c r="A77" s="7"/>
      <c r="B77" s="8"/>
      <c r="C77" s="18"/>
      <c r="D77" s="18"/>
      <c r="E77" s="18"/>
      <c r="F77" s="27"/>
      <c r="G77" s="500" t="s">
        <v>1129</v>
      </c>
      <c r="H77" s="244">
        <v>0</v>
      </c>
      <c r="I77" s="244">
        <f t="shared" si="0"/>
        <v>0</v>
      </c>
      <c r="J77" s="244">
        <v>250</v>
      </c>
      <c r="W77" s="17"/>
      <c r="X77" s="9"/>
      <c r="Y77" s="9"/>
      <c r="Z77" s="9"/>
    </row>
    <row r="78" spans="1:26" ht="12" customHeight="1" outlineLevel="1" x14ac:dyDescent="0.35">
      <c r="A78" s="7"/>
      <c r="B78" s="8"/>
      <c r="C78" s="18"/>
      <c r="D78" s="18"/>
      <c r="E78" s="18"/>
      <c r="F78" s="27"/>
      <c r="G78" s="500" t="s">
        <v>77</v>
      </c>
      <c r="H78" s="244">
        <v>0</v>
      </c>
      <c r="I78" s="244">
        <f t="shared" si="0"/>
        <v>0</v>
      </c>
      <c r="J78" s="244">
        <v>250</v>
      </c>
      <c r="W78" s="17"/>
      <c r="X78" s="9"/>
      <c r="Y78" s="9"/>
      <c r="Z78" s="9"/>
    </row>
    <row r="79" spans="1:26" ht="12" customHeight="1" outlineLevel="1" x14ac:dyDescent="0.35">
      <c r="A79" s="7"/>
      <c r="B79" s="8"/>
      <c r="C79" s="18"/>
      <c r="D79" s="18"/>
      <c r="E79" s="18"/>
      <c r="F79" s="27"/>
      <c r="G79" s="500" t="s">
        <v>344</v>
      </c>
      <c r="H79" s="244">
        <v>0</v>
      </c>
      <c r="I79" s="244">
        <f t="shared" si="0"/>
        <v>0</v>
      </c>
      <c r="J79" s="244">
        <v>250</v>
      </c>
      <c r="W79" s="17"/>
      <c r="X79" s="9"/>
      <c r="Y79" s="9"/>
      <c r="Z79" s="9"/>
    </row>
    <row r="80" spans="1:26" ht="12" customHeight="1" outlineLevel="1" x14ac:dyDescent="0.35">
      <c r="A80" s="7"/>
      <c r="B80" s="8"/>
      <c r="C80" s="18"/>
      <c r="D80" s="18"/>
      <c r="E80" s="18"/>
      <c r="F80" s="27"/>
      <c r="G80" s="500" t="s">
        <v>1018</v>
      </c>
      <c r="H80" s="244">
        <v>0</v>
      </c>
      <c r="I80" s="244">
        <f t="shared" si="0"/>
        <v>0</v>
      </c>
      <c r="J80" s="244">
        <v>250</v>
      </c>
      <c r="W80" s="17"/>
      <c r="X80" s="9"/>
      <c r="Y80" s="9"/>
      <c r="Z80" s="9"/>
    </row>
    <row r="81" spans="1:26" ht="12" customHeight="1" outlineLevel="1" x14ac:dyDescent="0.35">
      <c r="A81" s="7"/>
      <c r="B81" s="8"/>
      <c r="C81" s="18"/>
      <c r="D81" s="18"/>
      <c r="E81" s="18"/>
      <c r="F81" s="27"/>
      <c r="G81" s="500" t="s">
        <v>228</v>
      </c>
      <c r="H81" s="244">
        <v>0</v>
      </c>
      <c r="I81" s="244">
        <f t="shared" si="0"/>
        <v>0</v>
      </c>
      <c r="J81" s="244">
        <v>250</v>
      </c>
      <c r="W81" s="17"/>
      <c r="X81" s="9"/>
      <c r="Y81" s="9"/>
      <c r="Z81" s="9"/>
    </row>
    <row r="82" spans="1:26" ht="12" customHeight="1" outlineLevel="1" x14ac:dyDescent="0.35">
      <c r="A82" s="7"/>
      <c r="B82" s="8"/>
      <c r="C82" s="18"/>
      <c r="D82" s="18"/>
      <c r="E82" s="18"/>
      <c r="F82" s="27"/>
      <c r="G82" s="500" t="s">
        <v>345</v>
      </c>
      <c r="H82" s="244">
        <v>0</v>
      </c>
      <c r="I82" s="244">
        <f t="shared" si="0"/>
        <v>0</v>
      </c>
      <c r="J82" s="244">
        <v>250</v>
      </c>
      <c r="W82" s="17"/>
      <c r="X82" s="9"/>
      <c r="Y82" s="9"/>
      <c r="Z82" s="9"/>
    </row>
    <row r="83" spans="1:26" ht="12" customHeight="1" outlineLevel="1" x14ac:dyDescent="0.35">
      <c r="A83" s="7"/>
      <c r="B83" s="8"/>
      <c r="C83" s="18"/>
      <c r="D83" s="18"/>
      <c r="E83" s="18"/>
      <c r="F83" s="27"/>
      <c r="G83" s="500" t="s">
        <v>1019</v>
      </c>
      <c r="H83" s="244">
        <v>0</v>
      </c>
      <c r="I83" s="244">
        <f t="shared" si="0"/>
        <v>0</v>
      </c>
      <c r="J83" s="244">
        <v>250</v>
      </c>
      <c r="W83" s="17"/>
      <c r="X83" s="9"/>
      <c r="Y83" s="9"/>
      <c r="Z83" s="9"/>
    </row>
    <row r="84" spans="1:26" ht="12" customHeight="1" outlineLevel="1" x14ac:dyDescent="0.35">
      <c r="A84" s="7"/>
      <c r="B84" s="8"/>
      <c r="C84" s="18"/>
      <c r="D84" s="18"/>
      <c r="E84" s="18"/>
      <c r="F84" s="27"/>
      <c r="G84" s="500" t="s">
        <v>226</v>
      </c>
      <c r="H84" s="244">
        <v>0</v>
      </c>
      <c r="I84" s="244">
        <f t="shared" si="0"/>
        <v>0</v>
      </c>
      <c r="J84" s="244">
        <v>250</v>
      </c>
      <c r="W84" s="17"/>
      <c r="X84" s="9"/>
      <c r="Y84" s="9"/>
      <c r="Z84" s="9"/>
    </row>
    <row r="85" spans="1:26" ht="12" customHeight="1" outlineLevel="1" x14ac:dyDescent="0.35">
      <c r="A85" s="7"/>
      <c r="B85" s="8"/>
      <c r="C85" s="18"/>
      <c r="D85" s="18"/>
      <c r="E85" s="18"/>
      <c r="F85" s="27"/>
      <c r="G85" s="500" t="s">
        <v>76</v>
      </c>
      <c r="H85" s="244">
        <f>$S$62</f>
        <v>10.6</v>
      </c>
      <c r="I85" s="244">
        <f t="shared" si="0"/>
        <v>0</v>
      </c>
      <c r="J85" s="244">
        <v>250</v>
      </c>
      <c r="W85" s="17"/>
      <c r="X85" s="9"/>
      <c r="Y85" s="9"/>
      <c r="Z85" s="9"/>
    </row>
    <row r="86" spans="1:26" ht="12" customHeight="1" outlineLevel="1" x14ac:dyDescent="0.35">
      <c r="A86" s="7"/>
      <c r="B86" s="8"/>
      <c r="C86" s="18"/>
      <c r="D86" s="18"/>
      <c r="E86" s="18"/>
      <c r="F86" s="27"/>
      <c r="G86" s="500" t="s">
        <v>65</v>
      </c>
      <c r="H86" s="244">
        <f t="shared" ref="H86:H87" si="5">$S$60</f>
        <v>84.2</v>
      </c>
      <c r="I86" s="244">
        <f t="shared" si="0"/>
        <v>0.87410926365795716</v>
      </c>
      <c r="J86" s="244">
        <v>250</v>
      </c>
      <c r="W86" s="17"/>
      <c r="X86" s="9"/>
      <c r="Y86" s="9"/>
      <c r="Z86" s="9"/>
    </row>
    <row r="87" spans="1:26" ht="12" customHeight="1" outlineLevel="1" x14ac:dyDescent="0.35">
      <c r="A87" s="7"/>
      <c r="B87" s="8"/>
      <c r="C87" s="18"/>
      <c r="D87" s="18"/>
      <c r="E87" s="18"/>
      <c r="F87" s="27"/>
      <c r="G87" s="500" t="s">
        <v>945</v>
      </c>
      <c r="H87" s="244">
        <f t="shared" si="5"/>
        <v>84.2</v>
      </c>
      <c r="I87" s="244">
        <f t="shared" si="0"/>
        <v>0.87410926365795716</v>
      </c>
      <c r="J87" s="244">
        <v>250</v>
      </c>
      <c r="W87" s="17"/>
      <c r="X87" s="9"/>
      <c r="Y87" s="9"/>
      <c r="Z87" s="9"/>
    </row>
    <row r="88" spans="1:26" ht="12" customHeight="1" outlineLevel="1" x14ac:dyDescent="0.35">
      <c r="A88" s="7"/>
      <c r="B88" s="8"/>
      <c r="C88" s="18"/>
      <c r="D88" s="18"/>
      <c r="E88" s="18"/>
      <c r="F88" s="27"/>
      <c r="G88" s="500" t="s">
        <v>346</v>
      </c>
      <c r="H88" s="244">
        <v>0</v>
      </c>
      <c r="I88" s="244">
        <f t="shared" si="0"/>
        <v>0</v>
      </c>
      <c r="J88" s="244">
        <v>250</v>
      </c>
      <c r="W88" s="17"/>
      <c r="X88" s="9"/>
      <c r="Y88" s="9"/>
      <c r="Z88" s="9"/>
    </row>
    <row r="89" spans="1:26" ht="12" customHeight="1" outlineLevel="1" x14ac:dyDescent="0.35">
      <c r="A89" s="7"/>
      <c r="B89" s="8"/>
      <c r="C89" s="18"/>
      <c r="D89" s="18"/>
      <c r="E89" s="18"/>
      <c r="F89" s="27"/>
      <c r="G89" s="500" t="s">
        <v>1020</v>
      </c>
      <c r="H89" s="244">
        <v>0</v>
      </c>
      <c r="I89" s="244">
        <f t="shared" si="0"/>
        <v>0</v>
      </c>
      <c r="J89" s="244">
        <v>250</v>
      </c>
      <c r="W89" s="17"/>
      <c r="X89" s="9"/>
      <c r="Y89" s="9"/>
      <c r="Z89" s="9"/>
    </row>
    <row r="90" spans="1:26" ht="12" customHeight="1" outlineLevel="1" x14ac:dyDescent="0.35">
      <c r="A90" s="7"/>
      <c r="B90" s="8"/>
      <c r="C90" s="18"/>
      <c r="D90" s="18"/>
      <c r="E90" s="18"/>
      <c r="F90" s="27"/>
      <c r="G90" s="500" t="s">
        <v>227</v>
      </c>
      <c r="H90" s="244">
        <v>0</v>
      </c>
      <c r="I90" s="244">
        <f t="shared" si="0"/>
        <v>0</v>
      </c>
      <c r="J90" s="244">
        <v>250</v>
      </c>
      <c r="W90" s="17"/>
      <c r="X90" s="9"/>
      <c r="Y90" s="9"/>
      <c r="Z90" s="9"/>
    </row>
    <row r="91" spans="1:26" ht="12" customHeight="1" outlineLevel="1" x14ac:dyDescent="0.35">
      <c r="A91" s="7"/>
      <c r="B91" s="8"/>
      <c r="C91" s="18"/>
      <c r="D91" s="18"/>
      <c r="E91" s="18"/>
      <c r="F91" s="27"/>
      <c r="G91" s="500" t="s">
        <v>73</v>
      </c>
      <c r="H91" s="244">
        <f t="shared" ref="H91:H92" si="6">$S$61</f>
        <v>54.5</v>
      </c>
      <c r="I91" s="244">
        <f t="shared" si="0"/>
        <v>0.7117622894700808</v>
      </c>
      <c r="J91" s="244">
        <v>250</v>
      </c>
      <c r="W91" s="17"/>
      <c r="X91" s="9"/>
      <c r="Y91" s="9"/>
      <c r="Z91" s="9"/>
    </row>
    <row r="92" spans="1:26" outlineLevel="1" x14ac:dyDescent="0.35">
      <c r="A92" s="7"/>
      <c r="B92" s="8"/>
      <c r="C92" s="18"/>
      <c r="D92" s="18"/>
      <c r="E92" s="18"/>
      <c r="F92" s="37"/>
      <c r="G92" s="501" t="s">
        <v>948</v>
      </c>
      <c r="H92" s="244">
        <f t="shared" si="6"/>
        <v>54.5</v>
      </c>
      <c r="I92" s="244">
        <f t="shared" si="0"/>
        <v>0.7117622894700808</v>
      </c>
      <c r="J92" s="244">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3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4"/>
      <c r="G5" s="775" t="s">
        <v>1126</v>
      </c>
      <c r="H5" s="52"/>
      <c r="I5" s="52"/>
      <c r="J5" s="52"/>
      <c r="K5" s="52"/>
      <c r="L5" s="52"/>
      <c r="M5" s="52"/>
      <c r="N5" s="52"/>
      <c r="O5" s="52"/>
      <c r="P5" s="52"/>
      <c r="Q5" s="52"/>
      <c r="R5" s="52"/>
      <c r="S5" s="52"/>
      <c r="T5" s="45"/>
      <c r="U5" s="74"/>
      <c r="V5" s="776"/>
      <c r="W5" s="777"/>
      <c r="X5" s="17"/>
      <c r="Y5" s="9"/>
    </row>
    <row r="6" spans="1:25" ht="13"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3"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3"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7">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7"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4"/>
      <c r="G24" s="775" t="s">
        <v>1130</v>
      </c>
      <c r="H24" s="52"/>
      <c r="I24" s="52"/>
      <c r="J24" s="52"/>
      <c r="K24" s="52"/>
      <c r="L24" s="52"/>
      <c r="M24" s="52"/>
      <c r="N24" s="52"/>
      <c r="O24" s="52"/>
      <c r="P24" s="52"/>
      <c r="Q24" s="52"/>
      <c r="R24" s="52"/>
      <c r="S24" s="52"/>
      <c r="T24" s="45"/>
      <c r="U24" s="74"/>
      <c r="V24" s="776"/>
      <c r="W24" s="777"/>
      <c r="X24" s="17"/>
      <c r="Y24" s="9"/>
    </row>
    <row r="25" spans="1:25" ht="13"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3"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3"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8"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8"/>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8"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9">
        <v>43466</v>
      </c>
      <c r="K37" s="790">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80">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1144</v>
      </c>
      <c r="J52" s="592" t="s">
        <v>1145</v>
      </c>
      <c r="K52" s="102" t="s">
        <v>1146</v>
      </c>
      <c r="L52" s="24"/>
      <c r="M52" s="18" t="s">
        <v>1147</v>
      </c>
      <c r="N52" s="18"/>
      <c r="O52" s="24"/>
      <c r="P52" s="23" t="s">
        <v>1148</v>
      </c>
      <c r="Q52" s="24"/>
      <c r="R52" s="18" t="s">
        <v>1149</v>
      </c>
      <c r="S52" s="24"/>
      <c r="T52" s="882" t="s">
        <v>1270</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2" t="s">
        <v>1271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3" customHeight="1" x14ac:dyDescent="0.35">
      <c r="A56" s="7"/>
      <c r="B56" s="8"/>
      <c r="C56" s="18"/>
      <c r="D56" s="18"/>
      <c r="E56" s="18"/>
      <c r="F56" s="27"/>
      <c r="G56" s="792" t="s">
        <v>1157</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3"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3"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3"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3"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3"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3"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3"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3"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3"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3" customHeight="1" x14ac:dyDescent="0.35">
      <c r="A66" s="7"/>
      <c r="B66" s="8"/>
      <c r="C66" s="18"/>
      <c r="D66" s="18"/>
      <c r="E66" s="18"/>
      <c r="F66" s="27"/>
      <c r="G66" s="792" t="s">
        <v>1158</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3"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3"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3"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3"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3"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3"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3"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3"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3"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3" customHeight="1" outlineLevel="1" x14ac:dyDescent="0.35">
      <c r="A76" s="7"/>
      <c r="B76" s="8"/>
      <c r="C76" s="18"/>
      <c r="D76" s="18"/>
      <c r="E76" s="18"/>
      <c r="F76" s="27"/>
      <c r="G76" s="792" t="s">
        <v>1159</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3"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3"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3"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3"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3"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3"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3"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3"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3"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3" customHeight="1" outlineLevel="1" x14ac:dyDescent="0.35">
      <c r="A86" s="7"/>
      <c r="B86" s="8"/>
      <c r="C86" s="18"/>
      <c r="D86" s="18"/>
      <c r="E86" s="18"/>
      <c r="F86" s="27"/>
      <c r="G86" s="792" t="s">
        <v>1160</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3"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3"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3"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3"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3"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3"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3"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3"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3"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3" customHeight="1" outlineLevel="1" x14ac:dyDescent="0.35">
      <c r="A96" s="7"/>
      <c r="B96" s="8"/>
      <c r="C96" s="18"/>
      <c r="D96" s="18"/>
      <c r="E96" s="18"/>
      <c r="F96" s="27"/>
      <c r="G96" s="792" t="s">
        <v>1161</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3"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3"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3"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3"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3"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3"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3"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3"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3"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3" customHeight="1" outlineLevel="1" x14ac:dyDescent="0.35">
      <c r="A106" s="7"/>
      <c r="B106" s="8"/>
      <c r="C106" s="18"/>
      <c r="D106" s="18"/>
      <c r="E106" s="18"/>
      <c r="F106" s="27"/>
      <c r="G106" s="792" t="s">
        <v>1162</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3"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3"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3"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3"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3"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3"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3"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3"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3"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3" customHeight="1" outlineLevel="1" x14ac:dyDescent="0.35">
      <c r="A116" s="7"/>
      <c r="B116" s="8"/>
      <c r="C116" s="18"/>
      <c r="D116" s="18"/>
      <c r="E116" s="18"/>
      <c r="F116" s="27"/>
      <c r="G116" s="792" t="s">
        <v>1163</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3"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3"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3"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3"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3"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3"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3"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3"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3"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3" customHeight="1" outlineLevel="1" x14ac:dyDescent="0.35">
      <c r="A126" s="7"/>
      <c r="B126" s="8"/>
      <c r="C126" s="18"/>
      <c r="D126" s="18"/>
      <c r="E126" s="18"/>
      <c r="F126" s="27"/>
      <c r="G126" s="792" t="s">
        <v>1164</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3"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3"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3"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3"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3"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3"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3"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3"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3"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3" customHeight="1" outlineLevel="1" x14ac:dyDescent="0.35">
      <c r="A136" s="7"/>
      <c r="B136" s="8"/>
      <c r="C136" s="18"/>
      <c r="D136" s="18"/>
      <c r="E136" s="18"/>
      <c r="F136" s="27"/>
      <c r="G136" s="792" t="s">
        <v>1165</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3"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3"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3"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3"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3"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3"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3"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3"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3"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3" customHeight="1" outlineLevel="1" x14ac:dyDescent="0.35">
      <c r="A146" s="7"/>
      <c r="B146" s="8"/>
      <c r="C146" s="18"/>
      <c r="D146" s="18"/>
      <c r="E146" s="18"/>
      <c r="F146" s="27"/>
      <c r="G146" s="792" t="s">
        <v>1166</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3"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3"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3"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3"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3"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3"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3"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3"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3"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4">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1070</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1071</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1069</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1116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1116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1" t="s">
        <v>766</v>
      </c>
      <c r="H95" s="901"/>
      <c r="I95" s="901"/>
      <c r="J95" s="901"/>
      <c r="K95" s="901" t="s">
        <v>767</v>
      </c>
      <c r="L95" s="901"/>
      <c r="M95" s="901" t="s">
        <v>768</v>
      </c>
      <c r="N95" s="901"/>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1124</v>
      </c>
      <c r="R112" s="3"/>
      <c r="S112" s="3"/>
      <c r="T112" s="3" t="s">
        <v>1096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1256</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2" t="s">
        <v>1257</v>
      </c>
      <c r="I61" s="903"/>
      <c r="J61" s="903"/>
      <c r="K61" s="903"/>
      <c r="L61" s="903"/>
      <c r="M61" s="903"/>
      <c r="N61" s="903"/>
      <c r="O61" s="903"/>
      <c r="P61" s="903"/>
      <c r="Q61" s="903"/>
      <c r="R61" s="903"/>
      <c r="S61" s="903"/>
      <c r="T61" s="904"/>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1208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397</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792</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794</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797</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1219</v>
      </c>
      <c r="M184" s="120" t="s">
        <v>1221</v>
      </c>
      <c r="N184" s="194">
        <v>1</v>
      </c>
      <c r="O184" s="8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1220</v>
      </c>
      <c r="M185" s="120" t="s">
        <v>1221</v>
      </c>
      <c r="N185" s="194">
        <v>0.8</v>
      </c>
      <c r="O185" s="8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1222</v>
      </c>
      <c r="L186" s="120" t="s">
        <v>78</v>
      </c>
      <c r="M186" s="120" t="s">
        <v>1221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1222</v>
      </c>
      <c r="L187" s="120" t="s">
        <v>79</v>
      </c>
      <c r="M187" s="120" t="s">
        <v>1221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1222</v>
      </c>
      <c r="L188" s="120" t="s">
        <v>152</v>
      </c>
      <c r="M188" s="120" t="s">
        <v>1221</v>
      </c>
      <c r="N188" s="194">
        <v>0.7</v>
      </c>
      <c r="O188" s="94">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1221</v>
      </c>
      <c r="N189" s="194">
        <v>0.2</v>
      </c>
      <c r="O189" s="94">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1221</v>
      </c>
      <c r="N190" s="194">
        <v>0.2</v>
      </c>
      <c r="O190" s="94">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1221</v>
      </c>
      <c r="N191" s="194">
        <v>0.4</v>
      </c>
      <c r="O191" s="94">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t="s">
        <v>1265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t="s">
        <v>1265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139</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50">
        <f t="shared" si="73"/>
        <v>100</v>
      </c>
      <c r="L338" s="250">
        <f t="shared" si="73"/>
        <v>100</v>
      </c>
      <c r="M338" s="250">
        <f t="shared" si="73"/>
        <v>100</v>
      </c>
      <c r="N338" s="250">
        <f t="shared" si="67"/>
        <v>100</v>
      </c>
      <c r="O338" s="137">
        <v>100</v>
      </c>
      <c r="P338" s="137">
        <v>0</v>
      </c>
      <c r="Q338" s="137">
        <v>0</v>
      </c>
      <c r="R338" s="137">
        <v>0</v>
      </c>
      <c r="S338" s="137">
        <v>0</v>
      </c>
      <c r="T338" s="89"/>
      <c r="U338" s="104" t="s">
        <v>140</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50">
        <f t="shared" si="73"/>
        <v>100</v>
      </c>
      <c r="L339" s="250">
        <f t="shared" si="73"/>
        <v>100</v>
      </c>
      <c r="M339" s="250">
        <f t="shared" si="73"/>
        <v>100</v>
      </c>
      <c r="N339" s="250">
        <f t="shared" si="67"/>
        <v>100</v>
      </c>
      <c r="O339" s="137">
        <v>100</v>
      </c>
      <c r="P339" s="137">
        <v>0</v>
      </c>
      <c r="Q339" s="137">
        <v>0</v>
      </c>
      <c r="R339" s="137">
        <v>0</v>
      </c>
      <c r="S339" s="137">
        <v>0</v>
      </c>
      <c r="T339" s="89"/>
      <c r="U339" s="104" t="s">
        <v>141</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50">
        <f t="shared" si="73"/>
        <v>100</v>
      </c>
      <c r="L340" s="250">
        <f t="shared" si="73"/>
        <v>100</v>
      </c>
      <c r="M340" s="250">
        <f t="shared" si="73"/>
        <v>100</v>
      </c>
      <c r="N340" s="250">
        <f t="shared" si="67"/>
        <v>100</v>
      </c>
      <c r="O340" s="137">
        <v>100</v>
      </c>
      <c r="P340" s="137">
        <v>0</v>
      </c>
      <c r="Q340" s="137">
        <v>0</v>
      </c>
      <c r="R340" s="137">
        <v>0</v>
      </c>
      <c r="S340" s="137">
        <v>0</v>
      </c>
      <c r="T340" s="89"/>
      <c r="U340" s="104" t="s">
        <v>142</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137</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50">
        <f t="shared" si="73"/>
        <v>100</v>
      </c>
      <c r="L347" s="250">
        <f t="shared" si="73"/>
        <v>100</v>
      </c>
      <c r="M347" s="250">
        <f t="shared" si="73"/>
        <v>100</v>
      </c>
      <c r="N347" s="250">
        <f t="shared" si="67"/>
        <v>100</v>
      </c>
      <c r="O347" s="137">
        <v>100</v>
      </c>
      <c r="P347" s="137">
        <v>0</v>
      </c>
      <c r="Q347" s="137">
        <v>0</v>
      </c>
      <c r="R347" s="137">
        <v>0</v>
      </c>
      <c r="S347" s="137">
        <v>0</v>
      </c>
      <c r="T347" s="89"/>
      <c r="U347" s="104" t="s">
        <v>139</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50">
        <f t="shared" si="73"/>
        <v>100</v>
      </c>
      <c r="L348" s="250">
        <f t="shared" si="73"/>
        <v>100</v>
      </c>
      <c r="M348" s="250">
        <f t="shared" si="73"/>
        <v>100</v>
      </c>
      <c r="N348" s="250">
        <f t="shared" si="67"/>
        <v>100</v>
      </c>
      <c r="O348" s="137">
        <v>100</v>
      </c>
      <c r="P348" s="137">
        <v>0</v>
      </c>
      <c r="Q348" s="137">
        <v>0</v>
      </c>
      <c r="R348" s="137">
        <v>0</v>
      </c>
      <c r="S348" s="137">
        <v>0</v>
      </c>
      <c r="T348" s="89"/>
      <c r="U348" s="104" t="s">
        <v>140</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50">
        <f t="shared" si="73"/>
        <v>100</v>
      </c>
      <c r="L349" s="250">
        <f t="shared" si="73"/>
        <v>100</v>
      </c>
      <c r="M349" s="250">
        <f t="shared" si="73"/>
        <v>100</v>
      </c>
      <c r="N349" s="250">
        <f t="shared" si="67"/>
        <v>100</v>
      </c>
      <c r="O349" s="137">
        <v>100</v>
      </c>
      <c r="P349" s="137">
        <v>0</v>
      </c>
      <c r="Q349" s="137">
        <v>0</v>
      </c>
      <c r="R349" s="137">
        <v>0</v>
      </c>
      <c r="S349" s="137">
        <v>0</v>
      </c>
      <c r="T349" s="89"/>
      <c r="U349" s="104" t="s">
        <v>141</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50">
        <f t="shared" si="73"/>
        <v>100</v>
      </c>
      <c r="L350" s="250">
        <f t="shared" si="73"/>
        <v>100</v>
      </c>
      <c r="M350" s="250">
        <f t="shared" si="73"/>
        <v>100</v>
      </c>
      <c r="N350" s="250">
        <f t="shared" si="67"/>
        <v>100</v>
      </c>
      <c r="O350" s="137">
        <v>100</v>
      </c>
      <c r="P350" s="137">
        <v>0</v>
      </c>
      <c r="Q350" s="137">
        <v>0</v>
      </c>
      <c r="R350" s="137">
        <v>0</v>
      </c>
      <c r="S350" s="137">
        <v>0</v>
      </c>
      <c r="T350" s="89"/>
      <c r="U350" s="104" t="s">
        <v>142</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134</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135</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136</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137</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138</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50">
        <f t="shared" si="73"/>
        <v>100</v>
      </c>
      <c r="L357" s="250">
        <f t="shared" si="73"/>
        <v>100</v>
      </c>
      <c r="M357" s="250">
        <f t="shared" si="73"/>
        <v>100</v>
      </c>
      <c r="N357" s="250">
        <f t="shared" si="77"/>
        <v>100</v>
      </c>
      <c r="O357" s="137">
        <v>100</v>
      </c>
      <c r="P357" s="137">
        <v>0</v>
      </c>
      <c r="Q357" s="137">
        <v>0</v>
      </c>
      <c r="R357" s="137">
        <v>0</v>
      </c>
      <c r="S357" s="137">
        <v>0</v>
      </c>
      <c r="T357" s="89"/>
      <c r="U357" s="104" t="s">
        <v>139</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50">
        <f t="shared" si="73"/>
        <v>100</v>
      </c>
      <c r="L358" s="250">
        <f t="shared" si="73"/>
        <v>100</v>
      </c>
      <c r="M358" s="250">
        <f t="shared" si="73"/>
        <v>100</v>
      </c>
      <c r="N358" s="250">
        <f t="shared" si="77"/>
        <v>100</v>
      </c>
      <c r="O358" s="137">
        <v>100</v>
      </c>
      <c r="P358" s="137">
        <v>0</v>
      </c>
      <c r="Q358" s="137">
        <v>0</v>
      </c>
      <c r="R358" s="137">
        <v>0</v>
      </c>
      <c r="S358" s="137">
        <v>0</v>
      </c>
      <c r="T358" s="89"/>
      <c r="U358" s="104" t="s">
        <v>140</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50">
        <f t="shared" si="73"/>
        <v>100</v>
      </c>
      <c r="L359" s="250">
        <f t="shared" si="73"/>
        <v>100</v>
      </c>
      <c r="M359" s="250">
        <f t="shared" si="73"/>
        <v>100</v>
      </c>
      <c r="N359" s="250">
        <f t="shared" si="77"/>
        <v>100</v>
      </c>
      <c r="O359" s="137">
        <v>100</v>
      </c>
      <c r="P359" s="137">
        <v>0</v>
      </c>
      <c r="Q359" s="137">
        <v>0</v>
      </c>
      <c r="R359" s="137">
        <v>0</v>
      </c>
      <c r="S359" s="137">
        <v>0</v>
      </c>
      <c r="T359" s="89"/>
      <c r="U359" s="104" t="s">
        <v>141</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50">
        <f t="shared" si="73"/>
        <v>100</v>
      </c>
      <c r="L360" s="250">
        <f t="shared" si="73"/>
        <v>100</v>
      </c>
      <c r="M360" s="250">
        <f t="shared" si="73"/>
        <v>100</v>
      </c>
      <c r="N360" s="250">
        <f t="shared" si="77"/>
        <v>100</v>
      </c>
      <c r="O360" s="137">
        <v>100</v>
      </c>
      <c r="P360" s="137">
        <v>0</v>
      </c>
      <c r="Q360" s="137">
        <v>0</v>
      </c>
      <c r="R360" s="137">
        <v>0</v>
      </c>
      <c r="S360" s="137">
        <v>0</v>
      </c>
      <c r="T360" s="89"/>
      <c r="U360" s="104" t="s">
        <v>142</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382</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134</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135</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136</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137</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138</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50">
        <f t="shared" si="73"/>
        <v>100</v>
      </c>
      <c r="L367" s="250">
        <f t="shared" si="73"/>
        <v>100</v>
      </c>
      <c r="M367" s="250">
        <f t="shared" si="73"/>
        <v>100</v>
      </c>
      <c r="N367" s="250">
        <f t="shared" si="77"/>
        <v>100</v>
      </c>
      <c r="O367" s="137">
        <v>100</v>
      </c>
      <c r="P367" s="137">
        <v>0</v>
      </c>
      <c r="Q367" s="137">
        <v>0</v>
      </c>
      <c r="R367" s="137">
        <v>0</v>
      </c>
      <c r="S367" s="137">
        <v>0</v>
      </c>
      <c r="T367" s="89"/>
      <c r="U367" s="104" t="s">
        <v>139</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50">
        <f t="shared" si="73"/>
        <v>100</v>
      </c>
      <c r="L368" s="250">
        <f t="shared" si="73"/>
        <v>100</v>
      </c>
      <c r="M368" s="250">
        <f t="shared" si="73"/>
        <v>100</v>
      </c>
      <c r="N368" s="250">
        <f t="shared" si="77"/>
        <v>100</v>
      </c>
      <c r="O368" s="137">
        <v>100</v>
      </c>
      <c r="P368" s="137">
        <v>0</v>
      </c>
      <c r="Q368" s="137">
        <v>0</v>
      </c>
      <c r="R368" s="137">
        <v>0</v>
      </c>
      <c r="S368" s="137">
        <v>0</v>
      </c>
      <c r="T368" s="89"/>
      <c r="U368" s="104" t="s">
        <v>140</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50">
        <f t="shared" si="73"/>
        <v>100</v>
      </c>
      <c r="L369" s="250">
        <f t="shared" si="73"/>
        <v>100</v>
      </c>
      <c r="M369" s="250">
        <f t="shared" si="73"/>
        <v>100</v>
      </c>
      <c r="N369" s="250">
        <f t="shared" si="77"/>
        <v>100</v>
      </c>
      <c r="O369" s="137">
        <v>100</v>
      </c>
      <c r="P369" s="137">
        <v>0</v>
      </c>
      <c r="Q369" s="137">
        <v>0</v>
      </c>
      <c r="R369" s="137">
        <v>0</v>
      </c>
      <c r="S369" s="137">
        <v>0</v>
      </c>
      <c r="T369" s="89"/>
      <c r="U369" s="104" t="s">
        <v>141</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50">
        <f t="shared" si="73"/>
        <v>100</v>
      </c>
      <c r="L370" s="250">
        <f t="shared" si="73"/>
        <v>100</v>
      </c>
      <c r="M370" s="250">
        <f t="shared" si="73"/>
        <v>100</v>
      </c>
      <c r="N370" s="250">
        <f t="shared" si="77"/>
        <v>100</v>
      </c>
      <c r="O370" s="137">
        <v>100</v>
      </c>
      <c r="P370" s="137">
        <v>0</v>
      </c>
      <c r="Q370" s="137">
        <v>0</v>
      </c>
      <c r="R370" s="137">
        <v>0</v>
      </c>
      <c r="S370" s="137">
        <v>0</v>
      </c>
      <c r="T370" s="89"/>
      <c r="U370" s="104" t="s">
        <v>142</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50">
        <f t="shared" si="73"/>
        <v>100</v>
      </c>
      <c r="L371" s="250">
        <f t="shared" si="73"/>
        <v>100</v>
      </c>
      <c r="M371" s="250">
        <f t="shared" si="73"/>
        <v>100</v>
      </c>
      <c r="N371" s="250">
        <f t="shared" si="77"/>
        <v>100</v>
      </c>
      <c r="O371" s="137">
        <v>100</v>
      </c>
      <c r="P371" s="137">
        <v>0</v>
      </c>
      <c r="Q371" s="137">
        <v>0</v>
      </c>
      <c r="R371" s="137">
        <v>0</v>
      </c>
      <c r="S371" s="137">
        <v>0</v>
      </c>
      <c r="T371" s="89"/>
      <c r="U371" s="104" t="s">
        <v>382</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134</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135</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136</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137</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138</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50">
        <f t="shared" si="73"/>
        <v>100</v>
      </c>
      <c r="L377" s="250">
        <f t="shared" si="73"/>
        <v>100</v>
      </c>
      <c r="M377" s="250">
        <f t="shared" si="73"/>
        <v>100</v>
      </c>
      <c r="N377" s="250">
        <f t="shared" si="77"/>
        <v>100</v>
      </c>
      <c r="O377" s="137">
        <v>100</v>
      </c>
      <c r="P377" s="137">
        <v>0</v>
      </c>
      <c r="Q377" s="137">
        <v>0</v>
      </c>
      <c r="R377" s="137">
        <v>0</v>
      </c>
      <c r="S377" s="137">
        <v>0</v>
      </c>
      <c r="T377" s="89"/>
      <c r="U377" s="104" t="s">
        <v>139</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50">
        <f t="shared" si="73"/>
        <v>100</v>
      </c>
      <c r="L378" s="250">
        <f t="shared" si="73"/>
        <v>100</v>
      </c>
      <c r="M378" s="250">
        <f t="shared" si="73"/>
        <v>100</v>
      </c>
      <c r="N378" s="250">
        <f t="shared" si="77"/>
        <v>100</v>
      </c>
      <c r="O378" s="137">
        <v>100</v>
      </c>
      <c r="P378" s="137">
        <v>0</v>
      </c>
      <c r="Q378" s="137">
        <v>0</v>
      </c>
      <c r="R378" s="137">
        <v>0</v>
      </c>
      <c r="S378" s="137">
        <v>0</v>
      </c>
      <c r="T378" s="89"/>
      <c r="U378" s="104" t="s">
        <v>140</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50">
        <f t="shared" si="73"/>
        <v>100</v>
      </c>
      <c r="L379" s="250">
        <f t="shared" si="73"/>
        <v>100</v>
      </c>
      <c r="M379" s="250">
        <f t="shared" si="73"/>
        <v>100</v>
      </c>
      <c r="N379" s="250">
        <f t="shared" si="77"/>
        <v>100</v>
      </c>
      <c r="O379" s="137">
        <v>100</v>
      </c>
      <c r="P379" s="137">
        <v>0</v>
      </c>
      <c r="Q379" s="137">
        <v>0</v>
      </c>
      <c r="R379" s="137">
        <v>0</v>
      </c>
      <c r="S379" s="137">
        <v>0</v>
      </c>
      <c r="T379" s="89"/>
      <c r="U379" s="104" t="s">
        <v>141</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50">
        <f t="shared" si="73"/>
        <v>100</v>
      </c>
      <c r="L380" s="250">
        <f t="shared" si="73"/>
        <v>100</v>
      </c>
      <c r="M380" s="250">
        <f t="shared" si="73"/>
        <v>100</v>
      </c>
      <c r="N380" s="250">
        <f t="shared" si="77"/>
        <v>100</v>
      </c>
      <c r="O380" s="137">
        <v>100</v>
      </c>
      <c r="P380" s="137">
        <v>0</v>
      </c>
      <c r="Q380" s="137">
        <v>0</v>
      </c>
      <c r="R380" s="137">
        <v>0</v>
      </c>
      <c r="S380" s="137">
        <v>0</v>
      </c>
      <c r="T380" s="89"/>
      <c r="U380" s="104" t="s">
        <v>142</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50">
        <f t="shared" si="73"/>
        <v>100</v>
      </c>
      <c r="L381" s="250">
        <f t="shared" si="73"/>
        <v>100</v>
      </c>
      <c r="M381" s="250">
        <f t="shared" si="73"/>
        <v>100</v>
      </c>
      <c r="N381" s="250">
        <f t="shared" si="77"/>
        <v>100</v>
      </c>
      <c r="O381" s="137">
        <v>100</v>
      </c>
      <c r="P381" s="137">
        <v>0</v>
      </c>
      <c r="Q381" s="137">
        <v>0</v>
      </c>
      <c r="R381" s="137">
        <v>0</v>
      </c>
      <c r="S381" s="137">
        <v>0</v>
      </c>
      <c r="T381" s="89"/>
      <c r="U381" s="104" t="s">
        <v>382</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134</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135</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136</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137</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138</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50">
        <f t="shared" si="73"/>
        <v>100</v>
      </c>
      <c r="L387" s="250">
        <f t="shared" si="73"/>
        <v>100</v>
      </c>
      <c r="M387" s="250">
        <f t="shared" si="73"/>
        <v>100</v>
      </c>
      <c r="N387" s="250">
        <f t="shared" si="87"/>
        <v>100</v>
      </c>
      <c r="O387" s="137">
        <v>100</v>
      </c>
      <c r="P387" s="137">
        <v>0</v>
      </c>
      <c r="Q387" s="137">
        <v>0</v>
      </c>
      <c r="R387" s="137">
        <v>0</v>
      </c>
      <c r="S387" s="137">
        <v>0</v>
      </c>
      <c r="T387" s="89"/>
      <c r="U387" s="104" t="s">
        <v>139</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50">
        <f t="shared" si="73"/>
        <v>100</v>
      </c>
      <c r="L388" s="250">
        <f t="shared" si="73"/>
        <v>100</v>
      </c>
      <c r="M388" s="250">
        <f t="shared" si="73"/>
        <v>100</v>
      </c>
      <c r="N388" s="250">
        <f t="shared" si="87"/>
        <v>100</v>
      </c>
      <c r="O388" s="137">
        <v>100</v>
      </c>
      <c r="P388" s="137">
        <v>0</v>
      </c>
      <c r="Q388" s="137">
        <v>0</v>
      </c>
      <c r="R388" s="137">
        <v>0</v>
      </c>
      <c r="S388" s="137">
        <v>0</v>
      </c>
      <c r="T388" s="89"/>
      <c r="U388" s="104" t="s">
        <v>140</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50">
        <f t="shared" si="73"/>
        <v>100</v>
      </c>
      <c r="L389" s="250">
        <f t="shared" si="73"/>
        <v>100</v>
      </c>
      <c r="M389" s="250">
        <f t="shared" si="73"/>
        <v>100</v>
      </c>
      <c r="N389" s="250">
        <f t="shared" si="87"/>
        <v>100</v>
      </c>
      <c r="O389" s="137">
        <v>100</v>
      </c>
      <c r="P389" s="137">
        <v>0</v>
      </c>
      <c r="Q389" s="137">
        <v>0</v>
      </c>
      <c r="R389" s="137">
        <v>0</v>
      </c>
      <c r="S389" s="137">
        <v>0</v>
      </c>
      <c r="T389" s="89"/>
      <c r="U389" s="104" t="s">
        <v>141</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50">
        <f t="shared" si="73"/>
        <v>100</v>
      </c>
      <c r="L390" s="250">
        <f t="shared" si="73"/>
        <v>100</v>
      </c>
      <c r="M390" s="250">
        <f t="shared" si="73"/>
        <v>100</v>
      </c>
      <c r="N390" s="250">
        <f t="shared" si="87"/>
        <v>100</v>
      </c>
      <c r="O390" s="137">
        <v>100</v>
      </c>
      <c r="P390" s="137">
        <v>0</v>
      </c>
      <c r="Q390" s="137">
        <v>0</v>
      </c>
      <c r="R390" s="137">
        <v>0</v>
      </c>
      <c r="S390" s="137">
        <v>0</v>
      </c>
      <c r="T390" s="89"/>
      <c r="U390" s="104" t="s">
        <v>142</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50">
        <f t="shared" si="73"/>
        <v>100</v>
      </c>
      <c r="L391" s="250">
        <f t="shared" si="73"/>
        <v>100</v>
      </c>
      <c r="M391" s="250">
        <f t="shared" si="73"/>
        <v>100</v>
      </c>
      <c r="N391" s="250">
        <f t="shared" si="87"/>
        <v>100</v>
      </c>
      <c r="O391" s="137">
        <v>100</v>
      </c>
      <c r="P391" s="137">
        <v>0</v>
      </c>
      <c r="Q391" s="137">
        <v>0</v>
      </c>
      <c r="R391" s="137">
        <v>0</v>
      </c>
      <c r="S391" s="137">
        <v>0</v>
      </c>
      <c r="T391" s="89"/>
      <c r="U391" s="104" t="s">
        <v>382</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50">
        <f t="shared" si="73"/>
        <v>100</v>
      </c>
      <c r="L392" s="250">
        <f t="shared" si="73"/>
        <v>100</v>
      </c>
      <c r="M392" s="250">
        <f t="shared" si="73"/>
        <v>100</v>
      </c>
      <c r="N392" s="250">
        <f t="shared" si="87"/>
        <v>100</v>
      </c>
      <c r="O392" s="137">
        <v>100</v>
      </c>
      <c r="P392" s="137">
        <v>0</v>
      </c>
      <c r="Q392" s="137">
        <v>0</v>
      </c>
      <c r="R392" s="137">
        <v>0</v>
      </c>
      <c r="S392" s="137">
        <v>0</v>
      </c>
      <c r="T392" s="89"/>
      <c r="U392" s="104" t="s">
        <v>134</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135</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136</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137</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138</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50">
        <f t="shared" si="73"/>
        <v>100</v>
      </c>
      <c r="L397" s="250">
        <f t="shared" si="73"/>
        <v>100</v>
      </c>
      <c r="M397" s="250">
        <f t="shared" si="73"/>
        <v>100</v>
      </c>
      <c r="N397" s="250">
        <f t="shared" si="87"/>
        <v>100</v>
      </c>
      <c r="O397" s="137">
        <v>100</v>
      </c>
      <c r="P397" s="137">
        <v>0</v>
      </c>
      <c r="Q397" s="137">
        <v>0</v>
      </c>
      <c r="R397" s="137">
        <v>0</v>
      </c>
      <c r="S397" s="137">
        <v>0</v>
      </c>
      <c r="T397" s="89"/>
      <c r="U397" s="104" t="s">
        <v>139</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50">
        <f t="shared" si="73"/>
        <v>100</v>
      </c>
      <c r="L398" s="250">
        <f t="shared" si="73"/>
        <v>100</v>
      </c>
      <c r="M398" s="250">
        <f t="shared" si="73"/>
        <v>100</v>
      </c>
      <c r="N398" s="250">
        <f t="shared" si="87"/>
        <v>100</v>
      </c>
      <c r="O398" s="137">
        <v>100</v>
      </c>
      <c r="P398" s="137">
        <v>0</v>
      </c>
      <c r="Q398" s="137">
        <v>0</v>
      </c>
      <c r="R398" s="137">
        <v>0</v>
      </c>
      <c r="S398" s="137">
        <v>0</v>
      </c>
      <c r="T398" s="89"/>
      <c r="U398" s="104" t="s">
        <v>140</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50">
        <f t="shared" si="73"/>
        <v>100</v>
      </c>
      <c r="L399" s="250">
        <f t="shared" si="73"/>
        <v>100</v>
      </c>
      <c r="M399" s="250">
        <f t="shared" si="73"/>
        <v>100</v>
      </c>
      <c r="N399" s="250">
        <f t="shared" si="87"/>
        <v>100</v>
      </c>
      <c r="O399" s="137">
        <v>100</v>
      </c>
      <c r="P399" s="137">
        <v>0</v>
      </c>
      <c r="Q399" s="137">
        <v>0</v>
      </c>
      <c r="R399" s="137">
        <v>0</v>
      </c>
      <c r="S399" s="137">
        <v>0</v>
      </c>
      <c r="T399" s="89"/>
      <c r="U399" s="104" t="s">
        <v>141</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50">
        <f t="shared" si="73"/>
        <v>100</v>
      </c>
      <c r="L400" s="250">
        <f t="shared" si="73"/>
        <v>100</v>
      </c>
      <c r="M400" s="250">
        <f t="shared" si="73"/>
        <v>100</v>
      </c>
      <c r="N400" s="250">
        <f t="shared" si="87"/>
        <v>100</v>
      </c>
      <c r="O400" s="137">
        <v>100</v>
      </c>
      <c r="P400" s="137">
        <v>0</v>
      </c>
      <c r="Q400" s="137">
        <v>0</v>
      </c>
      <c r="R400" s="137">
        <v>0</v>
      </c>
      <c r="S400" s="137">
        <v>0</v>
      </c>
      <c r="T400" s="89"/>
      <c r="U400" s="104" t="s">
        <v>142</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382</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50">
        <f t="shared" si="93"/>
        <v>100</v>
      </c>
      <c r="L402" s="250">
        <f t="shared" si="93"/>
        <v>100</v>
      </c>
      <c r="M402" s="250">
        <f t="shared" si="93"/>
        <v>100</v>
      </c>
      <c r="N402" s="250">
        <f t="shared" si="87"/>
        <v>100</v>
      </c>
      <c r="O402" s="137">
        <v>100</v>
      </c>
      <c r="P402" s="137">
        <v>0</v>
      </c>
      <c r="Q402" s="137">
        <v>0</v>
      </c>
      <c r="R402" s="137">
        <v>0</v>
      </c>
      <c r="S402" s="137">
        <v>0</v>
      </c>
      <c r="T402" s="89"/>
      <c r="U402" s="104" t="s">
        <v>134</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135</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136</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137</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138</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50">
        <f t="shared" si="93"/>
        <v>100</v>
      </c>
      <c r="L407" s="250">
        <f t="shared" si="93"/>
        <v>100</v>
      </c>
      <c r="M407" s="250">
        <f t="shared" si="93"/>
        <v>100</v>
      </c>
      <c r="N407" s="250">
        <f t="shared" si="87"/>
        <v>100</v>
      </c>
      <c r="O407" s="137">
        <v>100</v>
      </c>
      <c r="P407" s="137">
        <v>0</v>
      </c>
      <c r="Q407" s="137">
        <v>0</v>
      </c>
      <c r="R407" s="137">
        <v>0</v>
      </c>
      <c r="S407" s="137">
        <v>0</v>
      </c>
      <c r="T407" s="89"/>
      <c r="U407" s="104" t="s">
        <v>139</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50">
        <f t="shared" si="93"/>
        <v>100</v>
      </c>
      <c r="L408" s="250">
        <f t="shared" si="93"/>
        <v>100</v>
      </c>
      <c r="M408" s="250">
        <f t="shared" si="93"/>
        <v>100</v>
      </c>
      <c r="N408" s="250">
        <f t="shared" si="87"/>
        <v>100</v>
      </c>
      <c r="O408" s="137">
        <v>100</v>
      </c>
      <c r="P408" s="137">
        <v>0</v>
      </c>
      <c r="Q408" s="137">
        <v>0</v>
      </c>
      <c r="R408" s="137">
        <v>0</v>
      </c>
      <c r="S408" s="137">
        <v>0</v>
      </c>
      <c r="T408" s="89"/>
      <c r="U408" s="104" t="s">
        <v>140</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50">
        <f t="shared" si="93"/>
        <v>100</v>
      </c>
      <c r="L409" s="250">
        <f t="shared" si="93"/>
        <v>100</v>
      </c>
      <c r="M409" s="250">
        <f t="shared" si="93"/>
        <v>100</v>
      </c>
      <c r="N409" s="250">
        <f t="shared" si="87"/>
        <v>100</v>
      </c>
      <c r="O409" s="137">
        <v>100</v>
      </c>
      <c r="P409" s="137">
        <v>0</v>
      </c>
      <c r="Q409" s="137">
        <v>0</v>
      </c>
      <c r="R409" s="137">
        <v>0</v>
      </c>
      <c r="S409" s="137">
        <v>0</v>
      </c>
      <c r="T409" s="89"/>
      <c r="U409" s="104" t="s">
        <v>141</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50">
        <f t="shared" si="93"/>
        <v>100</v>
      </c>
      <c r="L410" s="250">
        <f t="shared" si="93"/>
        <v>100</v>
      </c>
      <c r="M410" s="250">
        <f t="shared" si="93"/>
        <v>100</v>
      </c>
      <c r="N410" s="250">
        <f t="shared" si="87"/>
        <v>100</v>
      </c>
      <c r="O410" s="137">
        <v>100</v>
      </c>
      <c r="P410" s="137">
        <v>0</v>
      </c>
      <c r="Q410" s="137">
        <v>0</v>
      </c>
      <c r="R410" s="137">
        <v>0</v>
      </c>
      <c r="S410" s="137">
        <v>0</v>
      </c>
      <c r="T410" s="89"/>
      <c r="U410" s="104" t="s">
        <v>142</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50">
        <f t="shared" si="93"/>
        <v>100</v>
      </c>
      <c r="L411" s="250">
        <f t="shared" si="93"/>
        <v>100</v>
      </c>
      <c r="M411" s="250">
        <f t="shared" si="93"/>
        <v>100</v>
      </c>
      <c r="N411" s="250">
        <f t="shared" si="87"/>
        <v>100</v>
      </c>
      <c r="O411" s="137">
        <v>100</v>
      </c>
      <c r="P411" s="137">
        <v>0</v>
      </c>
      <c r="Q411" s="137">
        <v>0</v>
      </c>
      <c r="R411" s="137">
        <v>0</v>
      </c>
      <c r="S411" s="137">
        <v>0</v>
      </c>
      <c r="T411" s="89"/>
      <c r="U411" s="104" t="s">
        <v>382</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50">
        <f t="shared" si="93"/>
        <v>100</v>
      </c>
      <c r="L412" s="250">
        <f t="shared" si="93"/>
        <v>100</v>
      </c>
      <c r="M412" s="250">
        <f t="shared" si="93"/>
        <v>100</v>
      </c>
      <c r="N412" s="250">
        <f t="shared" si="87"/>
        <v>100</v>
      </c>
      <c r="O412" s="137">
        <v>100</v>
      </c>
      <c r="P412" s="137">
        <v>0</v>
      </c>
      <c r="Q412" s="137">
        <v>0</v>
      </c>
      <c r="R412" s="137">
        <v>0</v>
      </c>
      <c r="S412" s="137">
        <v>0</v>
      </c>
      <c r="T412" s="89"/>
      <c r="U412" s="104" t="s">
        <v>134</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135</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136</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137</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138</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50">
        <f t="shared" si="93"/>
        <v>100</v>
      </c>
      <c r="L417" s="250">
        <f t="shared" si="93"/>
        <v>100</v>
      </c>
      <c r="M417" s="250">
        <f t="shared" si="93"/>
        <v>100</v>
      </c>
      <c r="N417" s="250">
        <f t="shared" si="87"/>
        <v>100</v>
      </c>
      <c r="O417" s="137">
        <v>100</v>
      </c>
      <c r="P417" s="137">
        <v>0</v>
      </c>
      <c r="Q417" s="137">
        <v>0</v>
      </c>
      <c r="R417" s="137">
        <v>0</v>
      </c>
      <c r="S417" s="137">
        <v>0</v>
      </c>
      <c r="T417" s="89"/>
      <c r="U417" s="104" t="s">
        <v>139</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50">
        <f t="shared" si="93"/>
        <v>100</v>
      </c>
      <c r="L418" s="250">
        <f t="shared" si="93"/>
        <v>100</v>
      </c>
      <c r="M418" s="250">
        <f t="shared" si="93"/>
        <v>100</v>
      </c>
      <c r="N418" s="250">
        <f t="shared" si="87"/>
        <v>100</v>
      </c>
      <c r="O418" s="137">
        <v>100</v>
      </c>
      <c r="P418" s="137">
        <v>0</v>
      </c>
      <c r="Q418" s="137">
        <v>0</v>
      </c>
      <c r="R418" s="137">
        <v>0</v>
      </c>
      <c r="S418" s="137">
        <v>0</v>
      </c>
      <c r="T418" s="89"/>
      <c r="U418" s="104" t="s">
        <v>140</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50">
        <f t="shared" si="93"/>
        <v>100</v>
      </c>
      <c r="L419" s="250">
        <f t="shared" si="93"/>
        <v>100</v>
      </c>
      <c r="M419" s="250">
        <f t="shared" si="93"/>
        <v>100</v>
      </c>
      <c r="N419" s="250">
        <f t="shared" si="87"/>
        <v>100</v>
      </c>
      <c r="O419" s="137">
        <v>100</v>
      </c>
      <c r="P419" s="137">
        <v>0</v>
      </c>
      <c r="Q419" s="137">
        <v>0</v>
      </c>
      <c r="R419" s="137">
        <v>0</v>
      </c>
      <c r="S419" s="137">
        <v>0</v>
      </c>
      <c r="T419" s="89"/>
      <c r="U419" s="104" t="s">
        <v>141</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50">
        <f t="shared" si="93"/>
        <v>100</v>
      </c>
      <c r="L420" s="250">
        <f t="shared" si="93"/>
        <v>100</v>
      </c>
      <c r="M420" s="250">
        <f t="shared" si="93"/>
        <v>100</v>
      </c>
      <c r="N420" s="250">
        <f t="shared" si="87"/>
        <v>100</v>
      </c>
      <c r="O420" s="137">
        <v>100</v>
      </c>
      <c r="P420" s="137">
        <v>0</v>
      </c>
      <c r="Q420" s="137">
        <v>0</v>
      </c>
      <c r="R420" s="137">
        <v>0</v>
      </c>
      <c r="S420" s="137">
        <v>0</v>
      </c>
      <c r="T420" s="89"/>
      <c r="U420" s="104" t="s">
        <v>142</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2" t="s">
        <v>1203</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1187</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5" t="s">
        <v>1076</v>
      </c>
      <c r="H599" s="905"/>
      <c r="I599" s="905"/>
      <c r="J599" s="905"/>
      <c r="K599" s="905"/>
      <c r="L599" s="905"/>
      <c r="M599" s="905"/>
      <c r="N599" s="905"/>
      <c r="O599" s="905"/>
      <c r="P599" s="905"/>
      <c r="Q599" s="905"/>
      <c r="R599" s="905"/>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H628" s="109" t="s">
        <v>819</v>
      </c>
      <c r="I628" s="104" t="s">
        <v>384</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385</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386</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387</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388</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389</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390</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391</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392</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I637" s="104" t="s">
        <v>393</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H638" s="109" t="s">
        <v>397</v>
      </c>
      <c r="I638" s="104" t="s">
        <v>384</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385</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386</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387</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388</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389</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390</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391</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392</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I647" s="104" t="s">
        <v>393</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H648" s="109" t="s">
        <v>790</v>
      </c>
      <c r="I648" s="104" t="s">
        <v>384</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385</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386</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387</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388</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389</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390</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391</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392</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I657" s="104" t="s">
        <v>393</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H658" s="109" t="s">
        <v>791</v>
      </c>
      <c r="I658" s="104" t="s">
        <v>384</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385</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386</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387</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388</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389</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390</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391</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392</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I667" s="104" t="s">
        <v>393</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H668" s="109" t="s">
        <v>792</v>
      </c>
      <c r="I668" s="104" t="s">
        <v>384</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385</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386</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387</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388</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389</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390</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391</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392</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I677" s="104" t="s">
        <v>393</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H678" s="109" t="s">
        <v>793</v>
      </c>
      <c r="I678" s="104" t="s">
        <v>384</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385</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386</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387</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388</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389</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390</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391</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392</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I687" s="104" t="s">
        <v>393</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H688" s="109" t="s">
        <v>794</v>
      </c>
      <c r="I688" s="104" t="s">
        <v>384</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385</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386</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387</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388</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389</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390</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391</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392</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I697" s="104" t="s">
        <v>393</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H698" s="109" t="s">
        <v>795</v>
      </c>
      <c r="I698" s="104" t="s">
        <v>384</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385</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386</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387</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388</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389</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390</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391</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392</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I707" s="104" t="s">
        <v>393</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H708" s="109" t="s">
        <v>796</v>
      </c>
      <c r="I708" s="104" t="s">
        <v>384</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385</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386</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387</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388</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389</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390</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391</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392</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I717" s="104" t="s">
        <v>393</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H718" s="109" t="s">
        <v>797</v>
      </c>
      <c r="I718" s="104" t="s">
        <v>384</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385</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386</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387</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388</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389</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390</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391</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392</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I727" s="104" t="s">
        <v>393</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hidden="1" customHeight="1" outlineLevel="1" x14ac:dyDescent="0.35">
      <c r="A743" s="7"/>
      <c r="B743" s="98"/>
      <c r="C743" s="18"/>
      <c r="D743" s="18"/>
      <c r="E743" s="18"/>
      <c r="F743" s="18"/>
      <c r="G743" s="18"/>
      <c r="H743" s="18"/>
      <c r="I743" s="25"/>
      <c r="J743" s="25"/>
      <c r="K743" s="24"/>
      <c r="L743" s="897"/>
      <c r="M743" s="898"/>
      <c r="N743" s="898"/>
      <c r="O743" s="24"/>
      <c r="P743" s="24"/>
      <c r="Q743" s="24"/>
      <c r="R743" s="24"/>
      <c r="S743" s="24"/>
      <c r="T743" s="24"/>
      <c r="U743" s="24"/>
      <c r="V743" s="24"/>
      <c r="W743" s="24"/>
      <c r="X743" s="24"/>
      <c r="Y743" s="24"/>
      <c r="Z743" s="24"/>
      <c r="AA743" s="25"/>
      <c r="AB743" s="25"/>
      <c r="AC743" s="25"/>
      <c r="AD743" s="25"/>
      <c r="AE743" s="17"/>
      <c r="AF743" s="9"/>
    </row>
    <row r="744" spans="1:32" ht="13.4"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hidden="1"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134</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135</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136</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137</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138</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139</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140</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141</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4" hidden="1" customHeight="1" outlineLevel="1" x14ac:dyDescent="0.35">
      <c r="A757" s="7"/>
      <c r="B757" s="98"/>
      <c r="C757" s="18"/>
      <c r="D757" s="18"/>
      <c r="E757" s="18"/>
      <c r="F757" s="14"/>
      <c r="G757" s="50"/>
      <c r="H757" s="35"/>
      <c r="I757" s="35"/>
      <c r="J757" s="33"/>
      <c r="K757" s="33"/>
      <c r="L757" s="104" t="s">
        <v>142</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819</v>
      </c>
      <c r="J893" s="151" t="s">
        <v>384</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385</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386</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387</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388</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389</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390</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391</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392</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393</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hidden="1" customHeight="1" outlineLevel="2" x14ac:dyDescent="0.35">
      <c r="A903" s="107"/>
      <c r="B903" s="98"/>
      <c r="C903" s="18"/>
      <c r="D903" s="18"/>
      <c r="E903" s="18"/>
      <c r="F903" s="14"/>
      <c r="G903" s="89"/>
      <c r="H903" s="89"/>
      <c r="I903" s="104" t="s">
        <v>397</v>
      </c>
      <c r="J903" s="104" t="s">
        <v>382</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134</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135</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136</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137</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138</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139</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140</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141</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c r="J912" s="104" t="s">
        <v>142</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t="s">
        <v>790</v>
      </c>
      <c r="J913" s="104" t="s">
        <v>382</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134</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135</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136</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137</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138</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139</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140</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141</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c r="J922" s="104" t="s">
        <v>142</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t="s">
        <v>791</v>
      </c>
      <c r="J923" s="104" t="s">
        <v>382</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134</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135</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136</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137</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138</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139</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140</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141</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c r="J932" s="104" t="s">
        <v>142</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t="s">
        <v>792</v>
      </c>
      <c r="J933" s="104" t="s">
        <v>382</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134</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135</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136</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137</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138</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139</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140</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141</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c r="J942" s="104" t="s">
        <v>142</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t="s">
        <v>793</v>
      </c>
      <c r="J943" s="104" t="s">
        <v>382</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134</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135</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136</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137</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138</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139</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140</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141</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c r="J952" s="104" t="s">
        <v>142</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t="s">
        <v>794</v>
      </c>
      <c r="J953" s="104" t="s">
        <v>382</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134</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135</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136</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137</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138</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139</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140</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141</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c r="J962" s="104" t="s">
        <v>142</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t="s">
        <v>795</v>
      </c>
      <c r="J963" s="104" t="s">
        <v>382</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134</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135</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136</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137</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138</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139</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140</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141</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c r="J972" s="104" t="s">
        <v>142</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t="s">
        <v>796</v>
      </c>
      <c r="J973" s="104" t="s">
        <v>382</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134</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135</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136</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137</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138</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139</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140</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141</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c r="J982" s="104" t="s">
        <v>142</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t="s">
        <v>797</v>
      </c>
      <c r="J983" s="104" t="s">
        <v>382</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134</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135</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136</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137</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138</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139</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140</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141</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hidden="1" customHeight="1" outlineLevel="2" x14ac:dyDescent="0.35">
      <c r="A992" s="107"/>
      <c r="B992" s="98"/>
      <c r="C992" s="18"/>
      <c r="D992" s="18"/>
      <c r="E992" s="18"/>
      <c r="F992" s="14"/>
      <c r="G992" s="89"/>
      <c r="H992" s="89"/>
      <c r="I992" s="104"/>
      <c r="J992" s="104" t="s">
        <v>142</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1256</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2" t="s">
        <v>1258</v>
      </c>
      <c r="I60" s="903"/>
      <c r="J60" s="903"/>
      <c r="K60" s="903"/>
      <c r="L60" s="903"/>
      <c r="M60" s="903"/>
      <c r="N60" s="903"/>
      <c r="O60" s="903"/>
      <c r="P60" s="903"/>
      <c r="Q60" s="903"/>
      <c r="R60" s="903"/>
      <c r="S60" s="903"/>
      <c r="T60" s="904"/>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7"/>
      <c r="H181" s="120" t="s">
        <v>1185</v>
      </c>
      <c r="I181" s="120" t="s">
        <v>1185</v>
      </c>
      <c r="J181" s="120" t="s">
        <v>1185</v>
      </c>
      <c r="K181" s="120" t="s">
        <v>1185</v>
      </c>
      <c r="L181" s="120" t="s">
        <v>1185</v>
      </c>
      <c r="M181" s="120" t="s">
        <v>1129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1203</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1187</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5" t="s">
        <v>1076</v>
      </c>
      <c r="H588" s="905"/>
      <c r="I588" s="905"/>
      <c r="J588" s="905"/>
      <c r="K588" s="905"/>
      <c r="L588" s="905"/>
      <c r="M588" s="905"/>
      <c r="N588" s="905"/>
      <c r="O588" s="905"/>
      <c r="P588" s="905"/>
      <c r="Q588" s="905"/>
      <c r="R588" s="905"/>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7"/>
      <c r="M732" s="898"/>
      <c r="N732" s="898"/>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15" customHeight="1" outlineLevel="1" x14ac:dyDescent="0.35">
      <c r="A72" s="7"/>
      <c r="B72" s="8"/>
      <c r="C72" s="18"/>
      <c r="D72" s="18"/>
      <c r="E72" s="18"/>
      <c r="F72" s="587"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7" t="s">
        <v>259</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1"/>
      <c r="F99" s="906"/>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410</v>
      </c>
      <c r="I11" s="481">
        <v>44910.6743796296</v>
      </c>
      <c r="J11" s="913" t="s">
        <v>1249</v>
      </c>
      <c r="K11" s="914"/>
      <c r="L11" s="914"/>
      <c r="M11" s="914"/>
      <c r="N11" s="914"/>
      <c r="O11" s="914"/>
      <c r="P11" s="914"/>
      <c r="Q11" s="914"/>
      <c r="R11" s="914"/>
      <c r="S11" s="914"/>
      <c r="T11" s="914"/>
      <c r="U11" s="914"/>
      <c r="V11" s="914"/>
      <c r="W11" s="914"/>
      <c r="X11" s="915"/>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411</v>
      </c>
      <c r="I12" s="379">
        <v>45124.979479745401</v>
      </c>
      <c r="J12" s="916" t="s">
        <v>1259</v>
      </c>
      <c r="K12" s="916"/>
      <c r="L12" s="916"/>
      <c r="M12" s="916"/>
      <c r="N12" s="916"/>
      <c r="O12" s="916"/>
      <c r="P12" s="916"/>
      <c r="Q12" s="916"/>
      <c r="R12" s="916"/>
      <c r="S12" s="916"/>
      <c r="T12" s="916"/>
      <c r="U12" s="916"/>
      <c r="V12" s="916"/>
      <c r="W12" s="916"/>
      <c r="X12" s="916"/>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15" hidden="1" customHeight="1" outlineLevel="3" x14ac:dyDescent="0.3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406</v>
      </c>
      <c r="C38" s="257">
        <f>INT(MAX($C$40:$C$169))+1</f>
        <v>5</v>
      </c>
      <c r="D38" s="280" t="s">
        <v>407</v>
      </c>
      <c r="E38" s="335"/>
      <c r="F38" s="335"/>
      <c r="G38" s="280"/>
      <c r="AQ38" s="280"/>
      <c r="AR38" s="267"/>
      <c r="AS38" s="255"/>
      <c r="AT38" s="255"/>
      <c r="AU38" s="255"/>
    </row>
    <row r="39" spans="1:47" outlineLevel="1" x14ac:dyDescent="0.3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1189</v>
      </c>
      <c r="I51" s="803" t="s">
        <v>1190</v>
      </c>
      <c r="J51" s="321">
        <f>20*0</f>
        <v>0</v>
      </c>
      <c r="K51" s="285"/>
      <c r="L51" s="285" t="s">
        <v>1191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3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1215</v>
      </c>
      <c r="AJ63" s="307"/>
      <c r="AK63" s="301"/>
      <c r="AL63" s="301"/>
      <c r="AM63" s="301"/>
      <c r="AN63" s="307" t="s">
        <v>1217</v>
      </c>
      <c r="AO63" s="307"/>
      <c r="AP63" s="307"/>
      <c r="AQ63" s="280"/>
      <c r="AR63" s="267"/>
      <c r="AS63" s="255"/>
      <c r="AT63" s="255"/>
      <c r="AU63" s="255"/>
    </row>
    <row r="64" spans="1:47" ht="45" customHeight="1" outlineLevel="2" x14ac:dyDescent="0.35">
      <c r="A64" s="255"/>
      <c r="B64" s="264"/>
      <c r="C64" s="257">
        <f>INT($C$29)+2</f>
        <v>3</v>
      </c>
      <c r="D64" s="280"/>
      <c r="E64" s="808" t="s">
        <v>1214</v>
      </c>
      <c r="F64" s="808" t="s">
        <v>1207</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1218</v>
      </c>
      <c r="AI64" s="351" t="s">
        <v>1210</v>
      </c>
      <c r="AJ64" s="351" t="s">
        <v>1209</v>
      </c>
      <c r="AK64" s="830" t="s">
        <v>1205</v>
      </c>
      <c r="AL64" s="830" t="s">
        <v>1216</v>
      </c>
      <c r="AM64" s="830" t="s">
        <v>1206</v>
      </c>
      <c r="AN64" s="830" t="s">
        <v>1211</v>
      </c>
      <c r="AO64" s="830" t="s">
        <v>1212</v>
      </c>
      <c r="AP64" s="830" t="s">
        <v>1213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15" hidden="1" customHeight="1" outlineLevel="3" x14ac:dyDescent="0.3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6" outlineLevel="1" x14ac:dyDescent="0.3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1226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1227</v>
      </c>
      <c r="AD171" s="320" t="s">
        <v>1228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15" hidden="1" customHeight="1" outlineLevel="3" x14ac:dyDescent="0.3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3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1225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3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3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35">
      <c r="A216" s="255"/>
      <c r="B216" s="264"/>
      <c r="C216" s="257">
        <f>INT($C$29)+1</f>
        <v>2</v>
      </c>
      <c r="D216" s="280"/>
      <c r="E216" s="335"/>
      <c r="F216" s="335"/>
      <c r="G216" s="280"/>
      <c r="H216" s="297" t="s">
        <v>950</v>
      </c>
      <c r="I216" s="298"/>
      <c r="J216" s="950" t="s">
        <v>952</v>
      </c>
      <c r="K216" s="950"/>
      <c r="L216" s="950" t="s">
        <v>951</v>
      </c>
      <c r="M216" s="950"/>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406</v>
      </c>
      <c r="C242" s="257">
        <f>INT(MAX($C$244:$C$357))+1</f>
        <v>5</v>
      </c>
      <c r="D242" s="280" t="s">
        <v>407</v>
      </c>
      <c r="E242" s="335"/>
      <c r="F242" s="335"/>
      <c r="G242" s="280"/>
      <c r="H242" s="335" t="s">
        <v>1055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3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7" t="s">
        <v>524</v>
      </c>
      <c r="AD251" s="918"/>
      <c r="AE251" s="918"/>
      <c r="AF251" s="919"/>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20"/>
      <c r="AD252" s="921"/>
      <c r="AE252" s="921"/>
      <c r="AF252" s="922"/>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23"/>
      <c r="AD253" s="924"/>
      <c r="AE253" s="924"/>
      <c r="AF253" s="925"/>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7" t="s">
        <v>1112</v>
      </c>
      <c r="AD254" s="918"/>
      <c r="AE254" s="918"/>
      <c r="AF254" s="919"/>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23"/>
      <c r="AD255" s="924"/>
      <c r="AE255" s="924"/>
      <c r="AF255" s="925"/>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3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35">
      <c r="A339" s="255"/>
      <c r="B339" s="264"/>
      <c r="C339" s="257">
        <f>INT($C$232+3)</f>
        <v>4</v>
      </c>
      <c r="D339" s="280"/>
      <c r="E339" s="335"/>
      <c r="F339" s="335"/>
      <c r="G339" s="280"/>
      <c r="H339" s="348" t="s">
        <v>554</v>
      </c>
      <c r="I339" s="308" t="s">
        <v>555</v>
      </c>
      <c r="J339" s="307"/>
      <c r="K339" s="285"/>
      <c r="L339" s="285"/>
      <c r="M339" s="285"/>
      <c r="N339" s="285"/>
      <c r="O339" s="926" t="s">
        <v>1049</v>
      </c>
      <c r="P339" s="927"/>
      <c r="Q339" s="927"/>
      <c r="R339" s="927"/>
      <c r="S339" s="927"/>
      <c r="T339" s="927"/>
      <c r="U339" s="927"/>
      <c r="V339" s="927"/>
      <c r="W339" s="927"/>
      <c r="X339" s="928"/>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9"/>
      <c r="P340" s="930"/>
      <c r="Q340" s="930"/>
      <c r="R340" s="930"/>
      <c r="S340" s="930"/>
      <c r="T340" s="930"/>
      <c r="U340" s="930"/>
      <c r="V340" s="930"/>
      <c r="W340" s="930"/>
      <c r="X340" s="931"/>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1125</v>
      </c>
      <c r="I341" s="285">
        <v>1</v>
      </c>
      <c r="J341" s="285" t="b">
        <f>COUNTA(K341:M341)&gt;0</f>
        <v>0</v>
      </c>
      <c r="K341" s="302"/>
      <c r="L341" s="302"/>
      <c r="M341" s="302"/>
      <c r="N341" s="285"/>
      <c r="O341" s="929"/>
      <c r="P341" s="930"/>
      <c r="Q341" s="930"/>
      <c r="R341" s="930"/>
      <c r="S341" s="930"/>
      <c r="T341" s="930"/>
      <c r="U341" s="930"/>
      <c r="V341" s="930"/>
      <c r="W341" s="930"/>
      <c r="X341" s="931"/>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32"/>
      <c r="P342" s="933"/>
      <c r="Q342" s="933"/>
      <c r="R342" s="933"/>
      <c r="S342" s="933"/>
      <c r="T342" s="933"/>
      <c r="U342" s="933"/>
      <c r="V342" s="933"/>
      <c r="W342" s="933"/>
      <c r="X342" s="934"/>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1118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3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3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3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3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3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35">
      <c r="A390" s="255"/>
      <c r="B390" s="264"/>
      <c r="C390" s="257">
        <f t="shared" ref="C390:C395" si="83">INT($C$232)+3</f>
        <v>4</v>
      </c>
      <c r="D390" s="280"/>
      <c r="E390" s="335"/>
      <c r="F390" s="335"/>
      <c r="G390" s="280"/>
      <c r="H390" s="285" t="s">
        <v>1114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1050</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1042</v>
      </c>
      <c r="J398" s="285" t="s">
        <v>1043</v>
      </c>
      <c r="K398" s="720"/>
      <c r="L398" s="301" t="s">
        <v>578</v>
      </c>
      <c r="M398" s="301" t="s">
        <v>1045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1044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5" t="s">
        <v>920</v>
      </c>
      <c r="Q405" s="935"/>
      <c r="R405" s="935"/>
      <c r="S405" s="935"/>
      <c r="T405" s="935"/>
      <c r="U405" s="935"/>
      <c r="V405" s="935"/>
      <c r="W405" s="935"/>
      <c r="X405" s="935"/>
      <c r="Y405" s="935"/>
      <c r="Z405" s="936"/>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37"/>
      <c r="Q406" s="937"/>
      <c r="R406" s="937"/>
      <c r="S406" s="937"/>
      <c r="T406" s="937"/>
      <c r="U406" s="937"/>
      <c r="V406" s="937"/>
      <c r="W406" s="937"/>
      <c r="X406" s="937"/>
      <c r="Y406" s="937"/>
      <c r="Z406" s="938"/>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7"/>
      <c r="Q407" s="937"/>
      <c r="R407" s="937"/>
      <c r="S407" s="937"/>
      <c r="T407" s="937"/>
      <c r="U407" s="937"/>
      <c r="V407" s="937"/>
      <c r="W407" s="937"/>
      <c r="X407" s="937"/>
      <c r="Y407" s="937"/>
      <c r="Z407" s="938"/>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579</v>
      </c>
      <c r="I408" s="435"/>
      <c r="J408" s="435"/>
      <c r="K408" s="435"/>
      <c r="L408" s="435"/>
      <c r="M408" s="435"/>
      <c r="N408" s="435"/>
      <c r="O408" s="583"/>
      <c r="P408" s="937"/>
      <c r="Q408" s="937"/>
      <c r="R408" s="937"/>
      <c r="S408" s="937"/>
      <c r="T408" s="937"/>
      <c r="U408" s="937"/>
      <c r="V408" s="937"/>
      <c r="W408" s="937"/>
      <c r="X408" s="937"/>
      <c r="Y408" s="937"/>
      <c r="Z408" s="938"/>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580</v>
      </c>
      <c r="L409" s="307"/>
      <c r="M409" s="307"/>
      <c r="N409" s="389"/>
      <c r="O409" s="581"/>
      <c r="P409" s="937"/>
      <c r="Q409" s="937"/>
      <c r="R409" s="937"/>
      <c r="S409" s="937"/>
      <c r="T409" s="937"/>
      <c r="U409" s="937"/>
      <c r="V409" s="937"/>
      <c r="W409" s="937"/>
      <c r="X409" s="937"/>
      <c r="Y409" s="937"/>
      <c r="Z409" s="938"/>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37"/>
      <c r="Q410" s="937"/>
      <c r="R410" s="937"/>
      <c r="S410" s="937"/>
      <c r="T410" s="937"/>
      <c r="U410" s="937"/>
      <c r="V410" s="937"/>
      <c r="W410" s="937"/>
      <c r="X410" s="937"/>
      <c r="Y410" s="937"/>
      <c r="Z410" s="938"/>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37"/>
      <c r="Q411" s="937"/>
      <c r="R411" s="937"/>
      <c r="S411" s="937"/>
      <c r="T411" s="937"/>
      <c r="U411" s="937"/>
      <c r="V411" s="937"/>
      <c r="W411" s="937"/>
      <c r="X411" s="937"/>
      <c r="Y411" s="937"/>
      <c r="Z411" s="938"/>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39"/>
      <c r="Q412" s="939"/>
      <c r="R412" s="939"/>
      <c r="S412" s="939"/>
      <c r="T412" s="939"/>
      <c r="U412" s="939"/>
      <c r="V412" s="939"/>
      <c r="W412" s="939"/>
      <c r="X412" s="939"/>
      <c r="Y412" s="939"/>
      <c r="Z412" s="940"/>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3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3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3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3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3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3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3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3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3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1119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35">
      <c r="A752" s="255"/>
      <c r="B752" s="264"/>
      <c r="C752" s="257">
        <f>INT($C$232)+2</f>
        <v>3</v>
      </c>
      <c r="D752" s="280"/>
      <c r="E752" s="335"/>
      <c r="F752" s="335"/>
      <c r="G752" s="280"/>
      <c r="H752" s="572" t="s">
        <v>1100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3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3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586</v>
      </c>
      <c r="I789" s="308" t="s">
        <v>624</v>
      </c>
      <c r="J789" s="308"/>
      <c r="K789" s="308" t="s">
        <v>625</v>
      </c>
      <c r="L789" s="308"/>
      <c r="M789" s="308"/>
      <c r="N789" s="399"/>
      <c r="O789" s="399" t="s">
        <v>1119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1104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3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1103</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640</v>
      </c>
      <c r="I838" s="381" t="s">
        <v>632</v>
      </c>
      <c r="J838" s="381" t="s">
        <v>633</v>
      </c>
      <c r="K838" s="349" t="s">
        <v>1193</v>
      </c>
      <c r="L838" s="349"/>
      <c r="M838" s="349"/>
      <c r="N838" s="349"/>
      <c r="O838" s="349" t="s">
        <v>634</v>
      </c>
      <c r="P838" s="349"/>
      <c r="Q838" s="349"/>
      <c r="R838" s="349"/>
      <c r="S838" s="285"/>
      <c r="T838" s="285"/>
      <c r="U838" s="285"/>
      <c r="V838" s="285"/>
      <c r="W838" s="285"/>
      <c r="X838" s="285"/>
      <c r="Y838" s="420" t="s">
        <v>1193</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41" t="s">
        <v>1224</v>
      </c>
      <c r="T848" s="942"/>
      <c r="U848" s="942"/>
      <c r="V848" s="942"/>
      <c r="W848" s="943"/>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4"/>
      <c r="T849" s="945"/>
      <c r="U849" s="945"/>
      <c r="V849" s="945"/>
      <c r="W849" s="946"/>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4"/>
      <c r="T850" s="945"/>
      <c r="U850" s="945"/>
      <c r="V850" s="945"/>
      <c r="W850" s="946"/>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4"/>
      <c r="T851" s="945"/>
      <c r="U851" s="945"/>
      <c r="V851" s="945"/>
      <c r="W851" s="946"/>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4"/>
      <c r="T852" s="945"/>
      <c r="U852" s="945"/>
      <c r="V852" s="945"/>
      <c r="W852" s="946"/>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4"/>
      <c r="T853" s="945"/>
      <c r="U853" s="945"/>
      <c r="V853" s="945"/>
      <c r="W853" s="946"/>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4"/>
      <c r="T854" s="945"/>
      <c r="U854" s="945"/>
      <c r="V854" s="945"/>
      <c r="W854" s="946"/>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4"/>
      <c r="T855" s="945"/>
      <c r="U855" s="945"/>
      <c r="V855" s="945"/>
      <c r="W855" s="946"/>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4"/>
      <c r="T856" s="945"/>
      <c r="U856" s="945"/>
      <c r="V856" s="945"/>
      <c r="W856" s="946"/>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4"/>
      <c r="T857" s="945"/>
      <c r="U857" s="945"/>
      <c r="V857" s="945"/>
      <c r="W857" s="946"/>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4"/>
      <c r="T858" s="945"/>
      <c r="U858" s="945"/>
      <c r="V858" s="945"/>
      <c r="W858" s="946"/>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645</v>
      </c>
      <c r="I859" s="307"/>
      <c r="J859" s="307" t="s">
        <v>1099</v>
      </c>
      <c r="K859" s="424"/>
      <c r="L859" s="424"/>
      <c r="M859" s="424"/>
      <c r="N859" s="424"/>
      <c r="O859" s="424"/>
      <c r="P859" s="424"/>
      <c r="Q859" s="424"/>
      <c r="R859" s="424"/>
      <c r="S859" s="944"/>
      <c r="T859" s="945"/>
      <c r="U859" s="945"/>
      <c r="V859" s="945"/>
      <c r="W859" s="946"/>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4"/>
      <c r="T860" s="945"/>
      <c r="U860" s="945"/>
      <c r="V860" s="945"/>
      <c r="W860" s="946"/>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4"/>
      <c r="T861" s="945"/>
      <c r="U861" s="945"/>
      <c r="V861" s="945"/>
      <c r="W861" s="946"/>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4"/>
      <c r="T862" s="945"/>
      <c r="U862" s="945"/>
      <c r="V862" s="945"/>
      <c r="W862" s="946"/>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4"/>
      <c r="T863" s="945"/>
      <c r="U863" s="945"/>
      <c r="V863" s="945"/>
      <c r="W863" s="946"/>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4"/>
      <c r="T864" s="945"/>
      <c r="U864" s="945"/>
      <c r="V864" s="945"/>
      <c r="W864" s="946"/>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47"/>
      <c r="T865" s="948"/>
      <c r="U865" s="948"/>
      <c r="V865" s="948"/>
      <c r="W865" s="949"/>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7" t="s">
        <v>668</v>
      </c>
      <c r="I888" s="908"/>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9"/>
      <c r="I889" s="910"/>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11"/>
      <c r="I890" s="912"/>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7" t="s">
        <v>674</v>
      </c>
      <c r="I892" s="908"/>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9"/>
      <c r="I893" s="910"/>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11"/>
      <c r="I894" s="912"/>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7" t="s">
        <v>676</v>
      </c>
      <c r="I896" s="908"/>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9"/>
      <c r="I897" s="910"/>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11"/>
      <c r="I898" s="912"/>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7" t="s">
        <v>678</v>
      </c>
      <c r="I900" s="908"/>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9"/>
      <c r="I901" s="910"/>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11"/>
      <c r="I902" s="912"/>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7" t="s">
        <v>680</v>
      </c>
      <c r="I904" s="908"/>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9"/>
      <c r="I905" s="910"/>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11"/>
      <c r="I906" s="912"/>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7"/>
      <c r="I908" s="908"/>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9"/>
      <c r="I909" s="910"/>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11"/>
      <c r="I910" s="912"/>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7"/>
      <c r="I912" s="908"/>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9"/>
      <c r="I913" s="910"/>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11"/>
      <c r="I914" s="912"/>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7"/>
      <c r="I916" s="908"/>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9"/>
      <c r="I917" s="910"/>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11"/>
      <c r="I918" s="912"/>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1051</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7" t="s">
        <v>1052</v>
      </c>
      <c r="I920" s="908"/>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9"/>
      <c r="I921" s="910"/>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11"/>
      <c r="I922" s="912"/>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7" t="s">
        <v>1053</v>
      </c>
      <c r="I924" s="908"/>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9"/>
      <c r="I925" s="910"/>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11"/>
      <c r="I926" s="912"/>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7" t="s">
        <v>1054</v>
      </c>
      <c r="I928" s="908"/>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9"/>
      <c r="I929" s="910"/>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11"/>
      <c r="I930" s="912"/>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7" t="s">
        <v>1054</v>
      </c>
      <c r="I932" s="908"/>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9"/>
      <c r="I933" s="910"/>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11"/>
      <c r="I934" s="912"/>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7" t="s">
        <v>1054</v>
      </c>
      <c r="I936" s="908"/>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9"/>
      <c r="I937" s="910"/>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11"/>
      <c r="I938" s="912"/>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7" t="s">
        <v>689</v>
      </c>
      <c r="I940" s="908"/>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9"/>
      <c r="I941" s="910"/>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11"/>
      <c r="I942" s="912"/>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7" t="s">
        <v>691</v>
      </c>
      <c r="I944" s="908"/>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9"/>
      <c r="I945" s="910"/>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11"/>
      <c r="I946" s="912"/>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7" t="s">
        <v>693</v>
      </c>
      <c r="I948" s="908"/>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9"/>
      <c r="I949" s="910"/>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11"/>
      <c r="I950" s="912"/>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7"/>
      <c r="I952" s="908"/>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9"/>
      <c r="I953" s="910"/>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11"/>
      <c r="I954" s="912"/>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7" t="s">
        <v>696</v>
      </c>
      <c r="I956" s="908"/>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9"/>
      <c r="I957" s="910"/>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11"/>
      <c r="I958" s="912"/>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7" t="s">
        <v>698</v>
      </c>
      <c r="I960" s="908"/>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9"/>
      <c r="I961" s="910"/>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11"/>
      <c r="I962" s="912"/>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7" t="s">
        <v>700</v>
      </c>
      <c r="I964" s="908"/>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9"/>
      <c r="I965" s="910"/>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11"/>
      <c r="I966" s="912"/>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7" t="s">
        <v>702</v>
      </c>
      <c r="I968" s="908"/>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9"/>
      <c r="I969" s="910"/>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11"/>
      <c r="I970" s="912"/>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7" t="s">
        <v>704</v>
      </c>
      <c r="I972" s="908"/>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9"/>
      <c r="I973" s="910"/>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11"/>
      <c r="I974" s="912"/>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7" t="s">
        <v>706</v>
      </c>
      <c r="I976" s="908"/>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9"/>
      <c r="I977" s="910"/>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11"/>
      <c r="I978" s="912"/>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7" t="s">
        <v>708</v>
      </c>
      <c r="I980" s="908"/>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9"/>
      <c r="I981" s="910"/>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11"/>
      <c r="I982" s="912"/>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7" t="s">
        <v>710</v>
      </c>
      <c r="I984" s="908"/>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9"/>
      <c r="I985" s="910"/>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11"/>
      <c r="I986" s="912"/>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1047</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7" t="s">
        <v>1048</v>
      </c>
      <c r="I988" s="908"/>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9"/>
      <c r="I989" s="910"/>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11"/>
      <c r="I990" s="912"/>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7" t="s">
        <v>712</v>
      </c>
      <c r="I992" s="908"/>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9"/>
      <c r="I993" s="910"/>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11"/>
      <c r="I994" s="912"/>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15" customHeight="1" outlineLevel="2" x14ac:dyDescent="0.3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410</v>
      </c>
      <c r="I11" s="285"/>
      <c r="J11" s="520">
        <v>44526.325755208301</v>
      </c>
      <c r="K11" s="951" t="s">
        <v>967</v>
      </c>
      <c r="L11" s="952"/>
      <c r="M11" s="952"/>
      <c r="N11" s="952"/>
      <c r="O11" s="952"/>
      <c r="P11" s="952"/>
      <c r="Q11" s="952"/>
      <c r="R11" s="952"/>
      <c r="S11" s="952"/>
      <c r="T11" s="952"/>
      <c r="U11" s="952"/>
      <c r="V11" s="952"/>
      <c r="W11" s="952"/>
      <c r="X11" s="952"/>
      <c r="Y11" s="952"/>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411</v>
      </c>
      <c r="I12" s="285"/>
      <c r="J12" s="519">
        <v>45124.547994560198</v>
      </c>
      <c r="K12" s="953" t="s">
        <v>1260</v>
      </c>
      <c r="L12" s="954"/>
      <c r="M12" s="954"/>
      <c r="N12" s="954"/>
      <c r="O12" s="954"/>
      <c r="P12" s="954"/>
      <c r="Q12" s="954"/>
      <c r="R12" s="954"/>
      <c r="S12" s="954"/>
      <c r="T12" s="954"/>
      <c r="U12" s="954"/>
      <c r="V12" s="954"/>
      <c r="W12" s="954"/>
      <c r="X12" s="954"/>
      <c r="Y12" s="955"/>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15" hidden="1" customHeight="1" outlineLevel="3" x14ac:dyDescent="0.3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3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3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1276</v>
      </c>
    </row>
    <row r="13" spans="1:2" x14ac:dyDescent="0.35">
      <c r="A13" t="s">
        <v>1277</v>
      </c>
      <c r="B13" s="868">
        <v>0.1</v>
      </c>
    </row>
    <row r="14" spans="1:2" ht="9.75" customHeight="1" x14ac:dyDescent="0.35"/>
    <row r="15" spans="1:2" x14ac:dyDescent="0.35">
      <c r="A15" s="67" t="s">
        <v>266</v>
      </c>
    </row>
    <row r="16" spans="1:2" x14ac:dyDescent="0.35">
      <c r="A16" t="s">
        <v>1278</v>
      </c>
      <c r="B16" s="868">
        <v>7.4999999999999997E-2</v>
      </c>
    </row>
    <row r="17" spans="1:2" ht="9.75" customHeight="1" x14ac:dyDescent="0.35"/>
    <row r="18" spans="1:2" x14ac:dyDescent="0.35">
      <c r="A18" t="s">
        <v>1251</v>
      </c>
      <c r="B18" s="868">
        <v>7.4999999999999997E-2</v>
      </c>
    </row>
    <row r="20" spans="1:2" x14ac:dyDescent="0.35">
      <c r="A20" s="67" t="s">
        <v>87</v>
      </c>
    </row>
    <row r="21" spans="1:2" x14ac:dyDescent="0.35">
      <c r="A21" t="s">
        <v>1279</v>
      </c>
      <c r="B21" s="868">
        <v>0.15</v>
      </c>
    </row>
    <row r="22" spans="1:2" ht="9.75" customHeight="1" x14ac:dyDescent="0.35"/>
    <row r="23" spans="1:2" x14ac:dyDescent="0.35">
      <c r="A23" t="s">
        <v>1250</v>
      </c>
      <c r="B23" s="868">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1275</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1026</v>
      </c>
      <c r="J93" s="703" t="s">
        <v>1027</v>
      </c>
      <c r="K93" s="703" t="s">
        <v>1028</v>
      </c>
      <c r="L93" s="703" t="s">
        <v>1029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1035</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1037</v>
      </c>
      <c r="I130" s="713" t="s">
        <v>1038</v>
      </c>
      <c r="J130" s="714" t="s">
        <v>1039</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1058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1009</v>
      </c>
      <c r="M216" s="668" t="s">
        <v>66</v>
      </c>
      <c r="N216" s="668" t="s">
        <v>1010</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1269</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1288</v>
      </c>
      <c r="I253" s="56"/>
      <c r="J253" s="671">
        <v>0.15</v>
      </c>
      <c r="K253" s="956" t="s">
        <v>1291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1289</v>
      </c>
      <c r="I254" s="56"/>
      <c r="J254" s="671">
        <v>0.02</v>
      </c>
      <c r="K254" s="956"/>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1290</v>
      </c>
      <c r="I255" s="56"/>
      <c r="J255" s="672">
        <f>1-SUM(J253:J254)</f>
        <v>0.83000000000000007</v>
      </c>
      <c r="K255" s="956"/>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6" t="s">
        <v>1008</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1006</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1007</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1288</v>
      </c>
      <c r="I274" s="56"/>
      <c r="J274" s="671">
        <v>0.125</v>
      </c>
      <c r="K274" s="956" t="s">
        <v>1291</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1289</v>
      </c>
      <c r="I275" s="56"/>
      <c r="J275" s="671">
        <v>0.02</v>
      </c>
      <c r="K275" s="956"/>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1290</v>
      </c>
      <c r="I276" s="56"/>
      <c r="J276" s="672">
        <f>1-SUM(J274:J275)</f>
        <v>0.85499999999999998</v>
      </c>
      <c r="K276" s="956"/>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4" t="s">
        <v>14</v>
      </c>
      <c r="K280" s="324" t="s">
        <v>510</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4" t="s">
        <v>511</v>
      </c>
      <c r="K283" s="324" t="s">
        <v>512</v>
      </c>
      <c r="L283" s="324" t="s">
        <v>513</v>
      </c>
      <c r="M283" s="324" t="s">
        <v>514</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1">
        <f>MIN(364,INT((K290 - DATE(YEAR(K290),1,1))))+364*(YEAR(K290)-Sheep!i_startyear)</f>
        <v>0</v>
      </c>
      <c r="K290" s="747">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994</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989</v>
      </c>
      <c r="H307" s="35"/>
      <c r="I307" s="961" t="s">
        <v>990</v>
      </c>
      <c r="J307" s="962"/>
      <c r="K307" s="962"/>
      <c r="L307" s="962"/>
      <c r="M307" s="962"/>
      <c r="N307" s="962"/>
      <c r="O307" s="962"/>
      <c r="P307" s="962"/>
      <c r="Q307" s="963"/>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4" t="s">
        <v>71</v>
      </c>
      <c r="J308" s="965"/>
      <c r="K308" s="966"/>
      <c r="L308" s="967" t="s">
        <v>68</v>
      </c>
      <c r="M308" s="968"/>
      <c r="N308" s="969"/>
      <c r="O308" s="970" t="s">
        <v>324</v>
      </c>
      <c r="P308" s="971"/>
      <c r="Q308" s="972"/>
      <c r="R308" s="58"/>
      <c r="S308" s="957" t="s">
        <v>1014</v>
      </c>
      <c r="T308" s="959" t="s">
        <v>1013</v>
      </c>
      <c r="U308" s="58"/>
      <c r="V308" s="33"/>
      <c r="W308" s="17"/>
      <c r="X308" s="9"/>
      <c r="Y308" s="9"/>
      <c r="Z308" s="9"/>
    </row>
    <row r="309" spans="1:26" customFormat="1" ht="12" customHeight="1" outlineLevel="1" x14ac:dyDescent="0.35">
      <c r="A309" s="7"/>
      <c r="B309" s="8"/>
      <c r="C309" s="18"/>
      <c r="D309" s="18"/>
      <c r="E309" s="18"/>
      <c r="F309" s="27"/>
      <c r="G309" s="28"/>
      <c r="H309" s="35"/>
      <c r="I309" s="715" t="str">
        <f>H130</f>
        <v>Harv</v>
      </c>
      <c r="J309" s="715" t="str">
        <f>I130</f>
        <v>Graz</v>
      </c>
      <c r="K309" s="715" t="str">
        <f>J130</f>
        <v>Bale</v>
      </c>
      <c r="L309" s="716" t="str">
        <f>H130</f>
        <v>Harv</v>
      </c>
      <c r="M309" s="716" t="str">
        <f>I130</f>
        <v>Graz</v>
      </c>
      <c r="N309" s="716" t="str">
        <f>J130</f>
        <v>Bale</v>
      </c>
      <c r="O309" s="717" t="str">
        <f>H130</f>
        <v>Harv</v>
      </c>
      <c r="P309" s="717" t="str">
        <f t="shared" ref="P309:Q309" si="5">I130</f>
        <v>Graz</v>
      </c>
      <c r="Q309" s="717" t="str">
        <f t="shared" si="5"/>
        <v>Bale</v>
      </c>
      <c r="R309" s="58"/>
      <c r="S309" s="958"/>
      <c r="T309" s="960"/>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8">
        <f>I310</f>
        <v>0.27922143700582119</v>
      </c>
      <c r="L310" s="661">
        <v>-7.357256925019099E-3</v>
      </c>
      <c r="M310" s="661">
        <v>-2.1449647872016701E-2</v>
      </c>
      <c r="N310" s="719">
        <f>L310</f>
        <v>-7.357256925019099E-3</v>
      </c>
      <c r="O310" s="249">
        <v>59.634599807135977</v>
      </c>
      <c r="P310" s="249">
        <v>49.949846871547493</v>
      </c>
      <c r="Q310" s="718">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8">
        <f t="shared" ref="K311:K326" si="7">I311</f>
        <v>0.27922143700582119</v>
      </c>
      <c r="L311" s="661">
        <v>-7.357256925019099E-3</v>
      </c>
      <c r="M311" s="661">
        <v>-2.1449647872016701E-2</v>
      </c>
      <c r="N311" s="719">
        <f t="shared" ref="N311:N326" si="8">L311</f>
        <v>-7.357256925019099E-3</v>
      </c>
      <c r="O311" s="249">
        <v>59.634599807135977</v>
      </c>
      <c r="P311" s="249">
        <v>49.949846871547493</v>
      </c>
      <c r="Q311" s="718">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8">
        <f t="shared" si="7"/>
        <v>0.21988823630969012</v>
      </c>
      <c r="L312" s="661">
        <v>-4.6010728402032814E-3</v>
      </c>
      <c r="M312" s="661">
        <v>-2.1449647872016701E-2</v>
      </c>
      <c r="N312" s="719">
        <f t="shared" si="8"/>
        <v>-4.6010728402032814E-3</v>
      </c>
      <c r="O312" s="249">
        <v>57.445790754257906</v>
      </c>
      <c r="P312" s="249">
        <v>49.949846871547493</v>
      </c>
      <c r="Q312" s="718">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8">
        <f t="shared" si="7"/>
        <v>0.27922143700582119</v>
      </c>
      <c r="L313" s="661">
        <v>-7.357256925019099E-3</v>
      </c>
      <c r="M313" s="661">
        <v>-2.1449647872016701E-2</v>
      </c>
      <c r="N313" s="719">
        <f t="shared" si="8"/>
        <v>-7.357256925019099E-3</v>
      </c>
      <c r="O313" s="249">
        <v>59.634599807135977</v>
      </c>
      <c r="P313" s="249">
        <v>49.949846871547493</v>
      </c>
      <c r="Q313" s="718">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8">
        <f t="shared" si="7"/>
        <v>0.21988823630969012</v>
      </c>
      <c r="L316" s="661">
        <v>-4.6010728402032814E-3</v>
      </c>
      <c r="M316" s="661">
        <v>-2.1449647872016701E-2</v>
      </c>
      <c r="N316" s="719">
        <f t="shared" si="8"/>
        <v>-4.6010728402032814E-3</v>
      </c>
      <c r="O316" s="249">
        <v>57.445790754257906</v>
      </c>
      <c r="P316" s="249">
        <v>49.949846871547493</v>
      </c>
      <c r="Q316" s="718">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8">
        <f t="shared" si="7"/>
        <v>0.27922143700582119</v>
      </c>
      <c r="L319" s="661">
        <v>-7.357256925019099E-3</v>
      </c>
      <c r="M319" s="661">
        <v>-2.1449647872016701E-2</v>
      </c>
      <c r="N319" s="719">
        <f t="shared" si="8"/>
        <v>-7.357256925019099E-3</v>
      </c>
      <c r="O319" s="249">
        <v>59.634599807135977</v>
      </c>
      <c r="P319" s="249">
        <v>49.949846871547493</v>
      </c>
      <c r="Q319" s="718">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8">
        <f t="shared" si="7"/>
        <v>0.21988823630969012</v>
      </c>
      <c r="L322" s="661">
        <v>-4.6010728402032814E-3</v>
      </c>
      <c r="M322" s="661">
        <v>-2.1449647872016701E-2</v>
      </c>
      <c r="N322" s="719">
        <f t="shared" si="8"/>
        <v>-4.6010728402032814E-3</v>
      </c>
      <c r="O322" s="249">
        <v>57.445790754257906</v>
      </c>
      <c r="P322" s="249">
        <v>49.949846871547493</v>
      </c>
      <c r="Q322" s="718">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8">
        <f t="shared" si="7"/>
        <v>0.27922143700582119</v>
      </c>
      <c r="L324" s="661">
        <v>-7.357256925019099E-3</v>
      </c>
      <c r="M324" s="661">
        <v>-2.1449647872016701E-2</v>
      </c>
      <c r="N324" s="719">
        <f t="shared" si="8"/>
        <v>-7.357256925019099E-3</v>
      </c>
      <c r="O324" s="249">
        <v>59.634599807135977</v>
      </c>
      <c r="P324" s="249">
        <v>49.949846871547493</v>
      </c>
      <c r="Q324" s="718">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8">
        <f t="shared" si="7"/>
        <v>0.21988823630969012</v>
      </c>
      <c r="L326" s="661">
        <v>-4.6010728402032814E-3</v>
      </c>
      <c r="M326" s="661">
        <v>-2.1449647872016701E-2</v>
      </c>
      <c r="N326" s="719">
        <f t="shared" si="8"/>
        <v>-4.6010728402032814E-3</v>
      </c>
      <c r="O326" s="249">
        <v>57.445790754257906</v>
      </c>
      <c r="P326" s="249">
        <v>49.949846871547493</v>
      </c>
      <c r="Q326" s="718">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1236</v>
      </c>
      <c r="B2" s="206">
        <v>5000000</v>
      </c>
    </row>
    <row r="4" spans="1:2" x14ac:dyDescent="0.35">
      <c r="A4" s="66" t="s">
        <v>395</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2023-12-07T08:48:25Z</dcterms:modified>
</cp:coreProperties>
</file>