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codeName="ThisWorkbook" defaultThemeVersion="166925"/>
  <mc:AlternateContent xmlns:mc="http://schemas.openxmlformats.org/markup-compatibility/2006">
    <mc:Choice Requires="x15">
      <x15ac:absPath xmlns:x15ac="http://schemas.microsoft.com/office/spreadsheetml/2010/11/ac" url="/Users/ameliagooding/Australian-Farm-Optimising-Model/ExcelInputs/"/>
    </mc:Choice>
  </mc:AlternateContent>
  <xr:revisionPtr revIDLastSave="0" documentId="13_ncr:1_{BC7126EB-D7B1-5144-A898-EAE50E3349E4}" xr6:coauthVersionLast="36" xr6:coauthVersionMax="36" xr10:uidLastSave="{00000000-0000-0000-0000-000000000000}"/>
  <bookViews>
    <workbookView xWindow="-60" yWindow="520" windowWidth="25600" windowHeight="155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Experiment!$A$2:$VM$2</definedName>
    <definedName name="_xlnm._FilterDatabase" localSheetId="6" hidden="1">'Run Report'!$A$2:$I$79</definedName>
    <definedName name="_xlnm._FilterDatabase" localSheetId="7" hidden="1">'SA variables'!$A$4:$O$204</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Experiment!$A$5:$VM$83</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R75" i="1" l="1"/>
  <c r="JO75" i="1"/>
  <c r="G75" i="1"/>
  <c r="A75" i="1"/>
  <c r="JR76" i="1"/>
  <c r="JO76" i="1"/>
  <c r="G76" i="1"/>
  <c r="A76" i="1"/>
  <c r="JR74" i="1"/>
  <c r="JO74" i="1"/>
  <c r="G74" i="1"/>
  <c r="A74" i="1"/>
  <c r="JR73" i="1"/>
  <c r="JO73" i="1"/>
  <c r="G73" i="1"/>
  <c r="A73" i="1"/>
  <c r="NR5" i="1"/>
  <c r="NQ69" i="1"/>
  <c r="JR72" i="1"/>
  <c r="JO72" i="1"/>
  <c r="G72" i="1"/>
  <c r="A72" i="1"/>
  <c r="JR71" i="1"/>
  <c r="JO71" i="1"/>
  <c r="G71" i="1"/>
  <c r="A71" i="1"/>
  <c r="NR83" i="1" l="1"/>
  <c r="NR25" i="1"/>
  <c r="NR28" i="1" s="1"/>
  <c r="JR70" i="1"/>
  <c r="JO70" i="1"/>
  <c r="G70" i="1"/>
  <c r="A70" i="1"/>
  <c r="JR69" i="1"/>
  <c r="JO69" i="1"/>
  <c r="G69" i="1"/>
  <c r="A69" i="1"/>
  <c r="JR68" i="1"/>
  <c r="JO68" i="1"/>
  <c r="G68" i="1"/>
  <c r="A68" i="1"/>
  <c r="JR67" i="1"/>
  <c r="JO67" i="1"/>
  <c r="G67" i="1"/>
  <c r="A67" i="1"/>
  <c r="JR66" i="1"/>
  <c r="JO66" i="1"/>
  <c r="G66" i="1"/>
  <c r="A66" i="1"/>
  <c r="JR65" i="1"/>
  <c r="JO65" i="1"/>
  <c r="H65" i="1"/>
  <c r="G65" i="1"/>
  <c r="A65" i="1"/>
  <c r="LE5" i="1"/>
  <c r="LE83" i="1" s="1"/>
  <c r="LF5" i="1"/>
  <c r="LF83" i="1" s="1"/>
  <c r="LG5" i="1"/>
  <c r="LG83" i="1" s="1"/>
  <c r="LH5" i="1"/>
  <c r="LH83" i="1" s="1"/>
  <c r="H66" i="1" l="1"/>
  <c r="LE25" i="1"/>
  <c r="LE28" i="1" s="1"/>
  <c r="LF25" i="1"/>
  <c r="LF28" i="1" s="1"/>
  <c r="LG25" i="1"/>
  <c r="LG28" i="1" s="1"/>
  <c r="LH25" i="1"/>
  <c r="LH28" i="1" s="1"/>
  <c r="H67" i="1" l="1"/>
  <c r="H68" i="1" l="1"/>
  <c r="CE26" i="1"/>
  <c r="BZ26" i="1"/>
  <c r="BW26" i="1"/>
  <c r="BR26" i="1"/>
  <c r="NV5" i="1"/>
  <c r="NV25" i="1" s="1"/>
  <c r="NW5" i="1"/>
  <c r="NW83" i="1" s="1"/>
  <c r="JK26" i="1"/>
  <c r="NI26" i="1"/>
  <c r="NH26" i="1"/>
  <c r="NG26" i="1"/>
  <c r="NF26" i="1"/>
  <c r="NE26" i="1"/>
  <c r="ND26" i="1"/>
  <c r="NC26" i="1"/>
  <c r="LN26" i="1"/>
  <c r="LM26" i="1"/>
  <c r="LL26" i="1"/>
  <c r="LK26" i="1"/>
  <c r="LJ26" i="1"/>
  <c r="LI26" i="1"/>
  <c r="JR26" i="1"/>
  <c r="JQ26" i="1"/>
  <c r="JO26" i="1"/>
  <c r="JJ26" i="1"/>
  <c r="JH26" i="1"/>
  <c r="AQ26" i="1"/>
  <c r="AP26" i="1"/>
  <c r="AO26" i="1"/>
  <c r="G64" i="1"/>
  <c r="A64" i="1"/>
  <c r="AU63" i="1"/>
  <c r="AV63" i="1" s="1"/>
  <c r="Y63" i="1"/>
  <c r="X63" i="1" s="1"/>
  <c r="W63" i="1" s="1"/>
  <c r="V63" i="1" s="1"/>
  <c r="Q63" i="1" s="1"/>
  <c r="O63" i="1" s="1"/>
  <c r="A63" i="1"/>
  <c r="A62" i="1"/>
  <c r="A38" i="1"/>
  <c r="A39" i="1"/>
  <c r="J39" i="1"/>
  <c r="AU39" i="1"/>
  <c r="AV39" i="1"/>
  <c r="A40" i="1"/>
  <c r="C40" i="1"/>
  <c r="CR40" i="1"/>
  <c r="A41" i="1"/>
  <c r="B43" i="1" s="1"/>
  <c r="C41" i="1"/>
  <c r="H41" i="1"/>
  <c r="H42" i="1" s="1"/>
  <c r="CR41" i="1"/>
  <c r="CV41" i="1"/>
  <c r="DT41" i="1"/>
  <c r="DU41" i="1"/>
  <c r="DV41" i="1"/>
  <c r="LV41" i="1" a="1"/>
  <c r="LV41" i="1" s="1"/>
  <c r="ME41" i="1" a="1"/>
  <c r="ME41" i="1" s="1"/>
  <c r="NA41" i="1"/>
  <c r="A42" i="1"/>
  <c r="C42" i="1"/>
  <c r="CR42" i="1"/>
  <c r="CS42" i="1"/>
  <c r="A43" i="1"/>
  <c r="B45" i="1" s="1"/>
  <c r="C43" i="1"/>
  <c r="CR43" i="1"/>
  <c r="DU43" i="1"/>
  <c r="DV43" i="1"/>
  <c r="A44" i="1"/>
  <c r="B46" i="1" s="1"/>
  <c r="C44" i="1"/>
  <c r="CS44" i="1"/>
  <c r="A45" i="1"/>
  <c r="B47" i="1" s="1"/>
  <c r="C45" i="1"/>
  <c r="DU45" i="1"/>
  <c r="DV45" i="1"/>
  <c r="A46" i="1"/>
  <c r="B48" i="1" s="1"/>
  <c r="C46" i="1"/>
  <c r="CS46" i="1"/>
  <c r="A47" i="1"/>
  <c r="B49" i="1" s="1"/>
  <c r="C47" i="1"/>
  <c r="DU47" i="1"/>
  <c r="DV47" i="1"/>
  <c r="A48" i="1"/>
  <c r="B50" i="1" s="1"/>
  <c r="C48" i="1"/>
  <c r="CS48" i="1"/>
  <c r="A49" i="1"/>
  <c r="B51" i="1" s="1"/>
  <c r="C49" i="1"/>
  <c r="DU49" i="1"/>
  <c r="DV49" i="1"/>
  <c r="A50" i="1"/>
  <c r="C50" i="1"/>
  <c r="CS50" i="1"/>
  <c r="A51" i="1"/>
  <c r="B53" i="1" s="1"/>
  <c r="C51" i="1"/>
  <c r="DU51" i="1"/>
  <c r="DV51" i="1"/>
  <c r="A52" i="1"/>
  <c r="B54" i="1" s="1"/>
  <c r="C52" i="1"/>
  <c r="CS52" i="1"/>
  <c r="A53" i="1"/>
  <c r="C53" i="1"/>
  <c r="DU53" i="1"/>
  <c r="DV53" i="1"/>
  <c r="A54" i="1"/>
  <c r="C54" i="1"/>
  <c r="CS54" i="1"/>
  <c r="A55" i="1"/>
  <c r="B57" i="1" s="1"/>
  <c r="C55" i="1"/>
  <c r="DU55" i="1"/>
  <c r="DV55" i="1"/>
  <c r="LV55" i="1" a="1"/>
  <c r="LV55" i="1" s="1"/>
  <c r="MM55" i="1" a="1"/>
  <c r="MM55" i="1" s="1"/>
  <c r="A56" i="1"/>
  <c r="C56" i="1"/>
  <c r="CS56" i="1"/>
  <c r="A57" i="1"/>
  <c r="C57" i="1"/>
  <c r="DU57" i="1"/>
  <c r="DV57" i="1"/>
  <c r="A58" i="1"/>
  <c r="B60" i="1" s="1"/>
  <c r="C58" i="1"/>
  <c r="CS58" i="1"/>
  <c r="A59" i="1"/>
  <c r="C59" i="1"/>
  <c r="DU59" i="1"/>
  <c r="DV59" i="1"/>
  <c r="A60" i="1"/>
  <c r="C60" i="1"/>
  <c r="CS60" i="1"/>
  <c r="A61" i="1"/>
  <c r="AK61" i="1"/>
  <c r="AV61" i="1"/>
  <c r="BP5" i="1"/>
  <c r="BP83" i="1" s="1"/>
  <c r="AD65" i="4"/>
  <c r="AB65" i="4"/>
  <c r="AA65" i="4"/>
  <c r="Z65" i="4"/>
  <c r="Y65" i="4"/>
  <c r="X65" i="4"/>
  <c r="W65" i="4"/>
  <c r="J25" i="1"/>
  <c r="CE5" i="1"/>
  <c r="CE83" i="1" s="1"/>
  <c r="BZ5" i="1"/>
  <c r="BZ83" i="1" s="1"/>
  <c r="BW5" i="1"/>
  <c r="BW83" i="1" s="1"/>
  <c r="BR5" i="1"/>
  <c r="BR83" i="1" s="1"/>
  <c r="H69" i="1" l="1"/>
  <c r="NB43" i="1"/>
  <c r="NB45" i="1" s="1"/>
  <c r="NB47" i="1" s="1"/>
  <c r="NV28" i="1"/>
  <c r="NW25" i="1"/>
  <c r="NV83" i="1"/>
  <c r="MY43" i="1"/>
  <c r="MY45" i="1" s="1"/>
  <c r="MY47" i="1" s="1"/>
  <c r="MI43" i="1"/>
  <c r="MI45" i="1" s="1"/>
  <c r="MZ43" i="1"/>
  <c r="MZ45" i="1" s="1"/>
  <c r="MZ47" i="1" s="1"/>
  <c r="MO43" i="1"/>
  <c r="MO45" i="1" s="1"/>
  <c r="MO47" i="1" s="1"/>
  <c r="MO49" i="1" s="1"/>
  <c r="LQ43" i="1"/>
  <c r="LQ45" i="1" s="1"/>
  <c r="LQ47" i="1" s="1"/>
  <c r="MA57" i="1"/>
  <c r="MQ57" i="1"/>
  <c r="MV57" i="1"/>
  <c r="MW57" i="1"/>
  <c r="NB57" i="1"/>
  <c r="MX57" i="1"/>
  <c r="B44" i="1"/>
  <c r="B52" i="1"/>
  <c r="J42" i="1"/>
  <c r="CE42" i="1" s="1"/>
  <c r="H43" i="1"/>
  <c r="H44" i="1" s="1"/>
  <c r="MN57" i="1"/>
  <c r="MD57" i="1"/>
  <c r="BE43" i="1"/>
  <c r="BE45" i="1" s="1"/>
  <c r="MJ57" i="1"/>
  <c r="BC43" i="1"/>
  <c r="B59" i="1"/>
  <c r="B42" i="1"/>
  <c r="B58" i="1"/>
  <c r="B56" i="1"/>
  <c r="B55" i="1"/>
  <c r="MK57" i="1"/>
  <c r="MB57" i="1"/>
  <c r="MO57" i="1"/>
  <c r="NA57" i="1"/>
  <c r="MP57" i="1"/>
  <c r="MC57" i="1"/>
  <c r="MZ57" i="1"/>
  <c r="ML57" i="1"/>
  <c r="LX57" i="1"/>
  <c r="MY57" i="1"/>
  <c r="LW57" i="1"/>
  <c r="MH57" i="1"/>
  <c r="MI57" i="1"/>
  <c r="LY57" i="1"/>
  <c r="LZ57" i="1"/>
  <c r="LS43" i="1"/>
  <c r="LS45" i="1" s="1"/>
  <c r="LS47" i="1" s="1"/>
  <c r="MK43" i="1"/>
  <c r="BD43" i="1"/>
  <c r="BD45" i="1" s="1"/>
  <c r="BD47" i="1" s="1"/>
  <c r="MC43" i="1"/>
  <c r="MV43" i="1"/>
  <c r="MV45" i="1" s="1"/>
  <c r="LT43" i="1"/>
  <c r="MQ43" i="1"/>
  <c r="LW43" i="1"/>
  <c r="LU43" i="1"/>
  <c r="LU45" i="1" s="1"/>
  <c r="LU47" i="1" s="1"/>
  <c r="BB43" i="1"/>
  <c r="MF43" i="1"/>
  <c r="MA43" i="1"/>
  <c r="NA43" i="1"/>
  <c r="MP43" i="1"/>
  <c r="BA43" i="1"/>
  <c r="MD43" i="1"/>
  <c r="MD45" i="1" s="1"/>
  <c r="LP43" i="1"/>
  <c r="MX43" i="1"/>
  <c r="MG43" i="1"/>
  <c r="ML43" i="1"/>
  <c r="DN43" i="1"/>
  <c r="NF43" i="1"/>
  <c r="NF45" i="1" s="1"/>
  <c r="NF47" i="1" s="1"/>
  <c r="MW43" i="1"/>
  <c r="MB43" i="1"/>
  <c r="MJ43" i="1"/>
  <c r="AY43" i="1"/>
  <c r="LX43" i="1"/>
  <c r="AZ43" i="1"/>
  <c r="LY43" i="1"/>
  <c r="MH43" i="1"/>
  <c r="BF43" i="1"/>
  <c r="NC43" i="1"/>
  <c r="CX43" i="1"/>
  <c r="LR43" i="1"/>
  <c r="LZ43" i="1"/>
  <c r="LO43" i="1"/>
  <c r="J40" i="1"/>
  <c r="J41" i="1"/>
  <c r="CV45" i="1"/>
  <c r="CV47" i="1" s="1"/>
  <c r="CT45" i="1"/>
  <c r="CR45" i="1" s="1"/>
  <c r="BP25" i="1"/>
  <c r="BP28" i="1" s="1"/>
  <c r="BZ25" i="1"/>
  <c r="BZ28" i="1" s="1"/>
  <c r="CE25" i="1"/>
  <c r="CE28" i="1" s="1"/>
  <c r="BW25" i="1"/>
  <c r="BW28" i="1" s="1"/>
  <c r="BR25" i="1"/>
  <c r="H70" i="1" l="1"/>
  <c r="NW28" i="1"/>
  <c r="CT44" i="1"/>
  <c r="CR44" i="1" s="1"/>
  <c r="J43" i="1"/>
  <c r="BW43" i="1" s="1"/>
  <c r="MX45" i="1"/>
  <c r="MO51" i="1"/>
  <c r="CV44" i="1"/>
  <c r="CV46" i="1" s="1"/>
  <c r="BC45" i="1"/>
  <c r="BC47" i="1" s="1"/>
  <c r="MM57" i="1" a="1"/>
  <c r="MM57" i="1" s="1"/>
  <c r="MI47" i="1"/>
  <c r="MI49" i="1" s="1"/>
  <c r="BE47" i="1"/>
  <c r="BE49" i="1" s="1"/>
  <c r="NB49" i="1"/>
  <c r="MZ49" i="1"/>
  <c r="MZ51" i="1" s="1"/>
  <c r="BF45" i="1"/>
  <c r="LT45" i="1"/>
  <c r="BR42" i="1"/>
  <c r="BZ42" i="1"/>
  <c r="BW42" i="1"/>
  <c r="J44" i="1"/>
  <c r="H45" i="1"/>
  <c r="MK59" i="1"/>
  <c r="MB59" i="1"/>
  <c r="MY59" i="1"/>
  <c r="MD59" i="1"/>
  <c r="MZ59" i="1"/>
  <c r="MN59" i="1"/>
  <c r="MP59" i="1"/>
  <c r="LX59" i="1"/>
  <c r="MW59" i="1"/>
  <c r="MJ59" i="1"/>
  <c r="MC59" i="1"/>
  <c r="MQ59" i="1"/>
  <c r="LZ59" i="1"/>
  <c r="MH59" i="1"/>
  <c r="MI59" i="1"/>
  <c r="ML59" i="1"/>
  <c r="LW59" i="1"/>
  <c r="NA59" i="1"/>
  <c r="NB59" i="1"/>
  <c r="MA59" i="1"/>
  <c r="MO59" i="1"/>
  <c r="MV59" i="1"/>
  <c r="MX59" i="1"/>
  <c r="LY59" i="1"/>
  <c r="LQ49" i="1"/>
  <c r="DT43" i="1"/>
  <c r="DN45" i="1"/>
  <c r="AZ45" i="1"/>
  <c r="LU49" i="1"/>
  <c r="LX45" i="1"/>
  <c r="MD47" i="1"/>
  <c r="LO45" i="1"/>
  <c r="AY45" i="1"/>
  <c r="MH45" i="1"/>
  <c r="BE42" i="1"/>
  <c r="BF42" i="1"/>
  <c r="BB42" i="1"/>
  <c r="AY42" i="1"/>
  <c r="BC42" i="1"/>
  <c r="AZ42" i="1"/>
  <c r="BA42" i="1"/>
  <c r="BD42" i="1"/>
  <c r="CX45" i="1"/>
  <c r="MW45" i="1"/>
  <c r="CV49" i="1"/>
  <c r="LZ45" i="1"/>
  <c r="NC45" i="1"/>
  <c r="NC47" i="1" s="1"/>
  <c r="MV47" i="1"/>
  <c r="ME43" i="1" a="1"/>
  <c r="ME43" i="1" s="1"/>
  <c r="MF45" i="1"/>
  <c r="NA45" i="1"/>
  <c r="MG45" i="1"/>
  <c r="MA45" i="1"/>
  <c r="BW40" i="1"/>
  <c r="BR40" i="1"/>
  <c r="BZ40" i="1"/>
  <c r="CE40" i="1"/>
  <c r="MQ45" i="1"/>
  <c r="MP45" i="1"/>
  <c r="NF49" i="1"/>
  <c r="BB45" i="1"/>
  <c r="LW45" i="1"/>
  <c r="LV43" i="1" a="1"/>
  <c r="LV43" i="1" s="1"/>
  <c r="BW41" i="1"/>
  <c r="BZ41" i="1"/>
  <c r="CE41" i="1"/>
  <c r="BR41" i="1"/>
  <c r="MK45" i="1"/>
  <c r="LR45" i="1"/>
  <c r="BD49" i="1"/>
  <c r="LY45" i="1"/>
  <c r="MC45" i="1"/>
  <c r="ML45" i="1"/>
  <c r="LS49" i="1"/>
  <c r="MJ45" i="1"/>
  <c r="MY49" i="1"/>
  <c r="LV57" i="1" a="1"/>
  <c r="LV57" i="1" s="1"/>
  <c r="LP45" i="1"/>
  <c r="BA45" i="1"/>
  <c r="CT47" i="1"/>
  <c r="MB45" i="1"/>
  <c r="BR28" i="1"/>
  <c r="H71" i="1" l="1"/>
  <c r="CT46" i="1"/>
  <c r="CR46" i="1" s="1"/>
  <c r="BR43" i="1"/>
  <c r="BZ43" i="1"/>
  <c r="CE43" i="1"/>
  <c r="MO53" i="1"/>
  <c r="MX47" i="1"/>
  <c r="LT47" i="1"/>
  <c r="LT49" i="1" s="1"/>
  <c r="MI51" i="1"/>
  <c r="MI53" i="1" s="1"/>
  <c r="J45" i="1"/>
  <c r="H46" i="1"/>
  <c r="BF47" i="1"/>
  <c r="NB51" i="1"/>
  <c r="CE44" i="1"/>
  <c r="BW44" i="1"/>
  <c r="BR44" i="1"/>
  <c r="BZ44" i="1"/>
  <c r="BF44" i="1"/>
  <c r="MJ47" i="1"/>
  <c r="MY51" i="1"/>
  <c r="LP47" i="1"/>
  <c r="BE51" i="1"/>
  <c r="MM59" i="1" a="1"/>
  <c r="MM59" i="1" s="1"/>
  <c r="NF51" i="1"/>
  <c r="CX47" i="1"/>
  <c r="LS51" i="1"/>
  <c r="BD51" i="1"/>
  <c r="BE44" i="1"/>
  <c r="MP47" i="1"/>
  <c r="BC44" i="1"/>
  <c r="MQ47" i="1"/>
  <c r="MA47" i="1"/>
  <c r="LZ47" i="1"/>
  <c r="LX47" i="1"/>
  <c r="MK47" i="1"/>
  <c r="MZ53" i="1"/>
  <c r="LV45" i="1" a="1"/>
  <c r="LV45" i="1" s="1"/>
  <c r="LW47" i="1"/>
  <c r="CV51" i="1"/>
  <c r="BC49" i="1"/>
  <c r="LY47" i="1"/>
  <c r="AY44" i="1"/>
  <c r="ML47" i="1"/>
  <c r="DT45" i="1"/>
  <c r="DN47" i="1"/>
  <c r="LR47" i="1"/>
  <c r="MH47" i="1"/>
  <c r="BD44" i="1"/>
  <c r="MG47" i="1"/>
  <c r="LU51" i="1"/>
  <c r="MB47" i="1"/>
  <c r="CR47" i="1"/>
  <c r="CT49" i="1"/>
  <c r="ME45" i="1" a="1"/>
  <c r="ME45" i="1" s="1"/>
  <c r="MF47" i="1"/>
  <c r="LV59" i="1" a="1"/>
  <c r="LV59" i="1" s="1"/>
  <c r="CV48" i="1"/>
  <c r="NA47" i="1"/>
  <c r="MW47" i="1"/>
  <c r="BB44" i="1"/>
  <c r="AY47" i="1"/>
  <c r="MV49" i="1"/>
  <c r="MC47" i="1"/>
  <c r="LO47" i="1"/>
  <c r="MD49" i="1"/>
  <c r="LQ51" i="1"/>
  <c r="AZ44" i="1"/>
  <c r="AZ47" i="1"/>
  <c r="BA47" i="1"/>
  <c r="BB47" i="1"/>
  <c r="BA44" i="1"/>
  <c r="A128" i="5"/>
  <c r="A127" i="5"/>
  <c r="E811" i="4"/>
  <c r="E812" i="4" s="1"/>
  <c r="E813" i="4" s="1"/>
  <c r="E814" i="4" s="1"/>
  <c r="E815" i="4" s="1"/>
  <c r="E816" i="4" s="1"/>
  <c r="E817" i="4" s="1"/>
  <c r="E818" i="4" s="1"/>
  <c r="LA5" i="1"/>
  <c r="LA83" i="1" s="1"/>
  <c r="KZ5" i="1"/>
  <c r="KY5" i="1"/>
  <c r="H72" i="1" l="1"/>
  <c r="CT48" i="1"/>
  <c r="CR48" i="1" s="1"/>
  <c r="MX49" i="1"/>
  <c r="NB53" i="1"/>
  <c r="BF49" i="1"/>
  <c r="H47" i="1"/>
  <c r="J46" i="1"/>
  <c r="BW45" i="1"/>
  <c r="BR45" i="1"/>
  <c r="BZ45" i="1"/>
  <c r="CE45" i="1"/>
  <c r="CV50" i="1"/>
  <c r="MG49" i="1"/>
  <c r="AY46" i="1"/>
  <c r="LT51" i="1"/>
  <c r="ME47" i="1" a="1"/>
  <c r="ME47" i="1" s="1"/>
  <c r="MF49" i="1"/>
  <c r="MH49" i="1"/>
  <c r="BB46" i="1"/>
  <c r="LP49" i="1"/>
  <c r="LY49" i="1"/>
  <c r="BD53" i="1"/>
  <c r="MY53" i="1"/>
  <c r="CR49" i="1"/>
  <c r="CT51" i="1"/>
  <c r="LR49" i="1"/>
  <c r="LZ49" i="1"/>
  <c r="LS53" i="1"/>
  <c r="BA46" i="1"/>
  <c r="LQ53" i="1"/>
  <c r="MW49" i="1"/>
  <c r="BC51" i="1"/>
  <c r="MA49" i="1"/>
  <c r="CX49" i="1"/>
  <c r="MB49" i="1"/>
  <c r="DN49" i="1"/>
  <c r="DT47" i="1"/>
  <c r="MJ49" i="1"/>
  <c r="BB49" i="1"/>
  <c r="NC49" i="1"/>
  <c r="NA49" i="1"/>
  <c r="CV53" i="1"/>
  <c r="BF46" i="1"/>
  <c r="LO49" i="1"/>
  <c r="BC46" i="1"/>
  <c r="BE53" i="1"/>
  <c r="MQ49" i="1"/>
  <c r="MK49" i="1"/>
  <c r="LU53" i="1"/>
  <c r="BA49" i="1"/>
  <c r="MD51" i="1"/>
  <c r="ML49" i="1"/>
  <c r="MC49" i="1"/>
  <c r="BD46" i="1"/>
  <c r="MP49" i="1"/>
  <c r="BE46" i="1"/>
  <c r="MV51" i="1"/>
  <c r="AZ46" i="1"/>
  <c r="AY49" i="1"/>
  <c r="LX49" i="1"/>
  <c r="AZ49" i="1"/>
  <c r="LV47" i="1" a="1"/>
  <c r="LV47" i="1" s="1"/>
  <c r="LW49" i="1"/>
  <c r="NF53" i="1"/>
  <c r="KZ83" i="1"/>
  <c r="KZ25" i="1"/>
  <c r="KZ28" i="1" s="1"/>
  <c r="KY83" i="1"/>
  <c r="KY25" i="1"/>
  <c r="KY28" i="1" s="1"/>
  <c r="LA25" i="1"/>
  <c r="LA28" i="1" s="1"/>
  <c r="H73" i="1" l="1"/>
  <c r="CT50" i="1"/>
  <c r="CR50" i="1" s="1"/>
  <c r="MX51" i="1"/>
  <c r="CE46" i="1"/>
  <c r="BR46" i="1"/>
  <c r="BW46" i="1"/>
  <c r="BZ46" i="1"/>
  <c r="J47" i="1"/>
  <c r="H48" i="1"/>
  <c r="BF51" i="1"/>
  <c r="MJ51" i="1"/>
  <c r="BD48" i="1"/>
  <c r="MC51" i="1"/>
  <c r="LO51" i="1"/>
  <c r="DT49" i="1"/>
  <c r="DN51" i="1"/>
  <c r="AZ51" i="1"/>
  <c r="MB51" i="1"/>
  <c r="LR51" i="1"/>
  <c r="LX51" i="1"/>
  <c r="AY48" i="1"/>
  <c r="MQ51" i="1"/>
  <c r="MA51" i="1"/>
  <c r="CR51" i="1"/>
  <c r="CT53" i="1"/>
  <c r="AY51" i="1"/>
  <c r="NA51" i="1"/>
  <c r="MD53" i="1"/>
  <c r="BC53" i="1"/>
  <c r="MH51" i="1"/>
  <c r="MP51" i="1"/>
  <c r="LV49" i="1" a="1"/>
  <c r="LV49" i="1" s="1"/>
  <c r="LW51" i="1"/>
  <c r="BC48" i="1"/>
  <c r="MK51" i="1"/>
  <c r="LZ51" i="1"/>
  <c r="LP51" i="1"/>
  <c r="BB48" i="1"/>
  <c r="ML51" i="1"/>
  <c r="CX51" i="1"/>
  <c r="LT53" i="1"/>
  <c r="BA51" i="1"/>
  <c r="MG51" i="1"/>
  <c r="MV53" i="1"/>
  <c r="BE55" i="1"/>
  <c r="NC51" i="1"/>
  <c r="CV52" i="1"/>
  <c r="BE48" i="1"/>
  <c r="BD55" i="1"/>
  <c r="BA48" i="1"/>
  <c r="LY51" i="1"/>
  <c r="BF48" i="1"/>
  <c r="CV55" i="1"/>
  <c r="AZ48" i="1"/>
  <c r="MW51" i="1"/>
  <c r="BB51" i="1"/>
  <c r="MF51" i="1"/>
  <c r="ME49" i="1" a="1"/>
  <c r="ME49" i="1" s="1"/>
  <c r="H74" i="1" l="1"/>
  <c r="CT52" i="1"/>
  <c r="CR52" i="1" s="1"/>
  <c r="MX53" i="1"/>
  <c r="BF53" i="1"/>
  <c r="H49" i="1"/>
  <c r="J48" i="1"/>
  <c r="BZ47" i="1"/>
  <c r="CE47" i="1"/>
  <c r="BW47" i="1"/>
  <c r="BR47" i="1"/>
  <c r="BE57" i="1"/>
  <c r="LR53" i="1"/>
  <c r="DT51" i="1"/>
  <c r="DN53" i="1"/>
  <c r="BF50" i="1"/>
  <c r="MQ53" i="1"/>
  <c r="BB53" i="1"/>
  <c r="BB50" i="1"/>
  <c r="AY50" i="1"/>
  <c r="BC55" i="1"/>
  <c r="BE50" i="1"/>
  <c r="BA53" i="1"/>
  <c r="AY53" i="1"/>
  <c r="CR53" i="1"/>
  <c r="CT55" i="1"/>
  <c r="MP53" i="1"/>
  <c r="AZ53" i="1"/>
  <c r="MA53" i="1"/>
  <c r="CX53" i="1"/>
  <c r="CV54" i="1"/>
  <c r="ME51" i="1" a="1"/>
  <c r="ME51" i="1" s="1"/>
  <c r="MF53" i="1"/>
  <c r="LY53" i="1"/>
  <c r="ML53" i="1"/>
  <c r="LO53" i="1"/>
  <c r="LZ53" i="1"/>
  <c r="MK53" i="1"/>
  <c r="BD57" i="1"/>
  <c r="BD50" i="1"/>
  <c r="BC50" i="1"/>
  <c r="MB53" i="1"/>
  <c r="AZ50" i="1"/>
  <c r="MG53" i="1"/>
  <c r="CV57" i="1"/>
  <c r="NA53" i="1"/>
  <c r="LV51" i="1" a="1"/>
  <c r="LV51" i="1" s="1"/>
  <c r="LW53" i="1"/>
  <c r="MJ53" i="1"/>
  <c r="MW53" i="1"/>
  <c r="BA50" i="1"/>
  <c r="NC53" i="1"/>
  <c r="MH53" i="1"/>
  <c r="LX53" i="1"/>
  <c r="LP53" i="1"/>
  <c r="MC53" i="1"/>
  <c r="A143" i="5"/>
  <c r="KV5" i="1"/>
  <c r="KV83" i="1" s="1"/>
  <c r="KU5" i="1"/>
  <c r="KU83" i="1" s="1"/>
  <c r="F805" i="4"/>
  <c r="G805" i="4" s="1"/>
  <c r="F804" i="4"/>
  <c r="G804" i="4" s="1"/>
  <c r="BF5" i="1"/>
  <c r="BE5" i="1"/>
  <c r="BD5" i="1"/>
  <c r="BC5" i="1"/>
  <c r="BC83" i="1" s="1"/>
  <c r="BB5" i="1"/>
  <c r="BB83"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83" i="1" s="1"/>
  <c r="DJ5" i="1"/>
  <c r="DI5" i="1"/>
  <c r="DH5" i="1"/>
  <c r="DG5" i="1"/>
  <c r="DF5" i="1"/>
  <c r="DE5" i="1"/>
  <c r="DD5" i="1"/>
  <c r="DC5" i="1"/>
  <c r="DB5" i="1"/>
  <c r="DA5" i="1"/>
  <c r="CZ5" i="1"/>
  <c r="CY5" i="1"/>
  <c r="CX5" i="1"/>
  <c r="CW5" i="1"/>
  <c r="CV5" i="1"/>
  <c r="CU5" i="1"/>
  <c r="CT5" i="1"/>
  <c r="CS5" i="1"/>
  <c r="CR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LC5" i="1"/>
  <c r="LB5" i="1"/>
  <c r="KX5" i="1"/>
  <c r="KW5" i="1"/>
  <c r="KT5" i="1"/>
  <c r="KT83" i="1" s="1"/>
  <c r="KS5" i="1"/>
  <c r="KR5" i="1"/>
  <c r="KR83" i="1" s="1"/>
  <c r="KQ5" i="1"/>
  <c r="KQ83" i="1" s="1"/>
  <c r="KP5" i="1"/>
  <c r="KP83" i="1" s="1"/>
  <c r="KO5" i="1"/>
  <c r="KO83" i="1" s="1"/>
  <c r="KN5" i="1"/>
  <c r="KN83" i="1" s="1"/>
  <c r="KM5" i="1"/>
  <c r="KL5" i="1"/>
  <c r="KK5" i="1"/>
  <c r="KJ5" i="1"/>
  <c r="KI5" i="1"/>
  <c r="KH5" i="1"/>
  <c r="KG5" i="1"/>
  <c r="KF5" i="1"/>
  <c r="KE5" i="1"/>
  <c r="KD5" i="1"/>
  <c r="KC5" i="1"/>
  <c r="KB5" i="1"/>
  <c r="KA5" i="1"/>
  <c r="JZ5" i="1"/>
  <c r="JY5" i="1"/>
  <c r="JX5" i="1"/>
  <c r="JW5" i="1"/>
  <c r="JV5" i="1"/>
  <c r="JU5" i="1"/>
  <c r="JT5" i="1"/>
  <c r="JS5" i="1"/>
  <c r="JR5" i="1"/>
  <c r="JQ5" i="1"/>
  <c r="JP5" i="1"/>
  <c r="JP83" i="1" s="1"/>
  <c r="JO5" i="1"/>
  <c r="JN5" i="1"/>
  <c r="JN83" i="1" s="1"/>
  <c r="JM5" i="1"/>
  <c r="JM26" i="1" s="1"/>
  <c r="JL5" i="1"/>
  <c r="JK5" i="1"/>
  <c r="J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NQ5" i="1"/>
  <c r="NP5" i="1"/>
  <c r="NO5" i="1"/>
  <c r="NN5" i="1"/>
  <c r="NM5" i="1"/>
  <c r="NL5" i="1"/>
  <c r="NK5" i="1"/>
  <c r="OF5" i="1"/>
  <c r="OE5" i="1"/>
  <c r="OD5" i="1"/>
  <c r="OC5" i="1"/>
  <c r="OB5" i="1"/>
  <c r="OA5" i="1"/>
  <c r="NZ5" i="1"/>
  <c r="NY5" i="1"/>
  <c r="NX5" i="1"/>
  <c r="NU5" i="1"/>
  <c r="NT5" i="1"/>
  <c r="VL5" i="1"/>
  <c r="VL25" i="1" s="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VK5" i="1"/>
  <c r="G8" i="1"/>
  <c r="G9" i="1" s="1"/>
  <c r="G10" i="1" s="1"/>
  <c r="G11" i="1" s="1"/>
  <c r="G12" i="1" s="1"/>
  <c r="G13" i="1" s="1"/>
  <c r="G14" i="1" s="1"/>
  <c r="G15" i="1" s="1"/>
  <c r="G16" i="1" s="1"/>
  <c r="P7" i="1"/>
  <c r="V6" i="1"/>
  <c r="AU30" i="1"/>
  <c r="AV30" i="1" s="1"/>
  <c r="EO22" i="1"/>
  <c r="EN22" i="1"/>
  <c r="EP22" i="1"/>
  <c r="D6" i="6"/>
  <c r="D6" i="7"/>
  <c r="D6" i="8"/>
  <c r="LN28" i="1"/>
  <c r="LM28" i="1"/>
  <c r="T25" i="1"/>
  <c r="S25" i="1"/>
  <c r="R25" i="1"/>
  <c r="J41" i="3"/>
  <c r="I41" i="3"/>
  <c r="H41" i="3"/>
  <c r="G41" i="3"/>
  <c r="F41" i="3"/>
  <c r="E41" i="3"/>
  <c r="D41" i="3"/>
  <c r="C41" i="3"/>
  <c r="B41" i="3"/>
  <c r="J40" i="3"/>
  <c r="I40" i="3"/>
  <c r="H40" i="3"/>
  <c r="G40" i="3"/>
  <c r="F40" i="3"/>
  <c r="E40" i="3"/>
  <c r="D40" i="3"/>
  <c r="C40" i="3"/>
  <c r="B40" i="3"/>
  <c r="J36" i="3"/>
  <c r="I36" i="3"/>
  <c r="H36" i="3"/>
  <c r="G36" i="3"/>
  <c r="F36" i="3"/>
  <c r="E36" i="3"/>
  <c r="D36" i="3"/>
  <c r="C36" i="3"/>
  <c r="B36" i="3"/>
  <c r="J35" i="3"/>
  <c r="I35" i="3"/>
  <c r="H35" i="3"/>
  <c r="G35" i="3"/>
  <c r="F35" i="3"/>
  <c r="E35" i="3"/>
  <c r="D35" i="3"/>
  <c r="C35" i="3"/>
  <c r="B35" i="3"/>
  <c r="N753" i="4"/>
  <c r="H753" i="4"/>
  <c r="N752" i="4"/>
  <c r="H752" i="4"/>
  <c r="N751" i="4"/>
  <c r="H751" i="4"/>
  <c r="N777" i="4"/>
  <c r="H777" i="4"/>
  <c r="N776" i="4"/>
  <c r="I776" i="4"/>
  <c r="H776" i="4"/>
  <c r="N775" i="4"/>
  <c r="H775" i="4"/>
  <c r="N765" i="4"/>
  <c r="H765" i="4"/>
  <c r="N764" i="4"/>
  <c r="I764" i="4"/>
  <c r="H764" i="4"/>
  <c r="N763" i="4"/>
  <c r="H763" i="4"/>
  <c r="H75" i="1" l="1"/>
  <c r="CT54" i="1"/>
  <c r="CR54" i="1" s="1"/>
  <c r="BW48" i="1"/>
  <c r="BR48" i="1"/>
  <c r="CE48" i="1"/>
  <c r="BZ48" i="1"/>
  <c r="H50" i="1"/>
  <c r="J49" i="1"/>
  <c r="BF55" i="1"/>
  <c r="AZ55" i="1"/>
  <c r="BA52" i="1"/>
  <c r="BC52" i="1"/>
  <c r="BD52" i="1"/>
  <c r="BC57" i="1"/>
  <c r="LV53" i="1" a="1"/>
  <c r="LV53" i="1" s="1"/>
  <c r="ME53" i="1" a="1"/>
  <c r="ME53" i="1" s="1"/>
  <c r="MF55" i="1"/>
  <c r="BD59" i="1"/>
  <c r="BF52" i="1"/>
  <c r="CV59" i="1"/>
  <c r="MG55" i="1"/>
  <c r="CR55" i="1"/>
  <c r="CT57" i="1"/>
  <c r="DT53" i="1"/>
  <c r="DN55" i="1"/>
  <c r="BB52" i="1"/>
  <c r="BA55" i="1"/>
  <c r="CV56" i="1"/>
  <c r="AY55" i="1"/>
  <c r="AY52" i="1"/>
  <c r="BE59" i="1"/>
  <c r="CX55" i="1"/>
  <c r="BE52" i="1"/>
  <c r="BB55" i="1"/>
  <c r="AZ52" i="1"/>
  <c r="KU25" i="1"/>
  <c r="KU28" i="1" s="1"/>
  <c r="KV25" i="1"/>
  <c r="KV28" i="1" s="1"/>
  <c r="KT25" i="1"/>
  <c r="KT28" i="1" s="1"/>
  <c r="KR25" i="1"/>
  <c r="KR28" i="1" s="1"/>
  <c r="JP25" i="1"/>
  <c r="JP28" i="1" s="1"/>
  <c r="JN25" i="1"/>
  <c r="JN28" i="1" s="1"/>
  <c r="DK25" i="1"/>
  <c r="DK28" i="1" s="1"/>
  <c r="BB25" i="1"/>
  <c r="BC25" i="1"/>
  <c r="KO25" i="1"/>
  <c r="KO28" i="1" s="1"/>
  <c r="KP25" i="1"/>
  <c r="KP28" i="1" s="1"/>
  <c r="KN25" i="1"/>
  <c r="KN28" i="1" s="1"/>
  <c r="KQ25" i="1"/>
  <c r="KQ28" i="1" s="1"/>
  <c r="H76" i="1" l="1"/>
  <c r="CT56" i="1"/>
  <c r="CR56" i="1" s="1"/>
  <c r="BW49" i="1"/>
  <c r="BZ49" i="1"/>
  <c r="BR49" i="1"/>
  <c r="CE49" i="1"/>
  <c r="BF57" i="1"/>
  <c r="H51" i="1"/>
  <c r="J50" i="1"/>
  <c r="DT55" i="1"/>
  <c r="DN57" i="1"/>
  <c r="CV58" i="1"/>
  <c r="BD54" i="1"/>
  <c r="BC54" i="1"/>
  <c r="BB57" i="1"/>
  <c r="CX57" i="1"/>
  <c r="BC59" i="1"/>
  <c r="BF54" i="1"/>
  <c r="BE54" i="1"/>
  <c r="AZ57" i="1"/>
  <c r="BA57" i="1"/>
  <c r="CR57" i="1"/>
  <c r="CT59" i="1"/>
  <c r="BB54" i="1"/>
  <c r="AY57" i="1"/>
  <c r="MG57" i="1"/>
  <c r="AZ54" i="1"/>
  <c r="BA54" i="1"/>
  <c r="ME55" i="1" a="1"/>
  <c r="ME55" i="1" s="1"/>
  <c r="MF57" i="1"/>
  <c r="AY54" i="1"/>
  <c r="CT58" i="1" l="1"/>
  <c r="CR58" i="1" s="1"/>
  <c r="BZ50" i="1"/>
  <c r="BW50" i="1"/>
  <c r="CE50" i="1"/>
  <c r="BR50" i="1"/>
  <c r="BF59" i="1"/>
  <c r="H52" i="1"/>
  <c r="J51" i="1"/>
  <c r="BB59" i="1"/>
  <c r="BB56" i="1"/>
  <c r="BC56" i="1"/>
  <c r="CR59" i="1"/>
  <c r="BA59" i="1"/>
  <c r="BD56" i="1"/>
  <c r="BA56" i="1"/>
  <c r="CV60" i="1"/>
  <c r="DT57" i="1"/>
  <c r="DN59" i="1"/>
  <c r="AZ56" i="1"/>
  <c r="ME57" i="1" a="1"/>
  <c r="ME57" i="1" s="1"/>
  <c r="MF59" i="1"/>
  <c r="MG59" i="1"/>
  <c r="AY56" i="1"/>
  <c r="AZ59" i="1"/>
  <c r="BE56" i="1"/>
  <c r="CX59" i="1"/>
  <c r="AY59" i="1"/>
  <c r="BF56" i="1"/>
  <c r="CT60" i="1" l="1"/>
  <c r="CR60" i="1" s="1"/>
  <c r="H53" i="1"/>
  <c r="J52" i="1"/>
  <c r="BR51" i="1"/>
  <c r="BZ51" i="1"/>
  <c r="CE51" i="1"/>
  <c r="BW51" i="1"/>
  <c r="AY58" i="1"/>
  <c r="AZ58" i="1"/>
  <c r="BA58" i="1"/>
  <c r="DT59" i="1"/>
  <c r="BC58" i="1"/>
  <c r="BF58" i="1"/>
  <c r="BB58" i="1"/>
  <c r="BE58" i="1"/>
  <c r="ME59" i="1" a="1"/>
  <c r="ME59" i="1" s="1"/>
  <c r="BD58" i="1"/>
  <c r="BW52" i="1" l="1"/>
  <c r="BZ52" i="1"/>
  <c r="BR52" i="1"/>
  <c r="CE52" i="1"/>
  <c r="J53" i="1"/>
  <c r="H54" i="1"/>
  <c r="BE60" i="1"/>
  <c r="AZ60" i="1"/>
  <c r="BA60" i="1"/>
  <c r="BB60" i="1"/>
  <c r="BD60" i="1"/>
  <c r="AY60" i="1"/>
  <c r="BF60" i="1"/>
  <c r="BC60" i="1"/>
  <c r="H55" i="1" l="1"/>
  <c r="J54" i="1"/>
  <c r="BR53" i="1"/>
  <c r="CE53" i="1"/>
  <c r="BW53" i="1"/>
  <c r="BZ53" i="1"/>
  <c r="CE54" i="1" l="1"/>
  <c r="BW54" i="1"/>
  <c r="BR54" i="1"/>
  <c r="BZ54" i="1"/>
  <c r="H56" i="1"/>
  <c r="J55" i="1"/>
  <c r="BZ55" i="1" l="1"/>
  <c r="CE55" i="1"/>
  <c r="BW55" i="1"/>
  <c r="BR55" i="1"/>
  <c r="J56" i="1"/>
  <c r="H57" i="1"/>
  <c r="J57" i="1" l="1"/>
  <c r="H58" i="1"/>
  <c r="BW56" i="1"/>
  <c r="BR56" i="1"/>
  <c r="BZ56" i="1"/>
  <c r="CE56" i="1"/>
  <c r="H59" i="1" l="1"/>
  <c r="J58" i="1"/>
  <c r="BW57" i="1"/>
  <c r="BR57" i="1"/>
  <c r="BZ57" i="1"/>
  <c r="CE57" i="1"/>
  <c r="BR58" i="1" l="1"/>
  <c r="BZ58" i="1"/>
  <c r="BW58" i="1"/>
  <c r="CE58" i="1"/>
  <c r="J59" i="1"/>
  <c r="H60" i="1"/>
  <c r="J60" i="1" l="1"/>
  <c r="BR59" i="1"/>
  <c r="BZ59" i="1"/>
  <c r="CE59" i="1"/>
  <c r="BW59" i="1"/>
  <c r="BW60" i="1" l="1"/>
  <c r="BR60" i="1"/>
  <c r="CE60" i="1"/>
  <c r="BZ60" i="1"/>
  <c r="TA24" i="1" l="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SM24" i="1"/>
  <c r="UW24" i="1" s="1"/>
  <c r="SL24" i="1"/>
  <c r="UV24" i="1" s="1"/>
  <c r="SK24" i="1"/>
  <c r="UU24" i="1" s="1"/>
  <c r="SJ24" i="1"/>
  <c r="UT24" i="1" s="1"/>
  <c r="SI24" i="1"/>
  <c r="US24" i="1" s="1"/>
  <c r="SH24" i="1"/>
  <c r="UR24" i="1" s="1"/>
  <c r="SG24" i="1"/>
  <c r="UQ24" i="1" s="1"/>
  <c r="SF24" i="1"/>
  <c r="UP24" i="1" s="1"/>
  <c r="SE24" i="1"/>
  <c r="UO24" i="1" s="1"/>
  <c r="SD24" i="1"/>
  <c r="UN24" i="1" s="1"/>
  <c r="SC24" i="1"/>
  <c r="UM24" i="1" s="1"/>
  <c r="SB24" i="1"/>
  <c r="UL24" i="1" s="1"/>
  <c r="QW24" i="1"/>
  <c r="TG24" i="1" s="1"/>
  <c r="QV24" i="1"/>
  <c r="TF24" i="1" s="1"/>
  <c r="QU24" i="1"/>
  <c r="TE24" i="1" s="1"/>
  <c r="QT24" i="1"/>
  <c r="TD24" i="1" s="1"/>
  <c r="QS24" i="1"/>
  <c r="TC24" i="1" s="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RC22" i="1"/>
  <c r="RB22" i="1"/>
  <c r="RA22" i="1"/>
  <c r="QZ22" i="1"/>
  <c r="QY22" i="1"/>
  <c r="QX22" i="1"/>
  <c r="QW22" i="1"/>
  <c r="QV22" i="1"/>
  <c r="QU22" i="1"/>
  <c r="QT22" i="1"/>
  <c r="QS22" i="1"/>
  <c r="SB18" i="1"/>
  <c r="UL18" i="1" s="1"/>
  <c r="QW18" i="1"/>
  <c r="TG18" i="1" s="1"/>
  <c r="QV18" i="1"/>
  <c r="TF18" i="1" s="1"/>
  <c r="QU18" i="1"/>
  <c r="TE18" i="1" s="1"/>
  <c r="QT18" i="1"/>
  <c r="TD18" i="1" s="1"/>
  <c r="QS18" i="1"/>
  <c r="TC18" i="1" s="1"/>
  <c r="UJ83" i="1"/>
  <c r="UH83" i="1"/>
  <c r="UG83" i="1"/>
  <c r="UF83" i="1"/>
  <c r="SA83" i="1"/>
  <c r="RZ83" i="1"/>
  <c r="RY83" i="1"/>
  <c r="RX83" i="1"/>
  <c r="RW83" i="1"/>
  <c r="RV83" i="1"/>
  <c r="PP83" i="1"/>
  <c r="PO83" i="1"/>
  <c r="PN83" i="1"/>
  <c r="PM83" i="1"/>
  <c r="OS24" i="1"/>
  <c r="OR24" i="1"/>
  <c r="OQ24" i="1"/>
  <c r="OP24" i="1"/>
  <c r="OO24" i="1"/>
  <c r="OS18" i="1"/>
  <c r="RC18" i="1" s="1"/>
  <c r="TM18" i="1" s="1"/>
  <c r="OR18" i="1"/>
  <c r="RB18" i="1" s="1"/>
  <c r="TL18" i="1" s="1"/>
  <c r="OQ18" i="1"/>
  <c r="OP18" i="1"/>
  <c r="OO18" i="1"/>
  <c r="ON24" i="1"/>
  <c r="ON18" i="1"/>
  <c r="OM83"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I234" i="6"/>
  <c r="O234" i="6" s="1"/>
  <c r="U234" i="6" s="1"/>
  <c r="AA234" i="6" s="1"/>
  <c r="AG234" i="6" s="1"/>
  <c r="I234" i="8"/>
  <c r="PS18" i="1"/>
  <c r="SC18" i="1" s="1"/>
  <c r="UM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BD15" i="7"/>
  <c r="AS15" i="7" s="1"/>
  <c r="BC15" i="8"/>
  <c r="AR15" i="8" s="1"/>
  <c r="BC15" i="7"/>
  <c r="AR15" i="7" s="1"/>
  <c r="BB15" i="8"/>
  <c r="AQ15" i="8" s="1"/>
  <c r="BB15" i="7"/>
  <c r="AQ15" i="7" s="1"/>
  <c r="BA15" i="8"/>
  <c r="AP15" i="8" s="1"/>
  <c r="AW15" i="8"/>
  <c r="AY15" i="8" s="1"/>
  <c r="AN15" i="8" s="1"/>
  <c r="AW15" i="7"/>
  <c r="AY15" i="7" s="1"/>
  <c r="AN15" i="7" s="1"/>
  <c r="AW15" i="6"/>
  <c r="AZ15" i="6" s="1"/>
  <c r="AO15" i="6" s="1"/>
  <c r="RA83" i="1"/>
  <c r="QZ83" i="1"/>
  <c r="QY83" i="1"/>
  <c r="QX83" i="1"/>
  <c r="QW83" i="1"/>
  <c r="QV83" i="1"/>
  <c r="PK83" i="1"/>
  <c r="OK83" i="1"/>
  <c r="BB15" i="6" l="1"/>
  <c r="AQ15" i="6" s="1"/>
  <c r="UI22" i="1"/>
  <c r="UL22" i="1"/>
  <c r="QY24" i="1"/>
  <c r="TL22" i="1"/>
  <c r="UT22" i="1"/>
  <c r="TO22" i="1"/>
  <c r="TQ22" i="1"/>
  <c r="UW22" i="1"/>
  <c r="UF22" i="1"/>
  <c r="TI22" i="1"/>
  <c r="TJ22" i="1"/>
  <c r="UQ22" i="1"/>
  <c r="TM22" i="1"/>
  <c r="TR22" i="1"/>
  <c r="UX22" i="1"/>
  <c r="UH22" i="1"/>
  <c r="UK22" i="1"/>
  <c r="TH22" i="1"/>
  <c r="UP22" i="1"/>
  <c r="US22" i="1"/>
  <c r="TS22" i="1"/>
  <c r="UY22" i="1"/>
  <c r="VK22" i="1"/>
  <c r="QZ24" i="1"/>
  <c r="TT22" i="1"/>
  <c r="UZ22" i="1"/>
  <c r="TF22" i="1"/>
  <c r="TN22" i="1"/>
  <c r="TU22" i="1"/>
  <c r="VA22" i="1"/>
  <c r="UG22" i="1"/>
  <c r="TE22" i="1"/>
  <c r="RC24" i="1"/>
  <c r="TM24" i="1" s="1"/>
  <c r="TV22" i="1"/>
  <c r="VB22" i="1"/>
  <c r="UV22" i="1"/>
  <c r="TW22" i="1"/>
  <c r="VC22" i="1"/>
  <c r="TG22" i="1"/>
  <c r="UN22" i="1"/>
  <c r="RB24" i="1"/>
  <c r="TL24" i="1" s="1"/>
  <c r="UR22" i="1"/>
  <c r="UU22" i="1"/>
  <c r="TX22" i="1"/>
  <c r="VD22" i="1"/>
  <c r="UO22" i="1"/>
  <c r="TK22" i="1"/>
  <c r="TY22" i="1"/>
  <c r="VE22" i="1"/>
  <c r="UE22" i="1"/>
  <c r="UM22" i="1"/>
  <c r="RA24" i="1"/>
  <c r="TP22" i="1"/>
  <c r="TZ22" i="1"/>
  <c r="VF22" i="1"/>
  <c r="UA22" i="1"/>
  <c r="VG22" i="1"/>
  <c r="TC22" i="1"/>
  <c r="UB22" i="1"/>
  <c r="VH22" i="1"/>
  <c r="TD22" i="1"/>
  <c r="UC22" i="1"/>
  <c r="VI22" i="1"/>
  <c r="UJ22" i="1"/>
  <c r="UD22" i="1"/>
  <c r="VJ22" i="1"/>
  <c r="SA25" i="1"/>
  <c r="SA28" i="1" s="1"/>
  <c r="PO25" i="1"/>
  <c r="PO28" i="1" s="1"/>
  <c r="PP25" i="1"/>
  <c r="PP28" i="1" s="1"/>
  <c r="UF25" i="1"/>
  <c r="UF28" i="1" s="1"/>
  <c r="PN25" i="1"/>
  <c r="PN28" i="1" s="1"/>
  <c r="PM25" i="1"/>
  <c r="PM28" i="1" s="1"/>
  <c r="BD15" i="6"/>
  <c r="AS15" i="6" s="1"/>
  <c r="AZ15" i="7"/>
  <c r="AO15" i="7" s="1"/>
  <c r="AZ15" i="8"/>
  <c r="AO15" i="8" s="1"/>
  <c r="BA15" i="6"/>
  <c r="AP15" i="6" s="1"/>
  <c r="BA15" i="7"/>
  <c r="AP15" i="7" s="1"/>
  <c r="BC15" i="6"/>
  <c r="AR15" i="6" s="1"/>
  <c r="OU24" i="1"/>
  <c r="OY24" i="1"/>
  <c r="OW24" i="1"/>
  <c r="OX24" i="1"/>
  <c r="OM25" i="1"/>
  <c r="OM28" i="1" s="1"/>
  <c r="QX18" i="1"/>
  <c r="TH18" i="1" s="1"/>
  <c r="OT18" i="1"/>
  <c r="QX24" i="1"/>
  <c r="TH24" i="1" s="1"/>
  <c r="OT24" i="1"/>
  <c r="QY18" i="1"/>
  <c r="TI18" i="1" s="1"/>
  <c r="OU18" i="1"/>
  <c r="QZ18" i="1"/>
  <c r="TJ18" i="1" s="1"/>
  <c r="OV18" i="1"/>
  <c r="RA18" i="1"/>
  <c r="TK18" i="1" s="1"/>
  <c r="OW18" i="1"/>
  <c r="OV24" i="1"/>
  <c r="PQ83" i="1"/>
  <c r="PQ25" i="1"/>
  <c r="PQ28" i="1" s="1"/>
  <c r="OX18" i="1"/>
  <c r="OY18" i="1"/>
  <c r="RV25" i="1"/>
  <c r="RV28" i="1" s="1"/>
  <c r="RW25" i="1"/>
  <c r="RW28" i="1" s="1"/>
  <c r="RX25" i="1"/>
  <c r="RX28" i="1" s="1"/>
  <c r="RY25" i="1"/>
  <c r="RY28" i="1" s="1"/>
  <c r="RZ25" i="1"/>
  <c r="RZ28" i="1" s="1"/>
  <c r="UI83" i="1"/>
  <c r="UI25" i="1"/>
  <c r="UI28" i="1" s="1"/>
  <c r="UK83" i="1"/>
  <c r="UK25" i="1"/>
  <c r="UK28" i="1" s="1"/>
  <c r="UG25" i="1"/>
  <c r="UG28" i="1" s="1"/>
  <c r="UH25" i="1"/>
  <c r="UH28" i="1" s="1"/>
  <c r="UJ25" i="1"/>
  <c r="UJ28" i="1" s="1"/>
  <c r="AQ234" i="6"/>
  <c r="PT18" i="1"/>
  <c r="SD18" i="1" s="1"/>
  <c r="UN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K25" i="1"/>
  <c r="OK28" i="1" s="1"/>
  <c r="PH83" i="1"/>
  <c r="PH25" i="1"/>
  <c r="PH28" i="1" s="1"/>
  <c r="PI83" i="1"/>
  <c r="PI25" i="1"/>
  <c r="PI28" i="1" s="1"/>
  <c r="PJ83" i="1"/>
  <c r="PJ25" i="1"/>
  <c r="PJ28" i="1" s="1"/>
  <c r="PL83" i="1"/>
  <c r="PL25" i="1"/>
  <c r="PL28" i="1" s="1"/>
  <c r="PK25" i="1"/>
  <c r="PK28" i="1" s="1"/>
  <c r="QV25" i="1"/>
  <c r="QV28" i="1" s="1"/>
  <c r="QW25" i="1"/>
  <c r="QW28" i="1" s="1"/>
  <c r="QX25" i="1"/>
  <c r="QX28" i="1" s="1"/>
  <c r="QY25" i="1"/>
  <c r="QY28" i="1" s="1"/>
  <c r="QZ25" i="1"/>
  <c r="QZ28" i="1" s="1"/>
  <c r="RA25" i="1"/>
  <c r="RA28" i="1" s="1"/>
  <c r="TF83" i="1"/>
  <c r="TF25" i="1"/>
  <c r="TF28" i="1" s="1"/>
  <c r="TG83" i="1"/>
  <c r="TG25" i="1"/>
  <c r="TG28" i="1" s="1"/>
  <c r="TH83" i="1"/>
  <c r="TH25" i="1"/>
  <c r="TH28" i="1" s="1"/>
  <c r="TI83" i="1"/>
  <c r="TI25" i="1"/>
  <c r="TI28" i="1" s="1"/>
  <c r="TJ83" i="1"/>
  <c r="TJ25" i="1"/>
  <c r="TJ28" i="1" s="1"/>
  <c r="TK83" i="1"/>
  <c r="TK25" i="1"/>
  <c r="TK28" i="1" s="1"/>
  <c r="GE18" i="1"/>
  <c r="GJ18" i="1" s="1"/>
  <c r="GO18" i="1" s="1"/>
  <c r="GT18" i="1" s="1"/>
  <c r="HC25" i="1"/>
  <c r="HC28" i="1" s="1"/>
  <c r="HC18" i="1"/>
  <c r="HI18" i="1" s="1"/>
  <c r="HO18" i="1" s="1"/>
  <c r="HU18" i="1" s="1"/>
  <c r="IA18" i="1" s="1"/>
  <c r="IG18" i="1" s="1"/>
  <c r="HA25" i="1"/>
  <c r="HA28" i="1" s="1"/>
  <c r="HA18" i="1"/>
  <c r="HG18" i="1" s="1"/>
  <c r="HM18" i="1" s="1"/>
  <c r="HS18" i="1" s="1"/>
  <c r="HY18" i="1" s="1"/>
  <c r="IE18"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E24" i="1"/>
  <c r="HK24" i="1" s="1"/>
  <c r="HQ24" i="1" s="1"/>
  <c r="HW24" i="1" s="1"/>
  <c r="IC24" i="1" s="1"/>
  <c r="HJ23" i="1"/>
  <c r="HP23" i="1" s="1"/>
  <c r="HV23" i="1" s="1"/>
  <c r="IB23" i="1" s="1"/>
  <c r="IH23" i="1" s="1"/>
  <c r="HI23" i="1"/>
  <c r="HO23" i="1" s="1"/>
  <c r="HU23" i="1" s="1"/>
  <c r="IA23" i="1" s="1"/>
  <c r="IG23" i="1" s="1"/>
  <c r="HH23" i="1"/>
  <c r="HN23" i="1" s="1"/>
  <c r="HT23" i="1" s="1"/>
  <c r="HZ23" i="1" s="1"/>
  <c r="IF23" i="1" s="1"/>
  <c r="HG23" i="1"/>
  <c r="HM23" i="1" s="1"/>
  <c r="HS23" i="1" s="1"/>
  <c r="HY23" i="1" s="1"/>
  <c r="IE23" i="1" s="1"/>
  <c r="HJ19" i="1"/>
  <c r="HP19" i="1" s="1"/>
  <c r="HV19" i="1" s="1"/>
  <c r="IB19" i="1" s="1"/>
  <c r="IH19" i="1" s="1"/>
  <c r="HI19" i="1"/>
  <c r="HO19" i="1" s="1"/>
  <c r="HU19" i="1" s="1"/>
  <c r="IA19" i="1" s="1"/>
  <c r="IG19" i="1" s="1"/>
  <c r="HH19" i="1"/>
  <c r="HN19" i="1" s="1"/>
  <c r="HT19" i="1" s="1"/>
  <c r="HZ19" i="1" s="1"/>
  <c r="IF19" i="1" s="1"/>
  <c r="HG19" i="1"/>
  <c r="HM19" i="1" s="1"/>
  <c r="HS19" i="1" s="1"/>
  <c r="HY19" i="1" s="1"/>
  <c r="IE19" i="1" s="1"/>
  <c r="HJ18" i="1"/>
  <c r="HP18" i="1" s="1"/>
  <c r="HV18" i="1" s="1"/>
  <c r="IB18" i="1" s="1"/>
  <c r="IH18" i="1" s="1"/>
  <c r="HH18" i="1"/>
  <c r="HN18" i="1" s="1"/>
  <c r="HT18" i="1" s="1"/>
  <c r="HZ18" i="1" s="1"/>
  <c r="IF18" i="1" s="1"/>
  <c r="IH83" i="1"/>
  <c r="IG83" i="1"/>
  <c r="IF83" i="1"/>
  <c r="IE83" i="1"/>
  <c r="ID83" i="1"/>
  <c r="IC83" i="1"/>
  <c r="IB83" i="1"/>
  <c r="IA83" i="1"/>
  <c r="HZ83" i="1"/>
  <c r="HY83" i="1"/>
  <c r="FS83" i="1"/>
  <c r="FR83" i="1"/>
  <c r="FQ83" i="1"/>
  <c r="FP83" i="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EV24" i="1"/>
  <c r="FB24" i="1" s="1"/>
  <c r="FH24" i="1" s="1"/>
  <c r="FN24" i="1" s="1"/>
  <c r="FT24"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EV23" i="1"/>
  <c r="FB23" i="1" s="1"/>
  <c r="FH23" i="1" s="1"/>
  <c r="FN23" i="1" s="1"/>
  <c r="FT23" i="1" s="1"/>
  <c r="GZ22" i="1"/>
  <c r="HA22" i="1" s="1"/>
  <c r="EQ22" i="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EV19" i="1"/>
  <c r="FB19" i="1" s="1"/>
  <c r="FH19" i="1" s="1"/>
  <c r="FN19" i="1" s="1"/>
  <c r="FT19" i="1" s="1"/>
  <c r="FA18" i="1"/>
  <c r="FG18" i="1" s="1"/>
  <c r="FM18" i="1" s="1"/>
  <c r="FS18" i="1" s="1"/>
  <c r="FY18" i="1" s="1"/>
  <c r="EY18" i="1"/>
  <c r="FE18" i="1" s="1"/>
  <c r="FK18" i="1" s="1"/>
  <c r="FQ18" i="1" s="1"/>
  <c r="FW18" i="1" s="1"/>
  <c r="EW18" i="1"/>
  <c r="FC18" i="1" s="1"/>
  <c r="FI18" i="1" s="1"/>
  <c r="FO18" i="1" s="1"/>
  <c r="FU18" i="1" s="1"/>
  <c r="EV18" i="1"/>
  <c r="FB18" i="1" s="1"/>
  <c r="FH18" i="1" s="1"/>
  <c r="FN18" i="1" s="1"/>
  <c r="FT18" i="1" s="1"/>
  <c r="ER18" i="1"/>
  <c r="EX18" i="1" s="1"/>
  <c r="FD18" i="1" s="1"/>
  <c r="FJ18" i="1" s="1"/>
  <c r="FP18" i="1" s="1"/>
  <c r="FV18" i="1" s="1"/>
  <c r="ET18" i="1"/>
  <c r="EZ18" i="1" s="1"/>
  <c r="FF18" i="1" s="1"/>
  <c r="FL18" i="1" s="1"/>
  <c r="FR18" i="1" s="1"/>
  <c r="FX18" i="1" s="1"/>
  <c r="ET25" i="1"/>
  <c r="ET28" i="1" s="1"/>
  <c r="ER25" i="1"/>
  <c r="ER28" i="1" s="1"/>
  <c r="J42" i="3"/>
  <c r="J39" i="3"/>
  <c r="J38" i="3"/>
  <c r="J37" i="3"/>
  <c r="J34" i="3"/>
  <c r="A30" i="1"/>
  <c r="H42" i="3"/>
  <c r="H39" i="3"/>
  <c r="H38" i="3"/>
  <c r="H37" i="3"/>
  <c r="H34" i="3"/>
  <c r="OH26" i="1"/>
  <c r="E83" i="1"/>
  <c r="U25" i="1"/>
  <c r="G36" i="1"/>
  <c r="G35" i="1"/>
  <c r="G34" i="1"/>
  <c r="G33" i="1"/>
  <c r="VK83" i="1"/>
  <c r="VJ83" i="1"/>
  <c r="TA83" i="1"/>
  <c r="SZ83" i="1"/>
  <c r="QQ83" i="1"/>
  <c r="QP83" i="1"/>
  <c r="VI83" i="1"/>
  <c r="VH83" i="1"/>
  <c r="VG83" i="1"/>
  <c r="VF83" i="1"/>
  <c r="SY83" i="1"/>
  <c r="SX83" i="1"/>
  <c r="SW83" i="1"/>
  <c r="SV83" i="1"/>
  <c r="QO83" i="1"/>
  <c r="QN83" i="1"/>
  <c r="QM83" i="1"/>
  <c r="QL83" i="1"/>
  <c r="H32" i="1"/>
  <c r="JR36" i="1"/>
  <c r="JO36" i="1"/>
  <c r="A36" i="1"/>
  <c r="JR35" i="1"/>
  <c r="JO35" i="1"/>
  <c r="A35" i="1"/>
  <c r="JR34" i="1"/>
  <c r="JO34" i="1"/>
  <c r="A34" i="1"/>
  <c r="VE25" i="1"/>
  <c r="VE28" i="1" s="1"/>
  <c r="VD25" i="1"/>
  <c r="VD28" i="1" s="1"/>
  <c r="VC25" i="1"/>
  <c r="VC28" i="1" s="1"/>
  <c r="VB83" i="1"/>
  <c r="VA25" i="1"/>
  <c r="VA28" i="1" s="1"/>
  <c r="UZ25" i="1"/>
  <c r="UZ28" i="1" s="1"/>
  <c r="UY83" i="1"/>
  <c r="UX83" i="1"/>
  <c r="UW83" i="1"/>
  <c r="UU25" i="1"/>
  <c r="UU28" i="1" s="1"/>
  <c r="UT25" i="1"/>
  <c r="UT28" i="1" s="1"/>
  <c r="US83" i="1"/>
  <c r="UQ25" i="1"/>
  <c r="UQ28" i="1" s="1"/>
  <c r="UL25" i="1"/>
  <c r="UL28" i="1" s="1"/>
  <c r="UE25" i="1"/>
  <c r="UE28" i="1" s="1"/>
  <c r="UD83" i="1"/>
  <c r="UC25" i="1"/>
  <c r="UC28" i="1" s="1"/>
  <c r="UB25" i="1"/>
  <c r="UB28" i="1" s="1"/>
  <c r="UA25" i="1"/>
  <c r="TY25" i="1"/>
  <c r="TY28" i="1" s="1"/>
  <c r="TV83" i="1"/>
  <c r="TU83" i="1"/>
  <c r="TT25" i="1"/>
  <c r="TT28" i="1" s="1"/>
  <c r="TS25" i="1"/>
  <c r="TS28" i="1" s="1"/>
  <c r="TR83" i="1"/>
  <c r="TQ25" i="1"/>
  <c r="TQ28" i="1" s="1"/>
  <c r="TP83" i="1"/>
  <c r="TO83" i="1"/>
  <c r="TN83" i="1"/>
  <c r="TM83" i="1"/>
  <c r="TL83" i="1"/>
  <c r="TE83" i="1"/>
  <c r="TD25" i="1"/>
  <c r="TD28" i="1" s="1"/>
  <c r="TC83" i="1"/>
  <c r="TB83" i="1"/>
  <c r="SU83" i="1"/>
  <c r="SS83" i="1"/>
  <c r="SN83" i="1"/>
  <c r="SM83" i="1"/>
  <c r="SL83" i="1"/>
  <c r="SK25" i="1"/>
  <c r="SK28" i="1" s="1"/>
  <c r="SJ83" i="1"/>
  <c r="SI83" i="1"/>
  <c r="SG83" i="1"/>
  <c r="SD83" i="1"/>
  <c r="SC83" i="1"/>
  <c r="SB25" i="1"/>
  <c r="SB28" i="1" s="1"/>
  <c r="RU83" i="1"/>
  <c r="RT83" i="1"/>
  <c r="RS25" i="1"/>
  <c r="RS28" i="1" s="1"/>
  <c r="RR83" i="1"/>
  <c r="RQ25" i="1"/>
  <c r="RQ28" i="1" s="1"/>
  <c r="RP83" i="1"/>
  <c r="RO83" i="1"/>
  <c r="RN25" i="1"/>
  <c r="RN28" i="1" s="1"/>
  <c r="RM25" i="1"/>
  <c r="RM28" i="1" s="1"/>
  <c r="RL83" i="1"/>
  <c r="RK25" i="1"/>
  <c r="RK28" i="1" s="1"/>
  <c r="RJ83" i="1"/>
  <c r="RI83" i="1"/>
  <c r="RG83" i="1"/>
  <c r="RB83" i="1"/>
  <c r="QU25" i="1"/>
  <c r="QU28" i="1" s="1"/>
  <c r="QT25" i="1"/>
  <c r="QT28" i="1" s="1"/>
  <c r="QS25" i="1"/>
  <c r="QS28" i="1" s="1"/>
  <c r="QR83" i="1"/>
  <c r="QK25" i="1"/>
  <c r="QI25" i="1"/>
  <c r="QI28" i="1" s="1"/>
  <c r="QF83" i="1"/>
  <c r="QE83" i="1"/>
  <c r="QD83" i="1"/>
  <c r="QC83" i="1"/>
  <c r="QB25" i="1"/>
  <c r="QB28" i="1" s="1"/>
  <c r="QA83" i="1"/>
  <c r="PZ83" i="1"/>
  <c r="PY25" i="1"/>
  <c r="PY28" i="1" s="1"/>
  <c r="PX25" i="1"/>
  <c r="PX28" i="1" s="1"/>
  <c r="PW83" i="1"/>
  <c r="PV83" i="1"/>
  <c r="PU83" i="1"/>
  <c r="PS25" i="1"/>
  <c r="PS28" i="1" s="1"/>
  <c r="PR25" i="1"/>
  <c r="PR28" i="1" s="1"/>
  <c r="PG25" i="1"/>
  <c r="PG28" i="1" s="1"/>
  <c r="OZ25" i="1"/>
  <c r="OZ28" i="1" s="1"/>
  <c r="OY83" i="1"/>
  <c r="OX25" i="1"/>
  <c r="OX28" i="1" s="1"/>
  <c r="OW83" i="1"/>
  <c r="OV83" i="1"/>
  <c r="OU25" i="1"/>
  <c r="OP83" i="1"/>
  <c r="OO25" i="1"/>
  <c r="OO28" i="1" s="1"/>
  <c r="ON83" i="1"/>
  <c r="OL83" i="1"/>
  <c r="OJ83" i="1"/>
  <c r="OI83" i="1"/>
  <c r="OH83" i="1"/>
  <c r="N25" i="1"/>
  <c r="N26" i="1"/>
  <c r="OE26" i="1" s="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D25" i="1"/>
  <c r="JD28" i="1" s="1"/>
  <c r="JA25" i="1"/>
  <c r="JA28" i="1" s="1"/>
  <c r="IY25" i="1"/>
  <c r="IY28" i="1" s="1"/>
  <c r="IV25" i="1"/>
  <c r="IV28" i="1" s="1"/>
  <c r="IT25" i="1"/>
  <c r="IT28" i="1" s="1"/>
  <c r="IQ25" i="1"/>
  <c r="IQ28" i="1" s="1"/>
  <c r="IO25" i="1"/>
  <c r="IO28" i="1" s="1"/>
  <c r="IL25" i="1"/>
  <c r="IL28" i="1" s="1"/>
  <c r="IJ25" i="1"/>
  <c r="IJ28" i="1" s="1"/>
  <c r="IR23" i="1"/>
  <c r="IW23" i="1" s="1"/>
  <c r="JB23" i="1" s="1"/>
  <c r="JG23" i="1" s="1"/>
  <c r="IQ23" i="1"/>
  <c r="IV23" i="1" s="1"/>
  <c r="JA23" i="1" s="1"/>
  <c r="JF23" i="1" s="1"/>
  <c r="IP23" i="1"/>
  <c r="IU23" i="1" s="1"/>
  <c r="IZ23" i="1" s="1"/>
  <c r="JE23" i="1" s="1"/>
  <c r="IO23" i="1"/>
  <c r="IT23" i="1" s="1"/>
  <c r="IY23" i="1" s="1"/>
  <c r="JD23" i="1" s="1"/>
  <c r="IN23" i="1"/>
  <c r="IS23" i="1" s="1"/>
  <c r="IX23" i="1" s="1"/>
  <c r="JC23" i="1" s="1"/>
  <c r="IR19" i="1"/>
  <c r="IQ19" i="1"/>
  <c r="IP19" i="1"/>
  <c r="IO19" i="1"/>
  <c r="IR18" i="1"/>
  <c r="IW18" i="1" s="1"/>
  <c r="JB18" i="1" s="1"/>
  <c r="JG18" i="1" s="1"/>
  <c r="IP18" i="1"/>
  <c r="IU18" i="1" s="1"/>
  <c r="IZ18" i="1" s="1"/>
  <c r="JE18" i="1" s="1"/>
  <c r="IN18" i="1"/>
  <c r="IS18" i="1" s="1"/>
  <c r="IX18" i="1" s="1"/>
  <c r="JC18" i="1" s="1"/>
  <c r="IL18" i="1"/>
  <c r="IQ18" i="1" s="1"/>
  <c r="IV18" i="1" s="1"/>
  <c r="JA18" i="1" s="1"/>
  <c r="JF18" i="1" s="1"/>
  <c r="IJ18" i="1"/>
  <c r="IO18" i="1" s="1"/>
  <c r="IT18" i="1" s="1"/>
  <c r="IY18" i="1" s="1"/>
  <c r="JD18" i="1" s="1"/>
  <c r="JG83" i="1"/>
  <c r="JF83" i="1"/>
  <c r="JE83" i="1"/>
  <c r="JC83" i="1"/>
  <c r="JB83" i="1"/>
  <c r="IZ83" i="1"/>
  <c r="IX83" i="1"/>
  <c r="IW83" i="1"/>
  <c r="IU83" i="1"/>
  <c r="IS83" i="1"/>
  <c r="IR83" i="1"/>
  <c r="IP83" i="1"/>
  <c r="IN83" i="1"/>
  <c r="IM83" i="1"/>
  <c r="IK83" i="1"/>
  <c r="II83" i="1"/>
  <c r="HX83" i="1"/>
  <c r="HW83" i="1"/>
  <c r="HV83" i="1"/>
  <c r="HU83" i="1"/>
  <c r="HT83" i="1"/>
  <c r="HS83" i="1"/>
  <c r="HR83" i="1"/>
  <c r="HQ83" i="1"/>
  <c r="HP83" i="1"/>
  <c r="HO83" i="1"/>
  <c r="HN83" i="1"/>
  <c r="HM83" i="1"/>
  <c r="HL83" i="1"/>
  <c r="HK83" i="1"/>
  <c r="HJ83" i="1"/>
  <c r="HI83" i="1"/>
  <c r="HH83" i="1"/>
  <c r="HG83" i="1"/>
  <c r="HF83" i="1"/>
  <c r="HE83" i="1"/>
  <c r="HD83" i="1"/>
  <c r="HB83" i="1"/>
  <c r="GZ83" i="1"/>
  <c r="GY83" i="1"/>
  <c r="GU25" i="1"/>
  <c r="GU28" i="1" s="1"/>
  <c r="GR25" i="1"/>
  <c r="GP25" i="1"/>
  <c r="GP28" i="1" s="1"/>
  <c r="GM25" i="1"/>
  <c r="GM28" i="1" s="1"/>
  <c r="GK25" i="1"/>
  <c r="GK28" i="1" s="1"/>
  <c r="GH25" i="1"/>
  <c r="GF25" i="1"/>
  <c r="GC25" i="1"/>
  <c r="GA25" i="1"/>
  <c r="GI23" i="1"/>
  <c r="GN23" i="1" s="1"/>
  <c r="GS23" i="1" s="1"/>
  <c r="GX23" i="1" s="1"/>
  <c r="HF23" i="1" s="1"/>
  <c r="HL23" i="1" s="1"/>
  <c r="HR23" i="1" s="1"/>
  <c r="HX23" i="1" s="1"/>
  <c r="ID23" i="1" s="1"/>
  <c r="GH23" i="1"/>
  <c r="GM23" i="1" s="1"/>
  <c r="GR23" i="1" s="1"/>
  <c r="GW23" i="1" s="1"/>
  <c r="HE23" i="1" s="1"/>
  <c r="HK23" i="1" s="1"/>
  <c r="HQ23" i="1" s="1"/>
  <c r="HW23" i="1" s="1"/>
  <c r="IC23" i="1" s="1"/>
  <c r="GG23" i="1"/>
  <c r="GL23" i="1" s="1"/>
  <c r="GQ23" i="1" s="1"/>
  <c r="GV23" i="1" s="1"/>
  <c r="GF23" i="1"/>
  <c r="GK23" i="1" s="1"/>
  <c r="GP23" i="1" s="1"/>
  <c r="GU23" i="1" s="1"/>
  <c r="GI18" i="1"/>
  <c r="GN18" i="1" s="1"/>
  <c r="GS18" i="1" s="1"/>
  <c r="GX18" i="1" s="1"/>
  <c r="HF18" i="1" s="1"/>
  <c r="HL18" i="1" s="1"/>
  <c r="HR18" i="1" s="1"/>
  <c r="HX18" i="1" s="1"/>
  <c r="ID18" i="1" s="1"/>
  <c r="GG18" i="1"/>
  <c r="GL18" i="1" s="1"/>
  <c r="GQ18" i="1" s="1"/>
  <c r="GV18" i="1" s="1"/>
  <c r="GI19" i="1"/>
  <c r="GH19" i="1"/>
  <c r="GG19" i="1"/>
  <c r="GC18" i="1"/>
  <c r="GH18" i="1" s="1"/>
  <c r="GM18" i="1" s="1"/>
  <c r="GR18" i="1" s="1"/>
  <c r="GW18" i="1" s="1"/>
  <c r="HE18" i="1" s="1"/>
  <c r="HK18" i="1" s="1"/>
  <c r="HQ18" i="1" s="1"/>
  <c r="HW18" i="1" s="1"/>
  <c r="IC18" i="1" s="1"/>
  <c r="GA18" i="1"/>
  <c r="GF18" i="1" s="1"/>
  <c r="GK18" i="1" s="1"/>
  <c r="GP18" i="1" s="1"/>
  <c r="GU18" i="1" s="1"/>
  <c r="GE23" i="1"/>
  <c r="GJ23" i="1" s="1"/>
  <c r="GO23" i="1" s="1"/>
  <c r="GT23" i="1" s="1"/>
  <c r="AW23" i="1"/>
  <c r="FA83" i="1"/>
  <c r="FJ83" i="1"/>
  <c r="FN83" i="1"/>
  <c r="EX25" i="1"/>
  <c r="EX28" i="1" s="1"/>
  <c r="ES8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UR83" i="1"/>
  <c r="UP83" i="1"/>
  <c r="UO83" i="1"/>
  <c r="UN83" i="1"/>
  <c r="UM83" i="1"/>
  <c r="UL83" i="1"/>
  <c r="UA83" i="1"/>
  <c r="TY83" i="1"/>
  <c r="TX83" i="1"/>
  <c r="TW83" i="1"/>
  <c r="ST83" i="1"/>
  <c r="SR83" i="1"/>
  <c r="SQ83" i="1"/>
  <c r="SP83" i="1"/>
  <c r="SO83" i="1"/>
  <c r="SF83" i="1"/>
  <c r="SE83" i="1"/>
  <c r="RH83" i="1"/>
  <c r="RF83" i="1"/>
  <c r="RE83" i="1"/>
  <c r="RD83" i="1"/>
  <c r="RC83" i="1"/>
  <c r="QK83" i="1"/>
  <c r="QH83" i="1"/>
  <c r="QG83" i="1"/>
  <c r="PG83" i="1"/>
  <c r="PF83" i="1"/>
  <c r="PE83" i="1"/>
  <c r="PD83" i="1"/>
  <c r="PC83" i="1"/>
  <c r="PB83" i="1"/>
  <c r="PA83" i="1"/>
  <c r="OZ83" i="1"/>
  <c r="OX83" i="1"/>
  <c r="OU83" i="1"/>
  <c r="OS83" i="1"/>
  <c r="OR83" i="1"/>
  <c r="OQ83" i="1"/>
  <c r="OG83" i="1"/>
  <c r="UR25" i="1"/>
  <c r="UR28" i="1" s="1"/>
  <c r="UP25" i="1"/>
  <c r="UP28" i="1" s="1"/>
  <c r="UO25" i="1"/>
  <c r="UO28" i="1" s="1"/>
  <c r="UN25" i="1"/>
  <c r="UN28" i="1" s="1"/>
  <c r="UM25" i="1"/>
  <c r="UM28" i="1" s="1"/>
  <c r="UD25" i="1"/>
  <c r="UD28" i="1" s="1"/>
  <c r="TX25" i="1"/>
  <c r="TX28" i="1" s="1"/>
  <c r="TW25" i="1"/>
  <c r="TW28" i="1" s="1"/>
  <c r="ST25" i="1"/>
  <c r="ST28" i="1" s="1"/>
  <c r="SS25" i="1"/>
  <c r="SS28" i="1" s="1"/>
  <c r="SR25" i="1"/>
  <c r="SR28" i="1" s="1"/>
  <c r="SQ25" i="1"/>
  <c r="SQ28" i="1" s="1"/>
  <c r="SP25" i="1"/>
  <c r="SP28" i="1" s="1"/>
  <c r="SO25" i="1"/>
  <c r="SO28" i="1" s="1"/>
  <c r="SM25" i="1"/>
  <c r="SM28" i="1" s="1"/>
  <c r="SL25" i="1"/>
  <c r="SL28" i="1" s="1"/>
  <c r="SI25" i="1"/>
  <c r="SG25" i="1"/>
  <c r="SG28" i="1" s="1"/>
  <c r="SF25" i="1"/>
  <c r="SF28" i="1" s="1"/>
  <c r="SE25" i="1"/>
  <c r="SE28" i="1" s="1"/>
  <c r="RT25" i="1"/>
  <c r="RT28" i="1" s="1"/>
  <c r="RR25" i="1"/>
  <c r="RR28" i="1" s="1"/>
  <c r="RH25" i="1"/>
  <c r="RH28" i="1" s="1"/>
  <c r="RG25" i="1"/>
  <c r="RG28" i="1" s="1"/>
  <c r="RF25" i="1"/>
  <c r="RF28" i="1" s="1"/>
  <c r="RE25" i="1"/>
  <c r="RE28" i="1" s="1"/>
  <c r="RD25" i="1"/>
  <c r="RD28" i="1" s="1"/>
  <c r="RC25" i="1"/>
  <c r="RC28" i="1" s="1"/>
  <c r="RB25" i="1"/>
  <c r="RB28" i="1" s="1"/>
  <c r="QH25" i="1"/>
  <c r="QH28" i="1" s="1"/>
  <c r="QG25" i="1"/>
  <c r="QG28" i="1" s="1"/>
  <c r="PF25" i="1"/>
  <c r="PF28" i="1" s="1"/>
  <c r="PE25" i="1"/>
  <c r="PE28" i="1" s="1"/>
  <c r="PD25" i="1"/>
  <c r="PD28" i="1" s="1"/>
  <c r="PC25" i="1"/>
  <c r="PC28" i="1" s="1"/>
  <c r="PB25" i="1"/>
  <c r="PB28" i="1" s="1"/>
  <c r="PA25" i="1"/>
  <c r="PA28" i="1" s="1"/>
  <c r="OS25" i="1"/>
  <c r="OS28" i="1" s="1"/>
  <c r="OR25" i="1"/>
  <c r="OR28" i="1" s="1"/>
  <c r="OQ25" i="1"/>
  <c r="OQ28" i="1" s="1"/>
  <c r="QR18" i="1"/>
  <c r="TB18" i="1" s="1"/>
  <c r="QR24" i="1"/>
  <c r="TB24" i="1" s="1"/>
  <c r="QR22" i="1"/>
  <c r="A202" i="5"/>
  <c r="A201" i="5"/>
  <c r="JO33" i="1"/>
  <c r="JO32" i="1"/>
  <c r="JO31" i="1"/>
  <c r="JO83" i="1"/>
  <c r="JR33" i="1"/>
  <c r="JR32" i="1"/>
  <c r="JR31" i="1"/>
  <c r="KL83" i="1"/>
  <c r="KK83" i="1"/>
  <c r="KM83" i="1"/>
  <c r="KJ83" i="1"/>
  <c r="KI83" i="1"/>
  <c r="KH83" i="1"/>
  <c r="KG83" i="1"/>
  <c r="KF83" i="1"/>
  <c r="KE83" i="1"/>
  <c r="KD83" i="1"/>
  <c r="KC83" i="1"/>
  <c r="KB83" i="1"/>
  <c r="JM83" i="1"/>
  <c r="JR83" i="1"/>
  <c r="A113" i="5"/>
  <c r="KX83" i="1"/>
  <c r="LB83" i="1"/>
  <c r="A122" i="5"/>
  <c r="LC83" i="1"/>
  <c r="C788" i="4"/>
  <c r="C786" i="4"/>
  <c r="C791" i="4"/>
  <c r="C790" i="4"/>
  <c r="C789" i="4"/>
  <c r="C787" i="4"/>
  <c r="M101" i="4"/>
  <c r="M100" i="4"/>
  <c r="M99" i="4"/>
  <c r="M98" i="4"/>
  <c r="AR26" i="1" l="1"/>
  <c r="AN26" i="1"/>
  <c r="TI24" i="1"/>
  <c r="TJ24" i="1"/>
  <c r="TK24" i="1"/>
  <c r="RL25" i="1"/>
  <c r="RL28" i="1" s="1"/>
  <c r="PT25" i="1"/>
  <c r="PT28" i="1" s="1"/>
  <c r="PT83" i="1"/>
  <c r="UV25" i="1"/>
  <c r="UV28" i="1" s="1"/>
  <c r="UV83" i="1"/>
  <c r="TD83" i="1"/>
  <c r="QB83" i="1"/>
  <c r="VD83" i="1"/>
  <c r="OV25" i="1"/>
  <c r="OV28" i="1" s="1"/>
  <c r="QI83" i="1"/>
  <c r="TU25" i="1"/>
  <c r="TU28" i="1" s="1"/>
  <c r="OJ25" i="1"/>
  <c r="OJ28" i="1" s="1"/>
  <c r="RH24" i="1"/>
  <c r="RG24" i="1"/>
  <c r="RI24" i="1"/>
  <c r="RE24" i="1"/>
  <c r="UT83" i="1"/>
  <c r="PR83" i="1"/>
  <c r="UX25" i="1"/>
  <c r="UX28" i="1" s="1"/>
  <c r="UW25" i="1"/>
  <c r="UW28" i="1" s="1"/>
  <c r="RM83" i="1"/>
  <c r="PU25" i="1"/>
  <c r="PU28" i="1" s="1"/>
  <c r="PV25" i="1"/>
  <c r="PV28" i="1" s="1"/>
  <c r="TE25" i="1"/>
  <c r="TE28" i="1" s="1"/>
  <c r="PZ25" i="1"/>
  <c r="PZ28" i="1" s="1"/>
  <c r="TL25" i="1"/>
  <c r="TL28" i="1" s="1"/>
  <c r="TO25" i="1"/>
  <c r="TO28" i="1" s="1"/>
  <c r="TP25" i="1"/>
  <c r="TP28" i="1" s="1"/>
  <c r="TR25" i="1"/>
  <c r="TR28" i="1" s="1"/>
  <c r="VB25" i="1"/>
  <c r="VB28" i="1" s="1"/>
  <c r="RN83" i="1"/>
  <c r="PW25" i="1"/>
  <c r="PW28" i="1" s="1"/>
  <c r="UY25" i="1"/>
  <c r="UY28" i="1" s="1"/>
  <c r="TM25" i="1"/>
  <c r="TM28" i="1" s="1"/>
  <c r="TN25" i="1"/>
  <c r="TN28" i="1" s="1"/>
  <c r="RO25" i="1"/>
  <c r="RO28" i="1" s="1"/>
  <c r="PC24" i="1"/>
  <c r="PA24" i="1"/>
  <c r="SJ25" i="1"/>
  <c r="SJ28" i="1" s="1"/>
  <c r="QT83" i="1"/>
  <c r="PE24" i="1"/>
  <c r="SN25" i="1"/>
  <c r="SN28" i="1" s="1"/>
  <c r="PD24" i="1"/>
  <c r="RI18" i="1"/>
  <c r="TS18" i="1" s="1"/>
  <c r="PE18" i="1"/>
  <c r="RH18" i="1"/>
  <c r="TR18" i="1" s="1"/>
  <c r="PD18" i="1"/>
  <c r="SC25" i="1"/>
  <c r="SC28" i="1" s="1"/>
  <c r="RF24" i="1"/>
  <c r="PB24" i="1"/>
  <c r="RG18" i="1"/>
  <c r="TQ18" i="1" s="1"/>
  <c r="PC18" i="1"/>
  <c r="RF18" i="1"/>
  <c r="TP18" i="1" s="1"/>
  <c r="PB18" i="1"/>
  <c r="QE25" i="1"/>
  <c r="QE28" i="1" s="1"/>
  <c r="RE18" i="1"/>
  <c r="TO18" i="1" s="1"/>
  <c r="PA18" i="1"/>
  <c r="RD24" i="1"/>
  <c r="OZ24" i="1"/>
  <c r="RD18" i="1"/>
  <c r="TN18" i="1" s="1"/>
  <c r="OZ18" i="1"/>
  <c r="TB22" i="1"/>
  <c r="RK83" i="1"/>
  <c r="TC25" i="1"/>
  <c r="TC28" i="1" s="1"/>
  <c r="IF25" i="1"/>
  <c r="IF28" i="1" s="1"/>
  <c r="ER22" i="1"/>
  <c r="AQ234" i="8"/>
  <c r="AP234" i="4"/>
  <c r="AP234" i="7"/>
  <c r="PU18" i="1"/>
  <c r="SE18" i="1" s="1"/>
  <c r="UO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H25" i="1"/>
  <c r="IH28" i="1" s="1"/>
  <c r="UU83" i="1"/>
  <c r="UZ83" i="1"/>
  <c r="PS83" i="1"/>
  <c r="VA83" i="1"/>
  <c r="PX83" i="1"/>
  <c r="PY83" i="1"/>
  <c r="RQ83" i="1"/>
  <c r="IG25" i="1"/>
  <c r="IG28" i="1" s="1"/>
  <c r="HB22" i="1"/>
  <c r="OT25" i="1"/>
  <c r="OT28" i="1" s="1"/>
  <c r="OT83" i="1"/>
  <c r="QJ83" i="1"/>
  <c r="QJ25" i="1"/>
  <c r="QJ28" i="1" s="1"/>
  <c r="SH25" i="1"/>
  <c r="SH28" i="1" s="1"/>
  <c r="SH83" i="1"/>
  <c r="TZ25" i="1"/>
  <c r="TZ28" i="1" s="1"/>
  <c r="TZ83" i="1"/>
  <c r="IC25" i="1"/>
  <c r="IC28" i="1" s="1"/>
  <c r="ID25" i="1"/>
  <c r="ID28" i="1" s="1"/>
  <c r="IE25" i="1"/>
  <c r="IE28" i="1" s="1"/>
  <c r="FT83" i="1"/>
  <c r="FT25" i="1"/>
  <c r="FT28" i="1" s="1"/>
  <c r="FU83" i="1"/>
  <c r="FU25" i="1"/>
  <c r="FU28" i="1" s="1"/>
  <c r="FV83" i="1"/>
  <c r="FV25" i="1"/>
  <c r="FV28" i="1" s="1"/>
  <c r="FW83" i="1"/>
  <c r="FW25" i="1"/>
  <c r="FW28" i="1" s="1"/>
  <c r="FX83" i="1"/>
  <c r="FX25" i="1"/>
  <c r="FX28" i="1" s="1"/>
  <c r="FY83" i="1"/>
  <c r="FY25" i="1"/>
  <c r="FY28" i="1" s="1"/>
  <c r="FP25" i="1"/>
  <c r="FP28" i="1" s="1"/>
  <c r="FQ25" i="1"/>
  <c r="FQ28" i="1" s="1"/>
  <c r="FR25" i="1"/>
  <c r="FR28" i="1" s="1"/>
  <c r="FS25" i="1"/>
  <c r="FS28" i="1" s="1"/>
  <c r="HY25" i="1"/>
  <c r="HY28" i="1" s="1"/>
  <c r="HZ25" i="1"/>
  <c r="HZ28" i="1" s="1"/>
  <c r="IA25" i="1"/>
  <c r="IA28" i="1" s="1"/>
  <c r="IB25" i="1"/>
  <c r="IB28" i="1" s="1"/>
  <c r="QU83" i="1"/>
  <c r="OY25" i="1"/>
  <c r="OY28" i="1" s="1"/>
  <c r="UE83" i="1"/>
  <c r="US25" i="1"/>
  <c r="US28" i="1" s="1"/>
  <c r="SU25" i="1"/>
  <c r="SU28" i="1" s="1"/>
  <c r="RI25" i="1"/>
  <c r="RI28" i="1" s="1"/>
  <c r="RJ25" i="1"/>
  <c r="RJ28" i="1" s="1"/>
  <c r="RP25" i="1"/>
  <c r="RP28" i="1" s="1"/>
  <c r="OO83" i="1"/>
  <c r="RU25" i="1"/>
  <c r="RU28" i="1" s="1"/>
  <c r="VE83" i="1"/>
  <c r="QC25" i="1"/>
  <c r="QC28" i="1" s="1"/>
  <c r="TS83" i="1"/>
  <c r="OL25" i="1"/>
  <c r="OL28" i="1" s="1"/>
  <c r="QA25" i="1"/>
  <c r="QA28" i="1" s="1"/>
  <c r="VC83" i="1"/>
  <c r="OI25" i="1"/>
  <c r="OI28" i="1" s="1"/>
  <c r="TQ83" i="1"/>
  <c r="RS83" i="1"/>
  <c r="OW25" i="1"/>
  <c r="OW28" i="1" s="1"/>
  <c r="TT83" i="1"/>
  <c r="SW25" i="1"/>
  <c r="SW28" i="1" s="1"/>
  <c r="SB83" i="1"/>
  <c r="QQ25" i="1"/>
  <c r="QQ28" i="1" s="1"/>
  <c r="QR26" i="1"/>
  <c r="SX25" i="1"/>
  <c r="SX28" i="1" s="1"/>
  <c r="UB83" i="1"/>
  <c r="SY25" i="1"/>
  <c r="SY28" i="1" s="1"/>
  <c r="UC83" i="1"/>
  <c r="SK83" i="1"/>
  <c r="QS83" i="1"/>
  <c r="VJ25" i="1"/>
  <c r="VJ28" i="1" s="1"/>
  <c r="GL19" i="1"/>
  <c r="GM19" i="1"/>
  <c r="GN19" i="1"/>
  <c r="IT19" i="1"/>
  <c r="IU19" i="1"/>
  <c r="IV19" i="1"/>
  <c r="IW19" i="1"/>
  <c r="H33" i="1"/>
  <c r="VK25" i="1"/>
  <c r="VK28" i="1" s="1"/>
  <c r="UQ83" i="1"/>
  <c r="SZ25" i="1"/>
  <c r="SZ28" i="1" s="1"/>
  <c r="TA25" i="1"/>
  <c r="TA28" i="1" s="1"/>
  <c r="VF25" i="1"/>
  <c r="VF28" i="1" s="1"/>
  <c r="VG25" i="1"/>
  <c r="VG28" i="1" s="1"/>
  <c r="VH25" i="1"/>
  <c r="VH28" i="1" s="1"/>
  <c r="VI25" i="1"/>
  <c r="VI28" i="1" s="1"/>
  <c r="QP25" i="1"/>
  <c r="QP28" i="1" s="1"/>
  <c r="QL25" i="1"/>
  <c r="QL28" i="1" s="1"/>
  <c r="QM25" i="1"/>
  <c r="QM28" i="1" s="1"/>
  <c r="QN25" i="1"/>
  <c r="QN28" i="1" s="1"/>
  <c r="QO25" i="1"/>
  <c r="QO28" i="1" s="1"/>
  <c r="SV25" i="1"/>
  <c r="SV28" i="1" s="1"/>
  <c r="TV25" i="1"/>
  <c r="TV28" i="1" s="1"/>
  <c r="SD25" i="1"/>
  <c r="SD28" i="1" s="1"/>
  <c r="QF25" i="1"/>
  <c r="QF28" i="1" s="1"/>
  <c r="OP25" i="1"/>
  <c r="OP28" i="1" s="1"/>
  <c r="ON25" i="1"/>
  <c r="ON28" i="1" s="1"/>
  <c r="QD25" i="1"/>
  <c r="QD28" i="1" s="1"/>
  <c r="IZ25" i="1"/>
  <c r="IZ28" i="1" s="1"/>
  <c r="HB25" i="1"/>
  <c r="HB28" i="1" s="1"/>
  <c r="HD25" i="1"/>
  <c r="HD28" i="1" s="1"/>
  <c r="HE25" i="1"/>
  <c r="HE28" i="1" s="1"/>
  <c r="HF25" i="1"/>
  <c r="HF28" i="1" s="1"/>
  <c r="HG25" i="1"/>
  <c r="HG28" i="1" s="1"/>
  <c r="HH25" i="1"/>
  <c r="HH28" i="1" s="1"/>
  <c r="HI25" i="1"/>
  <c r="HI28" i="1" s="1"/>
  <c r="HJ25" i="1"/>
  <c r="HJ28" i="1" s="1"/>
  <c r="IK25" i="1"/>
  <c r="IK28" i="1" s="1"/>
  <c r="IM25" i="1"/>
  <c r="IM28" i="1" s="1"/>
  <c r="IN25" i="1"/>
  <c r="IN28" i="1" s="1"/>
  <c r="IP25" i="1"/>
  <c r="IP28" i="1" s="1"/>
  <c r="GY25" i="1"/>
  <c r="GY28" i="1" s="1"/>
  <c r="GZ25" i="1"/>
  <c r="GZ28" i="1" s="1"/>
  <c r="IR25" i="1"/>
  <c r="IR28" i="1" s="1"/>
  <c r="IS25" i="1"/>
  <c r="IS28" i="1" s="1"/>
  <c r="IU25" i="1"/>
  <c r="IU28" i="1" s="1"/>
  <c r="IW25" i="1"/>
  <c r="IW28" i="1" s="1"/>
  <c r="IX25" i="1"/>
  <c r="IX28" i="1" s="1"/>
  <c r="HK25" i="1"/>
  <c r="HK28" i="1" s="1"/>
  <c r="HL25" i="1"/>
  <c r="HL28" i="1" s="1"/>
  <c r="JB25" i="1"/>
  <c r="JB28" i="1" s="1"/>
  <c r="HM25" i="1"/>
  <c r="HM28" i="1" s="1"/>
  <c r="JC25" i="1"/>
  <c r="JC28" i="1" s="1"/>
  <c r="HN25" i="1"/>
  <c r="HN28" i="1" s="1"/>
  <c r="HO25" i="1"/>
  <c r="HO28" i="1" s="1"/>
  <c r="JE25" i="1"/>
  <c r="JE28" i="1" s="1"/>
  <c r="HP25" i="1"/>
  <c r="HP28" i="1" s="1"/>
  <c r="JF25" i="1"/>
  <c r="JF28" i="1" s="1"/>
  <c r="HQ25" i="1"/>
  <c r="HQ28" i="1" s="1"/>
  <c r="JG25" i="1"/>
  <c r="JG28" i="1" s="1"/>
  <c r="HR25" i="1"/>
  <c r="HR28" i="1" s="1"/>
  <c r="HS25" i="1"/>
  <c r="HS28" i="1" s="1"/>
  <c r="HT25" i="1"/>
  <c r="HT28" i="1" s="1"/>
  <c r="HU25" i="1"/>
  <c r="HU28" i="1" s="1"/>
  <c r="HV25" i="1"/>
  <c r="HV28" i="1" s="1"/>
  <c r="HW25" i="1"/>
  <c r="HW28" i="1" s="1"/>
  <c r="HX25" i="1"/>
  <c r="HX28" i="1" s="1"/>
  <c r="II25" i="1"/>
  <c r="II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R28" i="1"/>
  <c r="O245" i="4"/>
  <c r="U245" i="4" s="1"/>
  <c r="AA245" i="4" s="1"/>
  <c r="AG245" i="4" s="1"/>
  <c r="AM245" i="4" s="1"/>
  <c r="GF28" i="1"/>
  <c r="GH28" i="1"/>
  <c r="GA28" i="1"/>
  <c r="GC28" i="1"/>
  <c r="FF83" i="1"/>
  <c r="FF25" i="1"/>
  <c r="FF28" i="1" s="1"/>
  <c r="EX83" i="1"/>
  <c r="FN25" i="1"/>
  <c r="FN28" i="1" s="1"/>
  <c r="FJ25" i="1"/>
  <c r="FJ28" i="1" s="1"/>
  <c r="FA25" i="1"/>
  <c r="FA28" i="1" s="1"/>
  <c r="ES25" i="1"/>
  <c r="ES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U28" i="1"/>
  <c r="QK28" i="1"/>
  <c r="SI28" i="1"/>
  <c r="UA28" i="1"/>
  <c r="JO25" i="1"/>
  <c r="JO28" i="1" s="1"/>
  <c r="KK25" i="1"/>
  <c r="KK28" i="1" s="1"/>
  <c r="KL25" i="1"/>
  <c r="KL28" i="1" s="1"/>
  <c r="KM25" i="1"/>
  <c r="KM28" i="1" s="1"/>
  <c r="KE25" i="1"/>
  <c r="KE28" i="1" s="1"/>
  <c r="KI25" i="1"/>
  <c r="KI28" i="1" s="1"/>
  <c r="KC25" i="1"/>
  <c r="KD25" i="1"/>
  <c r="KF25" i="1"/>
  <c r="KG25" i="1"/>
  <c r="KH25" i="1"/>
  <c r="KB25" i="1"/>
  <c r="KJ25" i="1"/>
  <c r="JM25" i="1"/>
  <c r="JM28" i="1" s="1"/>
  <c r="JR25" i="1"/>
  <c r="JR28" i="1" s="1"/>
  <c r="LC25" i="1"/>
  <c r="LC28" i="1" s="1"/>
  <c r="LB25" i="1"/>
  <c r="LB28" i="1" s="1"/>
  <c r="KX25" i="1"/>
  <c r="KX28" i="1" s="1"/>
  <c r="KO26" i="1" l="1"/>
  <c r="KP26" i="1"/>
  <c r="KN26" i="1"/>
  <c r="LT26" i="1"/>
  <c r="LP26" i="1"/>
  <c r="LQ26" i="1"/>
  <c r="JN26" i="1"/>
  <c r="KQ26" i="1"/>
  <c r="LU26" i="1"/>
  <c r="LO26" i="1"/>
  <c r="LR26" i="1"/>
  <c r="LS26" i="1"/>
  <c r="TR24" i="1"/>
  <c r="TP24" i="1"/>
  <c r="RO24" i="1"/>
  <c r="TO24" i="1"/>
  <c r="TQ24" i="1"/>
  <c r="RN24" i="1"/>
  <c r="RK24" i="1"/>
  <c r="TS24" i="1"/>
  <c r="TN24" i="1"/>
  <c r="PI24" i="1"/>
  <c r="RM24" i="1"/>
  <c r="PG24" i="1"/>
  <c r="PJ24" i="1"/>
  <c r="PK24" i="1"/>
  <c r="RJ24" i="1"/>
  <c r="PF24" i="1"/>
  <c r="RJ18" i="1"/>
  <c r="TT18" i="1" s="1"/>
  <c r="PF18" i="1"/>
  <c r="RL18" i="1"/>
  <c r="TV18" i="1" s="1"/>
  <c r="PH18" i="1"/>
  <c r="RM18" i="1"/>
  <c r="TW18" i="1" s="1"/>
  <c r="PI18" i="1"/>
  <c r="RK18" i="1"/>
  <c r="TU18" i="1" s="1"/>
  <c r="PG18" i="1"/>
  <c r="RL24" i="1"/>
  <c r="PH24" i="1"/>
  <c r="RO18" i="1"/>
  <c r="TY18" i="1" s="1"/>
  <c r="PK18" i="1"/>
  <c r="RN18" i="1"/>
  <c r="TX18" i="1" s="1"/>
  <c r="PJ18" i="1"/>
  <c r="PV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S22" i="1"/>
  <c r="HC22" i="1"/>
  <c r="AS246" i="4"/>
  <c r="AY246" i="4" s="1"/>
  <c r="TB26" i="1"/>
  <c r="IY19" i="1"/>
  <c r="JB19" i="1"/>
  <c r="GS19" i="1"/>
  <c r="JA19" i="1"/>
  <c r="GR19" i="1"/>
  <c r="IZ19" i="1"/>
  <c r="GQ19" i="1"/>
  <c r="H34" i="1"/>
  <c r="AU245" i="4"/>
  <c r="BA245" i="4" s="1"/>
  <c r="BG245" i="4" s="1"/>
  <c r="AS245" i="4"/>
  <c r="AY245" i="4" s="1"/>
  <c r="BJ246" i="4"/>
  <c r="BH246" i="4"/>
  <c r="KJ28" i="1"/>
  <c r="KC28" i="1"/>
  <c r="KB28" i="1"/>
  <c r="KF28" i="1"/>
  <c r="KH28" i="1"/>
  <c r="KG28" i="1"/>
  <c r="KD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S24" i="1" l="1"/>
  <c r="PO24" i="1"/>
  <c r="TU24" i="1"/>
  <c r="TX24" i="1"/>
  <c r="TT24" i="1"/>
  <c r="PQ24" i="1"/>
  <c r="RT24" i="1"/>
  <c r="TW24" i="1"/>
  <c r="TY24" i="1"/>
  <c r="TV24" i="1"/>
  <c r="RQ24" i="1"/>
  <c r="PM24" i="1"/>
  <c r="PP24" i="1"/>
  <c r="RU24" i="1"/>
  <c r="PW18" i="1"/>
  <c r="SF18" i="1"/>
  <c r="UP18" i="1" s="1"/>
  <c r="RT18" i="1"/>
  <c r="UD18" i="1" s="1"/>
  <c r="PP18" i="1"/>
  <c r="RU18" i="1"/>
  <c r="UE18" i="1" s="1"/>
  <c r="PQ18" i="1"/>
  <c r="RR24" i="1"/>
  <c r="PN24" i="1"/>
  <c r="RQ18" i="1"/>
  <c r="UA18" i="1" s="1"/>
  <c r="PM18" i="1"/>
  <c r="RP24" i="1"/>
  <c r="PL24" i="1"/>
  <c r="RS18" i="1"/>
  <c r="UC18" i="1" s="1"/>
  <c r="PO18" i="1"/>
  <c r="RR18" i="1"/>
  <c r="UB18" i="1" s="1"/>
  <c r="PN18" i="1"/>
  <c r="RP18" i="1"/>
  <c r="TZ18" i="1" s="1"/>
  <c r="PL18" i="1"/>
  <c r="RV18" i="1" s="1"/>
  <c r="ET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D22" i="1"/>
  <c r="HE22" i="1" s="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JG19" i="1"/>
  <c r="GW19" i="1"/>
  <c r="HE19" i="1" s="1"/>
  <c r="HK19" i="1" s="1"/>
  <c r="HQ19" i="1" s="1"/>
  <c r="HW19" i="1" s="1"/>
  <c r="IC19" i="1" s="1"/>
  <c r="JF19" i="1"/>
  <c r="GX19" i="1"/>
  <c r="HF19" i="1" s="1"/>
  <c r="HL19" i="1" s="1"/>
  <c r="HR19" i="1" s="1"/>
  <c r="HX19" i="1" s="1"/>
  <c r="ID19" i="1" s="1"/>
  <c r="GV19" i="1"/>
  <c r="JE19" i="1"/>
  <c r="JD19" i="1"/>
  <c r="H35" i="1"/>
  <c r="UC24" i="1" l="1"/>
  <c r="RY24" i="1"/>
  <c r="RW24" i="1"/>
  <c r="SA24" i="1"/>
  <c r="UD24" i="1"/>
  <c r="UA24" i="1"/>
  <c r="RV24" i="1"/>
  <c r="TZ24" i="1"/>
  <c r="UB24" i="1"/>
  <c r="UE24" i="1"/>
  <c r="RZ24" i="1"/>
  <c r="SA18" i="1"/>
  <c r="RY18" i="1"/>
  <c r="RW18" i="1"/>
  <c r="RX24" i="1"/>
  <c r="RZ18" i="1"/>
  <c r="PX18" i="1"/>
  <c r="SG18" i="1"/>
  <c r="UQ18" i="1" s="1"/>
  <c r="UF18" i="1"/>
  <c r="RX18" i="1"/>
  <c r="EU22" i="1"/>
  <c r="HZ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P20" i="1"/>
  <c r="FZ83" i="1"/>
  <c r="FO83" i="1"/>
  <c r="FM83" i="1"/>
  <c r="FL83" i="1"/>
  <c r="FK83" i="1"/>
  <c r="FI83" i="1"/>
  <c r="FH83" i="1"/>
  <c r="FG83" i="1"/>
  <c r="FE83" i="1"/>
  <c r="FD83" i="1"/>
  <c r="FC83" i="1"/>
  <c r="FB83" i="1"/>
  <c r="EZ83" i="1"/>
  <c r="EY83" i="1"/>
  <c r="EW83" i="1"/>
  <c r="EV83" i="1"/>
  <c r="EU83" i="1"/>
  <c r="EQ83" i="1"/>
  <c r="EP8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83" i="1"/>
  <c r="F83" i="1"/>
  <c r="C83" i="1"/>
  <c r="B83" i="1"/>
  <c r="EL83" i="1"/>
  <c r="EK83" i="1"/>
  <c r="EJ83" i="1"/>
  <c r="EI83" i="1"/>
  <c r="EH83" i="1"/>
  <c r="EG83" i="1"/>
  <c r="EF83" i="1"/>
  <c r="EE83" i="1"/>
  <c r="ED83" i="1"/>
  <c r="EC83" i="1"/>
  <c r="EB83" i="1"/>
  <c r="EA83" i="1"/>
  <c r="EL25" i="1"/>
  <c r="EK25" i="1"/>
  <c r="EJ25" i="1"/>
  <c r="EI25" i="1"/>
  <c r="EH25" i="1"/>
  <c r="EG25" i="1"/>
  <c r="EF25" i="1"/>
  <c r="EE25" i="1"/>
  <c r="ED25" i="1"/>
  <c r="EC25" i="1"/>
  <c r="EB25" i="1"/>
  <c r="EA25" i="1"/>
  <c r="JL83" i="1"/>
  <c r="MD83" i="1"/>
  <c r="MC83" i="1"/>
  <c r="MB83" i="1"/>
  <c r="MA83" i="1"/>
  <c r="LZ83" i="1"/>
  <c r="LY83" i="1"/>
  <c r="LX83" i="1"/>
  <c r="MZ83" i="1"/>
  <c r="MQ83" i="1"/>
  <c r="AC65" i="4"/>
  <c r="OE83" i="1"/>
  <c r="OD83" i="1"/>
  <c r="OC83" i="1"/>
  <c r="OB83" i="1"/>
  <c r="OA83" i="1"/>
  <c r="NZ83" i="1"/>
  <c r="NY83" i="1"/>
  <c r="ML83" i="1"/>
  <c r="MK83" i="1"/>
  <c r="MJ83" i="1"/>
  <c r="MI83" i="1"/>
  <c r="MH83" i="1"/>
  <c r="MG83" i="1"/>
  <c r="NN26" i="1"/>
  <c r="NL26" i="1"/>
  <c r="NM26" i="1"/>
  <c r="NK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83" i="1"/>
  <c r="A26" i="1"/>
  <c r="A25" i="1"/>
  <c r="B26" i="1" s="1"/>
  <c r="NR26" i="1" s="1"/>
  <c r="KW83" i="1"/>
  <c r="B64" i="1" l="1"/>
  <c r="W64" i="1" s="1"/>
  <c r="LE26" i="1"/>
  <c r="LG26" i="1"/>
  <c r="LF26" i="1"/>
  <c r="LF64" i="1" s="1"/>
  <c r="JN64" i="1"/>
  <c r="LR64" i="1"/>
  <c r="NC64" i="1"/>
  <c r="OD64" i="1"/>
  <c r="JJ64" i="1"/>
  <c r="LK64" i="1"/>
  <c r="LO64" i="1"/>
  <c r="NH64" i="1"/>
  <c r="OA64" i="1"/>
  <c r="JQ64" i="1"/>
  <c r="KP64" i="1"/>
  <c r="LT64" i="1"/>
  <c r="NE64" i="1"/>
  <c r="OF64" i="1"/>
  <c r="JM64" i="1"/>
  <c r="LM64" i="1"/>
  <c r="LQ64" i="1"/>
  <c r="OC64" i="1"/>
  <c r="LI64" i="1"/>
  <c r="LH26" i="1"/>
  <c r="NV26" i="1"/>
  <c r="NW26" i="1"/>
  <c r="X64" i="1"/>
  <c r="S64" i="1"/>
  <c r="R64" i="1"/>
  <c r="Y64" i="1"/>
  <c r="NP64" i="1" s="1"/>
  <c r="U64" i="1"/>
  <c r="N64" i="1"/>
  <c r="BP26" i="1"/>
  <c r="BP64" i="1" s="1"/>
  <c r="JP26" i="1"/>
  <c r="NN64" i="1"/>
  <c r="K64" i="1"/>
  <c r="NL64" i="1"/>
  <c r="BK64" i="1"/>
  <c r="MK64" i="1"/>
  <c r="DT64" i="1"/>
  <c r="DM64" i="1"/>
  <c r="I64" i="1"/>
  <c r="NK64" i="1"/>
  <c r="MF64" i="1"/>
  <c r="NT64" i="1"/>
  <c r="DL64" i="1"/>
  <c r="BM64" i="1"/>
  <c r="DX64" i="1"/>
  <c r="MJ64" i="1"/>
  <c r="B41" i="1"/>
  <c r="B40" i="1"/>
  <c r="CE64" i="1"/>
  <c r="BW64" i="1"/>
  <c r="UK24" i="1"/>
  <c r="NY26" i="1"/>
  <c r="NY64" i="1" s="1"/>
  <c r="UI24" i="1"/>
  <c r="LA26" i="1"/>
  <c r="KZ26" i="1"/>
  <c r="KY26" i="1"/>
  <c r="KY64" i="1" s="1"/>
  <c r="UG24" i="1"/>
  <c r="KT26" i="1"/>
  <c r="KU26" i="1"/>
  <c r="KV26" i="1"/>
  <c r="KV64" i="1" s="1"/>
  <c r="KR26" i="1"/>
  <c r="KR64" i="1" s="1"/>
  <c r="UF24" i="1"/>
  <c r="EQ20" i="1"/>
  <c r="UJ24" i="1"/>
  <c r="DK26" i="1"/>
  <c r="DK64" i="1" s="1"/>
  <c r="BC26" i="1"/>
  <c r="BC64" i="1" s="1"/>
  <c r="BB26" i="1"/>
  <c r="BB64" i="1" s="1"/>
  <c r="UH18" i="1"/>
  <c r="UJ18" i="1"/>
  <c r="UH24" i="1"/>
  <c r="PY18" i="1"/>
  <c r="SH18" i="1"/>
  <c r="UR18" i="1" s="1"/>
  <c r="UG18" i="1"/>
  <c r="UI18" i="1"/>
  <c r="UK26" i="1"/>
  <c r="UJ26" i="1"/>
  <c r="UI26" i="1"/>
  <c r="UH26" i="1"/>
  <c r="UG26" i="1"/>
  <c r="UF26" i="1"/>
  <c r="SA26" i="1"/>
  <c r="RZ26" i="1"/>
  <c r="RY26" i="1"/>
  <c r="RX26" i="1"/>
  <c r="RW26" i="1"/>
  <c r="RV26" i="1"/>
  <c r="PQ26" i="1"/>
  <c r="PP26" i="1"/>
  <c r="PO26" i="1"/>
  <c r="PN26" i="1"/>
  <c r="PM26" i="1"/>
  <c r="OM26" i="1"/>
  <c r="UK18" i="1"/>
  <c r="EV22" i="1"/>
  <c r="EW22" i="1" s="1"/>
  <c r="EX22" i="1" s="1"/>
  <c r="EY22" i="1" s="1"/>
  <c r="EZ22" i="1" s="1"/>
  <c r="FA22" i="1" s="1"/>
  <c r="FB22" i="1" s="1"/>
  <c r="FC22" i="1" s="1"/>
  <c r="FD22" i="1" s="1"/>
  <c r="FE22" i="1" s="1"/>
  <c r="FF22" i="1" s="1"/>
  <c r="FG22" i="1" s="1"/>
  <c r="FH22" i="1" s="1"/>
  <c r="FI22" i="1" s="1"/>
  <c r="FJ22" i="1" s="1"/>
  <c r="FK22" i="1" s="1"/>
  <c r="FL22" i="1" s="1"/>
  <c r="FM22" i="1" s="1"/>
  <c r="FN22" i="1" s="1"/>
  <c r="FO22" i="1" s="1"/>
  <c r="FP22" i="1" s="1"/>
  <c r="TK26" i="1"/>
  <c r="TJ26" i="1"/>
  <c r="TI26" i="1"/>
  <c r="TH26" i="1"/>
  <c r="TG26" i="1"/>
  <c r="TF26" i="1"/>
  <c r="RA26" i="1"/>
  <c r="QZ26" i="1"/>
  <c r="QY26" i="1"/>
  <c r="QX26" i="1"/>
  <c r="QW26" i="1"/>
  <c r="QV26" i="1"/>
  <c r="PL26" i="1"/>
  <c r="PK26" i="1"/>
  <c r="PI26" i="1"/>
  <c r="PH26" i="1"/>
  <c r="PJ26" i="1"/>
  <c r="OK26" i="1"/>
  <c r="HC26" i="1"/>
  <c r="HA26" i="1"/>
  <c r="IA22" i="1"/>
  <c r="HZ26" i="1"/>
  <c r="HY26" i="1"/>
  <c r="IH26" i="1"/>
  <c r="IG26" i="1"/>
  <c r="IF26" i="1"/>
  <c r="IE26" i="1"/>
  <c r="ID26" i="1"/>
  <c r="IC26" i="1"/>
  <c r="IB26" i="1"/>
  <c r="IA26" i="1"/>
  <c r="FW26" i="1"/>
  <c r="FV26" i="1"/>
  <c r="FU26" i="1"/>
  <c r="FT26" i="1"/>
  <c r="FS26" i="1"/>
  <c r="FR26" i="1"/>
  <c r="FQ26" i="1"/>
  <c r="FP26" i="1"/>
  <c r="FY26" i="1"/>
  <c r="FX26" i="1"/>
  <c r="ET26" i="1"/>
  <c r="ER26" i="1"/>
  <c r="GF19" i="1"/>
  <c r="VK26" i="1"/>
  <c r="VJ26" i="1"/>
  <c r="SZ26" i="1"/>
  <c r="TA26" i="1"/>
  <c r="QQ26" i="1"/>
  <c r="QP26" i="1"/>
  <c r="VI26" i="1"/>
  <c r="VH26" i="1"/>
  <c r="VG26" i="1"/>
  <c r="VF26" i="1"/>
  <c r="SY26" i="1"/>
  <c r="SX26" i="1"/>
  <c r="SW26" i="1"/>
  <c r="SV26" i="1"/>
  <c r="QO26" i="1"/>
  <c r="QN26" i="1"/>
  <c r="QM26" i="1"/>
  <c r="QL26" i="1"/>
  <c r="IX26" i="1"/>
  <c r="HH26" i="1"/>
  <c r="IW26" i="1"/>
  <c r="HG26" i="1"/>
  <c r="IV26" i="1"/>
  <c r="HF26" i="1"/>
  <c r="IU26" i="1"/>
  <c r="HE26" i="1"/>
  <c r="IT26" i="1"/>
  <c r="HD26" i="1"/>
  <c r="IS26" i="1"/>
  <c r="HB26" i="1"/>
  <c r="IR26" i="1"/>
  <c r="GZ26" i="1"/>
  <c r="IQ26" i="1"/>
  <c r="GY26" i="1"/>
  <c r="IP26" i="1"/>
  <c r="IO26" i="1"/>
  <c r="IN26" i="1"/>
  <c r="IM26" i="1"/>
  <c r="IL26" i="1"/>
  <c r="IK26" i="1"/>
  <c r="IJ26" i="1"/>
  <c r="II26" i="1"/>
  <c r="HX26" i="1"/>
  <c r="HW26" i="1"/>
  <c r="HV26" i="1"/>
  <c r="HU26" i="1"/>
  <c r="HT26" i="1"/>
  <c r="HS26" i="1"/>
  <c r="HR26" i="1"/>
  <c r="JG26" i="1"/>
  <c r="JG64" i="1" s="1"/>
  <c r="HQ26" i="1"/>
  <c r="JF26" i="1"/>
  <c r="HP26" i="1"/>
  <c r="JE26" i="1"/>
  <c r="HO26" i="1"/>
  <c r="JD26" i="1"/>
  <c r="HN26" i="1"/>
  <c r="JC26" i="1"/>
  <c r="HM26" i="1"/>
  <c r="JB26" i="1"/>
  <c r="HL26" i="1"/>
  <c r="JA26" i="1"/>
  <c r="HK26" i="1"/>
  <c r="IZ26" i="1"/>
  <c r="HJ26" i="1"/>
  <c r="IY26" i="1"/>
  <c r="HI26" i="1"/>
  <c r="GU26" i="1"/>
  <c r="GP26" i="1"/>
  <c r="GK26" i="1"/>
  <c r="GA26" i="1"/>
  <c r="GC26" i="1"/>
  <c r="GF26" i="1"/>
  <c r="GH26" i="1"/>
  <c r="GM26" i="1"/>
  <c r="GR26" i="1"/>
  <c r="GB83" i="1"/>
  <c r="GB25" i="1"/>
  <c r="GD83" i="1"/>
  <c r="GD25" i="1"/>
  <c r="GE83" i="1"/>
  <c r="GE25" i="1"/>
  <c r="GG83" i="1"/>
  <c r="GG25" i="1"/>
  <c r="GI83" i="1"/>
  <c r="GI25" i="1"/>
  <c r="GJ83" i="1"/>
  <c r="GJ25" i="1"/>
  <c r="GL83" i="1"/>
  <c r="GL25" i="1"/>
  <c r="GN83" i="1"/>
  <c r="GN25" i="1"/>
  <c r="GO83" i="1"/>
  <c r="GO25" i="1"/>
  <c r="GQ83" i="1"/>
  <c r="GQ25" i="1"/>
  <c r="GS83" i="1"/>
  <c r="GS25" i="1"/>
  <c r="GT83" i="1"/>
  <c r="GT25" i="1"/>
  <c r="GV83" i="1"/>
  <c r="GV25" i="1"/>
  <c r="GW83" i="1"/>
  <c r="GW25" i="1"/>
  <c r="GX83" i="1"/>
  <c r="GX25" i="1"/>
  <c r="FA26" i="1"/>
  <c r="FF26" i="1"/>
  <c r="FJ26" i="1"/>
  <c r="EX26" i="1"/>
  <c r="FN26" i="1"/>
  <c r="TU26" i="1"/>
  <c r="RE26" i="1"/>
  <c r="OQ26" i="1"/>
  <c r="TT26" i="1"/>
  <c r="RD26" i="1"/>
  <c r="OP26" i="1"/>
  <c r="TS26" i="1"/>
  <c r="RC26" i="1"/>
  <c r="OO26" i="1"/>
  <c r="TR26" i="1"/>
  <c r="RB26" i="1"/>
  <c r="ON26" i="1"/>
  <c r="TQ26" i="1"/>
  <c r="QU26" i="1"/>
  <c r="OL26" i="1"/>
  <c r="TO26" i="1"/>
  <c r="QS26" i="1"/>
  <c r="OI26" i="1"/>
  <c r="TN26" i="1"/>
  <c r="TM26" i="1"/>
  <c r="QI26" i="1"/>
  <c r="SR26" i="1"/>
  <c r="QH26" i="1"/>
  <c r="ES26" i="1"/>
  <c r="SQ26" i="1"/>
  <c r="QG26" i="1"/>
  <c r="SP26" i="1"/>
  <c r="QF26" i="1"/>
  <c r="VE26" i="1"/>
  <c r="SO26" i="1"/>
  <c r="QE26" i="1"/>
  <c r="VD26" i="1"/>
  <c r="SN26" i="1"/>
  <c r="QD26" i="1"/>
  <c r="VC26" i="1"/>
  <c r="SM26" i="1"/>
  <c r="QC26" i="1"/>
  <c r="VB26" i="1"/>
  <c r="SL26" i="1"/>
  <c r="QB26" i="1"/>
  <c r="VA26" i="1"/>
  <c r="SK26" i="1"/>
  <c r="QA26" i="1"/>
  <c r="UZ26" i="1"/>
  <c r="SJ26" i="1"/>
  <c r="PZ26" i="1"/>
  <c r="UY26" i="1"/>
  <c r="SG26" i="1"/>
  <c r="PY26" i="1"/>
  <c r="UP26" i="1"/>
  <c r="SF26" i="1"/>
  <c r="PX26" i="1"/>
  <c r="UO26" i="1"/>
  <c r="SE26" i="1"/>
  <c r="PW26" i="1"/>
  <c r="UN26" i="1"/>
  <c r="SD26" i="1"/>
  <c r="PD26" i="1"/>
  <c r="UM26" i="1"/>
  <c r="SC26" i="1"/>
  <c r="PC26" i="1"/>
  <c r="UL26" i="1"/>
  <c r="SB26" i="1"/>
  <c r="PB26" i="1"/>
  <c r="UE26" i="1"/>
  <c r="RU26" i="1"/>
  <c r="PA26" i="1"/>
  <c r="UD26" i="1"/>
  <c r="RT26" i="1"/>
  <c r="OZ26" i="1"/>
  <c r="UC26" i="1"/>
  <c r="RS26" i="1"/>
  <c r="OY26" i="1"/>
  <c r="UB26" i="1"/>
  <c r="RR26" i="1"/>
  <c r="OX26" i="1"/>
  <c r="TY26" i="1"/>
  <c r="RQ26" i="1"/>
  <c r="OW26" i="1"/>
  <c r="TX26" i="1"/>
  <c r="RP26" i="1"/>
  <c r="OV26" i="1"/>
  <c r="TW26" i="1"/>
  <c r="RO26" i="1"/>
  <c r="OS26" i="1"/>
  <c r="TV26" i="1"/>
  <c r="TP26" i="1"/>
  <c r="RF26" i="1"/>
  <c r="QT26" i="1"/>
  <c r="OR26" i="1"/>
  <c r="OJ26" i="1"/>
  <c r="UA26" i="1"/>
  <c r="UW26" i="1"/>
  <c r="PF26" i="1"/>
  <c r="RH26" i="1"/>
  <c r="ST26" i="1"/>
  <c r="UR26" i="1"/>
  <c r="PV26" i="1"/>
  <c r="RN26" i="1"/>
  <c r="TL26" i="1"/>
  <c r="UX26" i="1"/>
  <c r="PS26" i="1"/>
  <c r="RK26" i="1"/>
  <c r="TC26" i="1"/>
  <c r="UU26" i="1"/>
  <c r="PG26" i="1"/>
  <c r="OU26" i="1"/>
  <c r="QK26" i="1"/>
  <c r="SI26" i="1"/>
  <c r="PR26" i="1"/>
  <c r="RJ26" i="1"/>
  <c r="UT26" i="1"/>
  <c r="PE26" i="1"/>
  <c r="RG26" i="1"/>
  <c r="SS26" i="1"/>
  <c r="UQ26" i="1"/>
  <c r="PT26" i="1"/>
  <c r="RL26" i="1"/>
  <c r="TD26" i="1"/>
  <c r="UV26" i="1"/>
  <c r="OT26" i="1"/>
  <c r="QJ26" i="1"/>
  <c r="RI26" i="1"/>
  <c r="SU26" i="1"/>
  <c r="PU26" i="1"/>
  <c r="SH26" i="1"/>
  <c r="US26" i="1"/>
  <c r="RM26" i="1"/>
  <c r="TE26" i="1"/>
  <c r="TZ26" i="1"/>
  <c r="AW25" i="6"/>
  <c r="AY25" i="6" s="1"/>
  <c r="AN25" i="6" s="1"/>
  <c r="AW24" i="6"/>
  <c r="AX22" i="7"/>
  <c r="AM22" i="7" s="1"/>
  <c r="BA22" i="7"/>
  <c r="AP22" i="7" s="1"/>
  <c r="AW28" i="7"/>
  <c r="AW29" i="7" s="1"/>
  <c r="AW24" i="7"/>
  <c r="BF23" i="8"/>
  <c r="AU23" i="8" s="1"/>
  <c r="AW24" i="8"/>
  <c r="AY20" i="8"/>
  <c r="AN20" i="8" s="1"/>
  <c r="KM26" i="1"/>
  <c r="KM64" i="1" s="1"/>
  <c r="KL26" i="1"/>
  <c r="KL64" i="1" s="1"/>
  <c r="KK26" i="1"/>
  <c r="KK64" i="1" s="1"/>
  <c r="KE26" i="1"/>
  <c r="KE64" i="1" s="1"/>
  <c r="KI26" i="1"/>
  <c r="KI64" i="1" s="1"/>
  <c r="KD26" i="1"/>
  <c r="KD64" i="1" s="1"/>
  <c r="KJ26" i="1"/>
  <c r="KJ64" i="1" s="1"/>
  <c r="KC26" i="1"/>
  <c r="KC64" i="1" s="1"/>
  <c r="KB26" i="1"/>
  <c r="KB64" i="1" s="1"/>
  <c r="KG26" i="1"/>
  <c r="KG64" i="1" s="1"/>
  <c r="KF26" i="1"/>
  <c r="KF64" i="1" s="1"/>
  <c r="KH26" i="1"/>
  <c r="KH64" i="1" s="1"/>
  <c r="KX26" i="1"/>
  <c r="KX64" i="1" s="1"/>
  <c r="LB26" i="1"/>
  <c r="LB64" i="1" s="1"/>
  <c r="LC26" i="1"/>
  <c r="LC64" i="1" s="1"/>
  <c r="BB21" i="8"/>
  <c r="AQ21" i="8" s="1"/>
  <c r="BA20" i="7"/>
  <c r="AP20" i="7" s="1"/>
  <c r="BB20" i="7"/>
  <c r="AQ20" i="7" s="1"/>
  <c r="BC20" i="7"/>
  <c r="AR20" i="7" s="1"/>
  <c r="AZ22" i="7"/>
  <c r="AO22" i="7" s="1"/>
  <c r="FI25" i="1"/>
  <c r="FI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K25" i="1"/>
  <c r="FK28" i="1" s="1"/>
  <c r="FL25" i="1"/>
  <c r="FL28" i="1" s="1"/>
  <c r="EW25" i="1"/>
  <c r="EW28" i="1" s="1"/>
  <c r="EY25" i="1"/>
  <c r="EY28" i="1" s="1"/>
  <c r="EZ25" i="1"/>
  <c r="EZ28" i="1" s="1"/>
  <c r="FB25" i="1"/>
  <c r="FB28" i="1" s="1"/>
  <c r="FC25" i="1"/>
  <c r="FC28" i="1" s="1"/>
  <c r="FD25" i="1"/>
  <c r="FD28" i="1" s="1"/>
  <c r="FE25" i="1"/>
  <c r="FE28" i="1" s="1"/>
  <c r="FG25" i="1"/>
  <c r="FG28" i="1" s="1"/>
  <c r="FH25" i="1"/>
  <c r="FH28" i="1" s="1"/>
  <c r="EQ25" i="1"/>
  <c r="EQ28" i="1" s="1"/>
  <c r="EU25" i="1"/>
  <c r="EU28" i="1" s="1"/>
  <c r="EV25" i="1"/>
  <c r="EV28" i="1" s="1"/>
  <c r="FM25" i="1"/>
  <c r="FO25" i="1"/>
  <c r="FZ25" i="1"/>
  <c r="EG26" i="1"/>
  <c r="EG64" i="1" s="1"/>
  <c r="EJ26" i="1"/>
  <c r="EJ64" i="1" s="1"/>
  <c r="EL26" i="1"/>
  <c r="EL64" i="1" s="1"/>
  <c r="EB26" i="1"/>
  <c r="EB64" i="1" s="1"/>
  <c r="EP25" i="1"/>
  <c r="EP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H64" i="1" s="1"/>
  <c r="EI26" i="1"/>
  <c r="EI64" i="1" s="1"/>
  <c r="EK26" i="1"/>
  <c r="EK64" i="1" s="1"/>
  <c r="EA26" i="1"/>
  <c r="EA64" i="1" s="1"/>
  <c r="EC26" i="1"/>
  <c r="EC64" i="1" s="1"/>
  <c r="ED26" i="1"/>
  <c r="ED64" i="1" s="1"/>
  <c r="EE26" i="1"/>
  <c r="EE64" i="1" s="1"/>
  <c r="EF26" i="1"/>
  <c r="EF64" i="1" s="1"/>
  <c r="JL25" i="1"/>
  <c r="JL28" i="1" s="1"/>
  <c r="MD25" i="1"/>
  <c r="MD28" i="1" s="1"/>
  <c r="MZ25" i="1"/>
  <c r="LX25" i="1"/>
  <c r="LX28" i="1" s="1"/>
  <c r="LY25" i="1"/>
  <c r="LY28" i="1" s="1"/>
  <c r="LZ25" i="1"/>
  <c r="LZ28" i="1" s="1"/>
  <c r="MA25" i="1"/>
  <c r="MB25" i="1"/>
  <c r="MC25" i="1"/>
  <c r="NA83" i="1"/>
  <c r="NA25" i="1"/>
  <c r="MQ26" i="1"/>
  <c r="MQ64" i="1" s="1"/>
  <c r="MQ28" i="1"/>
  <c r="MG25" i="1"/>
  <c r="MG28" i="1" s="1"/>
  <c r="MH25" i="1"/>
  <c r="MI25" i="1"/>
  <c r="MJ25" i="1"/>
  <c r="MK25" i="1"/>
  <c r="ML25" i="1"/>
  <c r="BI83" i="1"/>
  <c r="BI25" i="1"/>
  <c r="BI28" i="1" s="1"/>
  <c r="BJ83" i="1"/>
  <c r="BJ25" i="1"/>
  <c r="BJ28" i="1" s="1"/>
  <c r="BK25" i="1"/>
  <c r="BK28" i="1" s="1"/>
  <c r="KW25" i="1"/>
  <c r="KW28" i="1" s="1"/>
  <c r="NR64" i="1" l="1"/>
  <c r="NR65" i="1"/>
  <c r="NR31" i="1"/>
  <c r="NR32" i="1"/>
  <c r="KU64" i="1"/>
  <c r="KZ64" i="1"/>
  <c r="BZ64" i="1"/>
  <c r="BN64" i="1"/>
  <c r="DY64" i="1"/>
  <c r="AE64" i="1"/>
  <c r="MG64" i="1"/>
  <c r="DN64" i="1"/>
  <c r="BJ64" i="1"/>
  <c r="J64" i="1"/>
  <c r="L64" i="1"/>
  <c r="P64" i="1"/>
  <c r="UR64" i="1" s="1"/>
  <c r="M64" i="1"/>
  <c r="Q64" i="1"/>
  <c r="NF64" i="1"/>
  <c r="KQ64" i="1"/>
  <c r="OB64" i="1"/>
  <c r="LP64" i="1"/>
  <c r="JK64" i="1"/>
  <c r="ND64" i="1"/>
  <c r="KO64" i="1"/>
  <c r="NZ64" i="1"/>
  <c r="LJ64" i="1"/>
  <c r="LG64" i="1"/>
  <c r="KT64" i="1"/>
  <c r="LA64" i="1"/>
  <c r="BR64" i="1"/>
  <c r="NU64" i="1"/>
  <c r="CW64" i="1"/>
  <c r="MI64" i="1"/>
  <c r="MH64" i="1"/>
  <c r="BI64" i="1"/>
  <c r="ML64" i="1"/>
  <c r="NM64" i="1"/>
  <c r="JP64" i="1"/>
  <c r="T64" i="1"/>
  <c r="O64" i="1"/>
  <c r="V64" i="1"/>
  <c r="LH64" i="1"/>
  <c r="LU64" i="1"/>
  <c r="JR64" i="1"/>
  <c r="NI64" i="1"/>
  <c r="LL64" i="1"/>
  <c r="OE64" i="1"/>
  <c r="LS64" i="1"/>
  <c r="JO64" i="1"/>
  <c r="NG64" i="1"/>
  <c r="KN64" i="1"/>
  <c r="NR41" i="1"/>
  <c r="NR67" i="1" s="1"/>
  <c r="NR40" i="1"/>
  <c r="NR66" i="1" s="1"/>
  <c r="JH64" i="1"/>
  <c r="LN64" i="1"/>
  <c r="LE64" i="1"/>
  <c r="LE40" i="1"/>
  <c r="LE42" i="1" s="1"/>
  <c r="LE44" i="1" s="1"/>
  <c r="LE46" i="1" s="1"/>
  <c r="LE48" i="1" s="1"/>
  <c r="LE50" i="1" s="1"/>
  <c r="LE52" i="1" s="1"/>
  <c r="LE54" i="1" s="1"/>
  <c r="LE56" i="1" s="1"/>
  <c r="LE58" i="1" s="1"/>
  <c r="LE60" i="1" s="1"/>
  <c r="LE41" i="1"/>
  <c r="LE43" i="1" s="1"/>
  <c r="LE45" i="1" s="1"/>
  <c r="LE47" i="1" s="1"/>
  <c r="LE49" i="1" s="1"/>
  <c r="LE51" i="1" s="1"/>
  <c r="LE53" i="1" s="1"/>
  <c r="LE55" i="1" s="1"/>
  <c r="LE57" i="1" s="1"/>
  <c r="LE59" i="1" s="1"/>
  <c r="LG41" i="1"/>
  <c r="LG43" i="1" s="1"/>
  <c r="LG45" i="1" s="1"/>
  <c r="LG47" i="1" s="1"/>
  <c r="LG49" i="1" s="1"/>
  <c r="LG51" i="1" s="1"/>
  <c r="LG53" i="1" s="1"/>
  <c r="LG55" i="1" s="1"/>
  <c r="LG57" i="1" s="1"/>
  <c r="LG59" i="1" s="1"/>
  <c r="LF41" i="1"/>
  <c r="LF43" i="1" s="1"/>
  <c r="LF45" i="1" s="1"/>
  <c r="LF47" i="1" s="1"/>
  <c r="LF49" i="1" s="1"/>
  <c r="LF51" i="1" s="1"/>
  <c r="LF53" i="1" s="1"/>
  <c r="LF55" i="1" s="1"/>
  <c r="LF57" i="1" s="1"/>
  <c r="LF59" i="1" s="1"/>
  <c r="LG40" i="1"/>
  <c r="LG42" i="1" s="1"/>
  <c r="LG44" i="1" s="1"/>
  <c r="LG46" i="1" s="1"/>
  <c r="LG48" i="1" s="1"/>
  <c r="LG50" i="1" s="1"/>
  <c r="LG52" i="1" s="1"/>
  <c r="LG54" i="1" s="1"/>
  <c r="LG56" i="1" s="1"/>
  <c r="LG58" i="1" s="1"/>
  <c r="LG60" i="1" s="1"/>
  <c r="LF40" i="1"/>
  <c r="LF42" i="1" s="1"/>
  <c r="LF44" i="1" s="1"/>
  <c r="LF46" i="1" s="1"/>
  <c r="LF48" i="1" s="1"/>
  <c r="LF50" i="1" s="1"/>
  <c r="LF52" i="1" s="1"/>
  <c r="LF54" i="1" s="1"/>
  <c r="LF56" i="1" s="1"/>
  <c r="LF58" i="1" s="1"/>
  <c r="LF60" i="1" s="1"/>
  <c r="N40" i="1"/>
  <c r="LH40" i="1"/>
  <c r="LH42" i="1" s="1"/>
  <c r="LH44" i="1" s="1"/>
  <c r="LH46" i="1" s="1"/>
  <c r="LH48" i="1" s="1"/>
  <c r="LH50" i="1" s="1"/>
  <c r="LH52" i="1" s="1"/>
  <c r="LH54" i="1" s="1"/>
  <c r="LH56" i="1" s="1"/>
  <c r="LH58" i="1" s="1"/>
  <c r="LH60" i="1" s="1"/>
  <c r="NV40" i="1"/>
  <c r="NV42" i="1" s="1"/>
  <c r="NV44" i="1" s="1"/>
  <c r="NV46" i="1" s="1"/>
  <c r="NV48" i="1" s="1"/>
  <c r="NV50" i="1" s="1"/>
  <c r="NV52" i="1" s="1"/>
  <c r="NV54" i="1" s="1"/>
  <c r="NV56" i="1" s="1"/>
  <c r="NV58" i="1" s="1"/>
  <c r="NV60" i="1" s="1"/>
  <c r="NW40" i="1"/>
  <c r="NW42" i="1" s="1"/>
  <c r="NW44" i="1" s="1"/>
  <c r="NW46" i="1" s="1"/>
  <c r="NW48" i="1" s="1"/>
  <c r="NW50" i="1" s="1"/>
  <c r="NW52" i="1" s="1"/>
  <c r="NW54" i="1" s="1"/>
  <c r="NW56" i="1" s="1"/>
  <c r="NW58" i="1" s="1"/>
  <c r="NW60" i="1" s="1"/>
  <c r="JL26" i="1"/>
  <c r="JL64" i="1" s="1"/>
  <c r="LH41" i="1"/>
  <c r="LH43" i="1" s="1"/>
  <c r="LH45" i="1" s="1"/>
  <c r="LH47" i="1" s="1"/>
  <c r="LH49" i="1" s="1"/>
  <c r="LH51" i="1" s="1"/>
  <c r="LH53" i="1" s="1"/>
  <c r="LH55" i="1" s="1"/>
  <c r="LH57" i="1" s="1"/>
  <c r="LH59" i="1" s="1"/>
  <c r="NV41" i="1"/>
  <c r="NV43" i="1" s="1"/>
  <c r="NV45" i="1" s="1"/>
  <c r="NV47" i="1" s="1"/>
  <c r="NV49" i="1" s="1"/>
  <c r="NV51" i="1" s="1"/>
  <c r="NV53" i="1" s="1"/>
  <c r="NV55" i="1" s="1"/>
  <c r="NV57" i="1" s="1"/>
  <c r="NV59" i="1" s="1"/>
  <c r="NW41" i="1"/>
  <c r="NW43" i="1" s="1"/>
  <c r="NW45" i="1" s="1"/>
  <c r="NW47" i="1" s="1"/>
  <c r="NW49" i="1" s="1"/>
  <c r="NW51" i="1" s="1"/>
  <c r="NW53" i="1" s="1"/>
  <c r="NW55" i="1" s="1"/>
  <c r="NW57" i="1" s="1"/>
  <c r="NW59" i="1" s="1"/>
  <c r="ND41" i="1"/>
  <c r="ND43" i="1" s="1"/>
  <c r="ND45" i="1" s="1"/>
  <c r="ND47" i="1" s="1"/>
  <c r="ND49" i="1" s="1"/>
  <c r="ND51" i="1" s="1"/>
  <c r="ND53" i="1" s="1"/>
  <c r="NE41" i="1"/>
  <c r="NE43" i="1" s="1"/>
  <c r="NE45" i="1" s="1"/>
  <c r="NE47" i="1" s="1"/>
  <c r="NE49" i="1" s="1"/>
  <c r="NE51" i="1" s="1"/>
  <c r="NE53" i="1" s="1"/>
  <c r="D64" i="1"/>
  <c r="R40" i="1"/>
  <c r="CW40" i="1"/>
  <c r="HP40" i="1"/>
  <c r="IJ40" i="1"/>
  <c r="JD40" i="1"/>
  <c r="MJ40" i="1"/>
  <c r="OB40" i="1"/>
  <c r="OW40" i="1"/>
  <c r="PQ40" i="1"/>
  <c r="QK40" i="1"/>
  <c r="RE40" i="1"/>
  <c r="RY40" i="1"/>
  <c r="SS40" i="1"/>
  <c r="TM40" i="1"/>
  <c r="UG40" i="1"/>
  <c r="VA40" i="1"/>
  <c r="AH40" i="1"/>
  <c r="BN40" i="1"/>
  <c r="ED40" i="1"/>
  <c r="EX40" i="1"/>
  <c r="FR40" i="1"/>
  <c r="HF40" i="1"/>
  <c r="HZ40" i="1"/>
  <c r="IT40" i="1"/>
  <c r="JO40" i="1"/>
  <c r="KI40" i="1"/>
  <c r="LC40" i="1"/>
  <c r="NN40" i="1"/>
  <c r="OM40" i="1"/>
  <c r="PG40" i="1"/>
  <c r="QA40" i="1"/>
  <c r="QU40" i="1"/>
  <c r="RO40" i="1"/>
  <c r="SI40" i="1"/>
  <c r="TC40" i="1"/>
  <c r="TW40" i="1"/>
  <c r="UQ40" i="1"/>
  <c r="VK40" i="1"/>
  <c r="U40" i="1"/>
  <c r="BI40" i="1"/>
  <c r="EF40" i="1"/>
  <c r="FX40" i="1"/>
  <c r="HQ40" i="1"/>
  <c r="IM40" i="1"/>
  <c r="KF40" i="1"/>
  <c r="LB40" i="1"/>
  <c r="OU40" i="1"/>
  <c r="PR40" i="1"/>
  <c r="QN40" i="1"/>
  <c r="RJ40" i="1"/>
  <c r="SF40" i="1"/>
  <c r="TY40" i="1"/>
  <c r="UU40" i="1"/>
  <c r="AL40" i="1"/>
  <c r="DT40" i="1"/>
  <c r="HE40" i="1"/>
  <c r="IB40" i="1"/>
  <c r="IX40" i="1"/>
  <c r="OJ40" i="1"/>
  <c r="PF40" i="1"/>
  <c r="QC40" i="1"/>
  <c r="QY40" i="1"/>
  <c r="RU40" i="1"/>
  <c r="SQ40" i="1"/>
  <c r="TN40" i="1"/>
  <c r="UJ40" i="1"/>
  <c r="VF40" i="1"/>
  <c r="W40" i="1"/>
  <c r="BM40" i="1"/>
  <c r="ER40" i="1"/>
  <c r="FP40" i="1"/>
  <c r="HM40" i="1"/>
  <c r="IL40" i="1"/>
  <c r="KK40" i="1"/>
  <c r="MK40" i="1"/>
  <c r="ON40" i="1"/>
  <c r="PL40" i="1"/>
  <c r="QJ40" i="1"/>
  <c r="RI40" i="1"/>
  <c r="SH40" i="1"/>
  <c r="TG40" i="1"/>
  <c r="UE40" i="1"/>
  <c r="VD40" i="1"/>
  <c r="K40" i="1"/>
  <c r="EE40" i="1"/>
  <c r="GC40" i="1"/>
  <c r="HA40" i="1"/>
  <c r="HY40" i="1"/>
  <c r="IY40" i="1"/>
  <c r="NZ40" i="1"/>
  <c r="OZ40" i="1"/>
  <c r="PX40" i="1"/>
  <c r="QW40" i="1"/>
  <c r="RV40" i="1"/>
  <c r="SU40" i="1"/>
  <c r="TS40" i="1"/>
  <c r="UR40" i="1"/>
  <c r="Y40" i="1"/>
  <c r="EB40" i="1"/>
  <c r="GF40" i="1"/>
  <c r="HH40" i="1"/>
  <c r="IH40" i="1"/>
  <c r="KM40" i="1"/>
  <c r="MQ40" i="1"/>
  <c r="NU40" i="1"/>
  <c r="PA40" i="1"/>
  <c r="QB40" i="1"/>
  <c r="RC40" i="1"/>
  <c r="SD40" i="1"/>
  <c r="TF40" i="1"/>
  <c r="UH40" i="1"/>
  <c r="VI40" i="1"/>
  <c r="AE40" i="1"/>
  <c r="EC40" i="1"/>
  <c r="FF40" i="1"/>
  <c r="HI40" i="1"/>
  <c r="II40" i="1"/>
  <c r="NY40" i="1"/>
  <c r="PB40" i="1"/>
  <c r="QD40" i="1"/>
  <c r="RD40" i="1"/>
  <c r="SE40" i="1"/>
  <c r="TH40" i="1"/>
  <c r="UI40" i="1"/>
  <c r="VJ40" i="1"/>
  <c r="AG40" i="1"/>
  <c r="FS40" i="1"/>
  <c r="IA40" i="1"/>
  <c r="JE40" i="1"/>
  <c r="KJ40" i="1"/>
  <c r="OF40" i="1"/>
  <c r="PK40" i="1"/>
  <c r="QP40" i="1"/>
  <c r="RS40" i="1"/>
  <c r="SX40" i="1"/>
  <c r="UB40" i="1"/>
  <c r="VG40" i="1"/>
  <c r="L40" i="1"/>
  <c r="FA40" i="1"/>
  <c r="GH40" i="1"/>
  <c r="HL40" i="1"/>
  <c r="IQ40" i="1"/>
  <c r="KZ40" i="1"/>
  <c r="MG40" i="1"/>
  <c r="NL40" i="1"/>
  <c r="OT40" i="1"/>
  <c r="PY40" i="1"/>
  <c r="RF40" i="1"/>
  <c r="SK40" i="1"/>
  <c r="TO40" i="1"/>
  <c r="US40" i="1"/>
  <c r="AJ40" i="1"/>
  <c r="HR40" i="1"/>
  <c r="IW40" i="1"/>
  <c r="KE40" i="1"/>
  <c r="OL40" i="1"/>
  <c r="PT40" i="1"/>
  <c r="RA40" i="1"/>
  <c r="SL40" i="1"/>
  <c r="TR40" i="1"/>
  <c r="UY40" i="1"/>
  <c r="M40" i="1"/>
  <c r="BK40" i="1"/>
  <c r="EJ40" i="1"/>
  <c r="FQ40" i="1"/>
  <c r="GY40" i="1"/>
  <c r="IF40" i="1"/>
  <c r="KX40" i="1"/>
  <c r="MH40" i="1"/>
  <c r="PD40" i="1"/>
  <c r="QL40" i="1"/>
  <c r="RR40" i="1"/>
  <c r="SZ40" i="1"/>
  <c r="UK40" i="1"/>
  <c r="AM40" i="1"/>
  <c r="EA40" i="1"/>
  <c r="FN40" i="1"/>
  <c r="GZ40" i="1"/>
  <c r="IN40" i="1"/>
  <c r="OP40" i="1"/>
  <c r="PZ40" i="1"/>
  <c r="RM40" i="1"/>
  <c r="SW40" i="1"/>
  <c r="UL40" i="1"/>
  <c r="HT40" i="1"/>
  <c r="JC40" i="1"/>
  <c r="KR40" i="1"/>
  <c r="PI40" i="1"/>
  <c r="QS40" i="1"/>
  <c r="SC40" i="1"/>
  <c r="TQ40" i="1"/>
  <c r="VB40" i="1"/>
  <c r="GA40" i="1"/>
  <c r="HU40" i="1"/>
  <c r="LA40" i="1"/>
  <c r="OO40" i="1"/>
  <c r="QF40" i="1"/>
  <c r="RT40" i="1"/>
  <c r="TJ40" i="1"/>
  <c r="UX40" i="1"/>
  <c r="O40" i="1"/>
  <c r="FJ40" i="1"/>
  <c r="IP40" i="1"/>
  <c r="KD40" i="1"/>
  <c r="NM40" i="1"/>
  <c r="PJ40" i="1"/>
  <c r="QX40" i="1"/>
  <c r="SO40" i="1"/>
  <c r="UC40" i="1"/>
  <c r="GR40" i="1"/>
  <c r="IO40" i="1"/>
  <c r="KH40" i="1"/>
  <c r="MF40" i="1"/>
  <c r="OE40" i="1"/>
  <c r="PW40" i="1"/>
  <c r="RW40" i="1"/>
  <c r="TP40" i="1"/>
  <c r="P40" i="1"/>
  <c r="DY40" i="1"/>
  <c r="FV40" i="1"/>
  <c r="HO40" i="1"/>
  <c r="PC40" i="1"/>
  <c r="QV40" i="1"/>
  <c r="SR40" i="1"/>
  <c r="UN40" i="1"/>
  <c r="DK40" i="1"/>
  <c r="HK40" i="1"/>
  <c r="JP40" i="1"/>
  <c r="PS40" i="1"/>
  <c r="RQ40" i="1"/>
  <c r="TU40" i="1"/>
  <c r="Q40" i="1"/>
  <c r="EL40" i="1"/>
  <c r="IK40" i="1"/>
  <c r="OS40" i="1"/>
  <c r="ST40" i="1"/>
  <c r="UT40" i="1"/>
  <c r="BP40" i="1"/>
  <c r="DX40" i="1"/>
  <c r="IG40" i="1"/>
  <c r="KT40" i="1"/>
  <c r="PM40" i="1"/>
  <c r="RN40" i="1"/>
  <c r="TV40" i="1"/>
  <c r="EH40" i="1"/>
  <c r="GP40" i="1"/>
  <c r="IV40" i="1"/>
  <c r="NT40" i="1"/>
  <c r="QG40" i="1"/>
  <c r="SM40" i="1"/>
  <c r="UV40" i="1"/>
  <c r="EI40" i="1"/>
  <c r="IZ40" i="1"/>
  <c r="OA40" i="1"/>
  <c r="QH40" i="1"/>
  <c r="SN40" i="1"/>
  <c r="UW40" i="1"/>
  <c r="ES40" i="1"/>
  <c r="HD40" i="1"/>
  <c r="ML40" i="1"/>
  <c r="PE40" i="1"/>
  <c r="RX40" i="1"/>
  <c r="UF40" i="1"/>
  <c r="S40" i="1"/>
  <c r="FU40" i="1"/>
  <c r="IE40" i="1"/>
  <c r="KY40" i="1"/>
  <c r="OC40" i="1"/>
  <c r="QO40" i="1"/>
  <c r="TD40" i="1"/>
  <c r="HW40" i="1"/>
  <c r="KU40" i="1"/>
  <c r="OD40" i="1"/>
  <c r="QZ40" i="1"/>
  <c r="TT40" i="1"/>
  <c r="T40" i="1"/>
  <c r="DN40" i="1"/>
  <c r="GM40" i="1"/>
  <c r="JG40" i="1"/>
  <c r="MI40" i="1"/>
  <c r="PN40" i="1"/>
  <c r="SG40" i="1"/>
  <c r="VE40" i="1"/>
  <c r="V40" i="1"/>
  <c r="JR40" i="1"/>
  <c r="PO40" i="1"/>
  <c r="SJ40" i="1"/>
  <c r="VH40" i="1"/>
  <c r="QT40" i="1"/>
  <c r="UA40" i="1"/>
  <c r="FY40" i="1"/>
  <c r="RH40" i="1"/>
  <c r="UP40" i="1"/>
  <c r="GK40" i="1"/>
  <c r="KB40" i="1"/>
  <c r="NK40" i="1"/>
  <c r="RK40" i="1"/>
  <c r="UZ40" i="1"/>
  <c r="GU40" i="1"/>
  <c r="KL40" i="1"/>
  <c r="HB40" i="1"/>
  <c r="OV40" i="1"/>
  <c r="SY40" i="1"/>
  <c r="CV40" i="1"/>
  <c r="HC40" i="1"/>
  <c r="KV40" i="1"/>
  <c r="OX40" i="1"/>
  <c r="TA40" i="1"/>
  <c r="HN40" i="1"/>
  <c r="QM40" i="1"/>
  <c r="VC40" i="1"/>
  <c r="HS40" i="1"/>
  <c r="QQ40" i="1"/>
  <c r="HV40" i="1"/>
  <c r="RB40" i="1"/>
  <c r="ID40" i="1"/>
  <c r="TE40" i="1"/>
  <c r="IR40" i="1"/>
  <c r="OI40" i="1"/>
  <c r="TI40" i="1"/>
  <c r="IS40" i="1"/>
  <c r="OK40" i="1"/>
  <c r="TK40" i="1"/>
  <c r="JB40" i="1"/>
  <c r="PU40" i="1"/>
  <c r="JF40" i="1"/>
  <c r="PV40" i="1"/>
  <c r="EG40" i="1"/>
  <c r="QE40" i="1"/>
  <c r="SA40" i="1"/>
  <c r="EK40" i="1"/>
  <c r="SB40" i="1"/>
  <c r="SP40" i="1"/>
  <c r="UM40" i="1"/>
  <c r="ET40" i="1"/>
  <c r="UO40" i="1"/>
  <c r="X40" i="1"/>
  <c r="HG40" i="1"/>
  <c r="QI40" i="1"/>
  <c r="AI40" i="1"/>
  <c r="HJ40" i="1"/>
  <c r="RG40" i="1"/>
  <c r="OY40" i="1"/>
  <c r="PH40" i="1"/>
  <c r="RL40" i="1"/>
  <c r="PP40" i="1"/>
  <c r="TX40" i="1"/>
  <c r="FT40" i="1"/>
  <c r="TZ40" i="1"/>
  <c r="FW40" i="1"/>
  <c r="UD40" i="1"/>
  <c r="AK40" i="1"/>
  <c r="IU40" i="1"/>
  <c r="JA40" i="1"/>
  <c r="KC40" i="1"/>
  <c r="KG40" i="1"/>
  <c r="RZ40" i="1"/>
  <c r="SV40" i="1"/>
  <c r="BJ40" i="1"/>
  <c r="TL40" i="1"/>
  <c r="I40" i="1"/>
  <c r="IC40" i="1"/>
  <c r="OQ40" i="1"/>
  <c r="OR40" i="1"/>
  <c r="RP40" i="1"/>
  <c r="HX40" i="1"/>
  <c r="HP41" i="1"/>
  <c r="IJ41" i="1"/>
  <c r="JD41" i="1"/>
  <c r="NU41" i="1"/>
  <c r="OR41" i="1"/>
  <c r="PL41" i="1"/>
  <c r="QF41" i="1"/>
  <c r="QZ41" i="1"/>
  <c r="RT41" i="1"/>
  <c r="SN41" i="1"/>
  <c r="TH41" i="1"/>
  <c r="UB41" i="1"/>
  <c r="UV41" i="1"/>
  <c r="BI41" i="1"/>
  <c r="ED41" i="1"/>
  <c r="EX41" i="1"/>
  <c r="FR41" i="1"/>
  <c r="HF41" i="1"/>
  <c r="HZ41" i="1"/>
  <c r="IT41" i="1"/>
  <c r="JO41" i="1"/>
  <c r="KI41" i="1"/>
  <c r="LC41" i="1"/>
  <c r="PB41" i="1"/>
  <c r="PV41" i="1"/>
  <c r="QP41" i="1"/>
  <c r="RJ41" i="1"/>
  <c r="SD41" i="1"/>
  <c r="SX41" i="1"/>
  <c r="TR41" i="1"/>
  <c r="UL41" i="1"/>
  <c r="VF41" i="1"/>
  <c r="DX41" i="1"/>
  <c r="FQ41" i="1"/>
  <c r="HJ41" i="1"/>
  <c r="IF41" i="1"/>
  <c r="JB41" i="1"/>
  <c r="KV41" i="1"/>
  <c r="OD41" i="1"/>
  <c r="PA41" i="1"/>
  <c r="PX41" i="1"/>
  <c r="QT41" i="1"/>
  <c r="RP41" i="1"/>
  <c r="SL41" i="1"/>
  <c r="TI41" i="1"/>
  <c r="UE41" i="1"/>
  <c r="VA41" i="1"/>
  <c r="EJ41" i="1"/>
  <c r="FF41" i="1"/>
  <c r="GC41" i="1"/>
  <c r="GY41" i="1"/>
  <c r="HU41" i="1"/>
  <c r="IQ41" i="1"/>
  <c r="KK41" i="1"/>
  <c r="OP41" i="1"/>
  <c r="PM41" i="1"/>
  <c r="QI41" i="1"/>
  <c r="RE41" i="1"/>
  <c r="SA41" i="1"/>
  <c r="SW41" i="1"/>
  <c r="TT41" i="1"/>
  <c r="UP41" i="1"/>
  <c r="BK41" i="1"/>
  <c r="ES41" i="1"/>
  <c r="FS41" i="1"/>
  <c r="HO41" i="1"/>
  <c r="IN41" i="1"/>
  <c r="KM41" i="1"/>
  <c r="NZ41" i="1"/>
  <c r="OY41" i="1"/>
  <c r="PY41" i="1"/>
  <c r="QW41" i="1"/>
  <c r="RV41" i="1"/>
  <c r="ST41" i="1"/>
  <c r="TS41" i="1"/>
  <c r="UR41" i="1"/>
  <c r="EG41" i="1"/>
  <c r="HC41" i="1"/>
  <c r="IB41" i="1"/>
  <c r="IZ41" i="1"/>
  <c r="KY41" i="1"/>
  <c r="OM41" i="1"/>
  <c r="PK41" i="1"/>
  <c r="QK41" i="1"/>
  <c r="RI41" i="1"/>
  <c r="SH41" i="1"/>
  <c r="TF41" i="1"/>
  <c r="UF41" i="1"/>
  <c r="VD41" i="1"/>
  <c r="EI41" i="1"/>
  <c r="GK41" i="1"/>
  <c r="HM41" i="1"/>
  <c r="IO41" i="1"/>
  <c r="JR41" i="1"/>
  <c r="KR41" i="1"/>
  <c r="OL41" i="1"/>
  <c r="PO41" i="1"/>
  <c r="QO41" i="1"/>
  <c r="RQ41" i="1"/>
  <c r="SR41" i="1"/>
  <c r="TU41" i="1"/>
  <c r="UU41" i="1"/>
  <c r="EK41" i="1"/>
  <c r="GM41" i="1"/>
  <c r="HN41" i="1"/>
  <c r="IP41" i="1"/>
  <c r="KT41" i="1"/>
  <c r="ON41" i="1"/>
  <c r="PP41" i="1"/>
  <c r="QQ41" i="1"/>
  <c r="RR41" i="1"/>
  <c r="SS41" i="1"/>
  <c r="TV41" i="1"/>
  <c r="UW41" i="1"/>
  <c r="DK41" i="1"/>
  <c r="ET41" i="1"/>
  <c r="FX41" i="1"/>
  <c r="HB41" i="1"/>
  <c r="IG41" i="1"/>
  <c r="OQ41" i="1"/>
  <c r="PT41" i="1"/>
  <c r="QY41" i="1"/>
  <c r="SC41" i="1"/>
  <c r="TG41" i="1"/>
  <c r="UK41" i="1"/>
  <c r="BJ41" i="1"/>
  <c r="EC41" i="1"/>
  <c r="HS41" i="1"/>
  <c r="IW41" i="1"/>
  <c r="KC41" i="1"/>
  <c r="NY41" i="1"/>
  <c r="PE41" i="1"/>
  <c r="QH41" i="1"/>
  <c r="RM41" i="1"/>
  <c r="SQ41" i="1"/>
  <c r="TX41" i="1"/>
  <c r="VB41" i="1"/>
  <c r="HQ41" i="1"/>
  <c r="IX41" i="1"/>
  <c r="KF41" i="1"/>
  <c r="OI41" i="1"/>
  <c r="PR41" i="1"/>
  <c r="RA41" i="1"/>
  <c r="SG41" i="1"/>
  <c r="TN41" i="1"/>
  <c r="UX41" i="1"/>
  <c r="EH41" i="1"/>
  <c r="FP41" i="1"/>
  <c r="IE41" i="1"/>
  <c r="JP41" i="1"/>
  <c r="KX41" i="1"/>
  <c r="NN41" i="1"/>
  <c r="OZ41" i="1"/>
  <c r="QG41" i="1"/>
  <c r="RO41" i="1"/>
  <c r="SZ41" i="1"/>
  <c r="UG41" i="1"/>
  <c r="BN41" i="1"/>
  <c r="GF41" i="1"/>
  <c r="HT41" i="1"/>
  <c r="JE41" i="1"/>
  <c r="NL41" i="1"/>
  <c r="PC41" i="1"/>
  <c r="QM41" i="1"/>
  <c r="RY41" i="1"/>
  <c r="TK41" i="1"/>
  <c r="UT41" i="1"/>
  <c r="EA41" i="1"/>
  <c r="FN41" i="1"/>
  <c r="GZ41" i="1"/>
  <c r="IK41" i="1"/>
  <c r="OF41" i="1"/>
  <c r="PU41" i="1"/>
  <c r="RF41" i="1"/>
  <c r="SP41" i="1"/>
  <c r="UC41" i="1"/>
  <c r="HR41" i="1"/>
  <c r="JG41" i="1"/>
  <c r="KZ41" i="1"/>
  <c r="OA41" i="1"/>
  <c r="PQ41" i="1"/>
  <c r="RG41" i="1"/>
  <c r="SY41" i="1"/>
  <c r="UM41" i="1"/>
  <c r="GU41" i="1"/>
  <c r="IL41" i="1"/>
  <c r="KD41" i="1"/>
  <c r="OV41" i="1"/>
  <c r="QL41" i="1"/>
  <c r="SB41" i="1"/>
  <c r="TP41" i="1"/>
  <c r="VH41" i="1"/>
  <c r="FJ41" i="1"/>
  <c r="HE41" i="1"/>
  <c r="IY41" i="1"/>
  <c r="KU41" i="1"/>
  <c r="OB41" i="1"/>
  <c r="PZ41" i="1"/>
  <c r="RS41" i="1"/>
  <c r="TL41" i="1"/>
  <c r="VG41" i="1"/>
  <c r="GH41" i="1"/>
  <c r="IA41" i="1"/>
  <c r="OX41" i="1"/>
  <c r="QU41" i="1"/>
  <c r="SM41" i="1"/>
  <c r="UI41" i="1"/>
  <c r="EF41" i="1"/>
  <c r="IH41" i="1"/>
  <c r="KH41" i="1"/>
  <c r="PW41" i="1"/>
  <c r="RW41" i="1"/>
  <c r="TW41" i="1"/>
  <c r="HH41" i="1"/>
  <c r="OU41" i="1"/>
  <c r="QV41" i="1"/>
  <c r="SV41" i="1"/>
  <c r="US41" i="1"/>
  <c r="HD41" i="1"/>
  <c r="PH41" i="1"/>
  <c r="RL41" i="1"/>
  <c r="TQ41" i="1"/>
  <c r="IR41" i="1"/>
  <c r="LA41" i="1"/>
  <c r="OT41" i="1"/>
  <c r="RC41" i="1"/>
  <c r="TJ41" i="1"/>
  <c r="DY41" i="1"/>
  <c r="IS41" i="1"/>
  <c r="LB41" i="1"/>
  <c r="OW41" i="1"/>
  <c r="RD41" i="1"/>
  <c r="TM41" i="1"/>
  <c r="EB41" i="1"/>
  <c r="JF41" i="1"/>
  <c r="QB41" i="1"/>
  <c r="SK41" i="1"/>
  <c r="VC41" i="1"/>
  <c r="HX41" i="1"/>
  <c r="KL41" i="1"/>
  <c r="OO41" i="1"/>
  <c r="RH41" i="1"/>
  <c r="TZ41" i="1"/>
  <c r="QS41" i="1"/>
  <c r="TY41" i="1"/>
  <c r="IC41" i="1"/>
  <c r="PJ41" i="1"/>
  <c r="SI41" i="1"/>
  <c r="VE41" i="1"/>
  <c r="ID41" i="1"/>
  <c r="PN41" i="1"/>
  <c r="SJ41" i="1"/>
  <c r="VI41" i="1"/>
  <c r="BP41" i="1"/>
  <c r="FA41" i="1"/>
  <c r="IM41" i="1"/>
  <c r="NK41" i="1"/>
  <c r="UH41" i="1"/>
  <c r="FY41" i="1"/>
  <c r="OS41" i="1"/>
  <c r="SF41" i="1"/>
  <c r="GA41" i="1"/>
  <c r="PD41" i="1"/>
  <c r="SO41" i="1"/>
  <c r="II41" i="1"/>
  <c r="NT41" i="1"/>
  <c r="RX41" i="1"/>
  <c r="IU41" i="1"/>
  <c r="OC41" i="1"/>
  <c r="RZ41" i="1"/>
  <c r="HK41" i="1"/>
  <c r="RU41" i="1"/>
  <c r="HL41" i="1"/>
  <c r="NM41" i="1"/>
  <c r="SE41" i="1"/>
  <c r="HV41" i="1"/>
  <c r="SU41" i="1"/>
  <c r="GR41" i="1"/>
  <c r="TA41" i="1"/>
  <c r="HA41" i="1"/>
  <c r="TC41" i="1"/>
  <c r="RK41" i="1"/>
  <c r="FT41" i="1"/>
  <c r="RN41" i="1"/>
  <c r="FU41" i="1"/>
  <c r="TD41" i="1"/>
  <c r="QE41" i="1"/>
  <c r="QJ41" i="1"/>
  <c r="KB41" i="1"/>
  <c r="QN41" i="1"/>
  <c r="FV41" i="1"/>
  <c r="PF41" i="1"/>
  <c r="VK41" i="1"/>
  <c r="FW41" i="1"/>
  <c r="PG41" i="1"/>
  <c r="KE41" i="1"/>
  <c r="TO41" i="1"/>
  <c r="KG41" i="1"/>
  <c r="UA41" i="1"/>
  <c r="OE41" i="1"/>
  <c r="OJ41" i="1"/>
  <c r="OK41" i="1"/>
  <c r="GP41" i="1"/>
  <c r="TE41" i="1"/>
  <c r="HG41" i="1"/>
  <c r="UD41" i="1"/>
  <c r="HI41" i="1"/>
  <c r="UJ41" i="1"/>
  <c r="BM41" i="1"/>
  <c r="PS41" i="1"/>
  <c r="EE41" i="1"/>
  <c r="RB41" i="1"/>
  <c r="QA41" i="1"/>
  <c r="QD41" i="1"/>
  <c r="QX41" i="1"/>
  <c r="QC41" i="1"/>
  <c r="HY41" i="1"/>
  <c r="UZ41" i="1"/>
  <c r="IV41" i="1"/>
  <c r="VJ41" i="1"/>
  <c r="JA41" i="1"/>
  <c r="JC41" i="1"/>
  <c r="KJ41" i="1"/>
  <c r="UO41" i="1"/>
  <c r="UQ41" i="1"/>
  <c r="UY41" i="1"/>
  <c r="EL41" i="1"/>
  <c r="ER41" i="1"/>
  <c r="HW41" i="1"/>
  <c r="PI41" i="1"/>
  <c r="UN41" i="1"/>
  <c r="BF25" i="6"/>
  <c r="AU25" i="6" s="1"/>
  <c r="AX25" i="6"/>
  <c r="AM25" i="6" s="1"/>
  <c r="BA25" i="6"/>
  <c r="AP25" i="6" s="1"/>
  <c r="BD25" i="6"/>
  <c r="AS25" i="6" s="1"/>
  <c r="BE25" i="6"/>
  <c r="AT25" i="6" s="1"/>
  <c r="BF28" i="7"/>
  <c r="AU28" i="7" s="1"/>
  <c r="AZ25" i="6"/>
  <c r="AO25" i="6" s="1"/>
  <c r="BB25" i="6"/>
  <c r="AQ25" i="6" s="1"/>
  <c r="BC25" i="6"/>
  <c r="AR25" i="6" s="1"/>
  <c r="AW30" i="7"/>
  <c r="AY28" i="7"/>
  <c r="AN28" i="7" s="1"/>
  <c r="ER20" i="1"/>
  <c r="PZ18" i="1"/>
  <c r="SI18" i="1"/>
  <c r="US18" i="1" s="1"/>
  <c r="FQ22" i="1"/>
  <c r="IB22" i="1"/>
  <c r="E23" i="6"/>
  <c r="W23" i="6" s="1"/>
  <c r="D23" i="8"/>
  <c r="V23" i="8" s="1"/>
  <c r="C28" i="7"/>
  <c r="U28" i="7" s="1"/>
  <c r="C23" i="8"/>
  <c r="U23" i="8" s="1"/>
  <c r="GE19" i="1"/>
  <c r="GK19" i="1"/>
  <c r="IN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X28" i="1"/>
  <c r="GX26" i="1"/>
  <c r="GW26" i="1"/>
  <c r="GW41" i="1" s="1"/>
  <c r="GW28" i="1"/>
  <c r="GV26" i="1"/>
  <c r="GV40" i="1" s="1"/>
  <c r="GV28" i="1"/>
  <c r="GT26" i="1"/>
  <c r="GT41" i="1" s="1"/>
  <c r="GT28" i="1"/>
  <c r="GS28" i="1"/>
  <c r="GS26" i="1"/>
  <c r="GQ26" i="1"/>
  <c r="GQ41" i="1" s="1"/>
  <c r="GQ28" i="1"/>
  <c r="GO28" i="1"/>
  <c r="GO26" i="1"/>
  <c r="GO40" i="1" s="1"/>
  <c r="GN28" i="1"/>
  <c r="GN26" i="1"/>
  <c r="GN40" i="1" s="1"/>
  <c r="GL28" i="1"/>
  <c r="GL26" i="1"/>
  <c r="GL41" i="1" s="1"/>
  <c r="GJ28" i="1"/>
  <c r="GJ26" i="1"/>
  <c r="GJ40" i="1" s="1"/>
  <c r="GI28" i="1"/>
  <c r="GI26" i="1"/>
  <c r="GI40" i="1" s="1"/>
  <c r="GG26" i="1"/>
  <c r="GG40" i="1" s="1"/>
  <c r="GG28" i="1"/>
  <c r="GE26" i="1"/>
  <c r="GE40" i="1" s="1"/>
  <c r="GE28" i="1"/>
  <c r="GD26" i="1"/>
  <c r="GD40" i="1" s="1"/>
  <c r="GD28" i="1"/>
  <c r="GB26" i="1"/>
  <c r="GB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B26" i="8"/>
  <c r="AQ26" i="8" s="1"/>
  <c r="FH26" i="1"/>
  <c r="FH41" i="1" s="1"/>
  <c r="FG26" i="1"/>
  <c r="FG41" i="1" s="1"/>
  <c r="FI26" i="1"/>
  <c r="FI41" i="1" s="1"/>
  <c r="EQ26" i="1"/>
  <c r="EQ40" i="1" s="1"/>
  <c r="FK26" i="1"/>
  <c r="FK41" i="1" s="1"/>
  <c r="AX33" i="6"/>
  <c r="AM33" i="6" s="1"/>
  <c r="EY26" i="1"/>
  <c r="EY41" i="1" s="1"/>
  <c r="FE26" i="1"/>
  <c r="FE40" i="1" s="1"/>
  <c r="EV26" i="1"/>
  <c r="EV41" i="1" s="1"/>
  <c r="AZ28" i="6"/>
  <c r="AO28" i="6" s="1"/>
  <c r="BF28" i="6"/>
  <c r="AU28" i="6" s="1"/>
  <c r="BD28" i="6"/>
  <c r="AS28" i="6" s="1"/>
  <c r="BA26" i="6"/>
  <c r="AP26" i="6" s="1"/>
  <c r="BB28" i="6"/>
  <c r="AQ28" i="6" s="1"/>
  <c r="AY28" i="6"/>
  <c r="AN28" i="6" s="1"/>
  <c r="AX28" i="6"/>
  <c r="AM28" i="6" s="1"/>
  <c r="FB26" i="1"/>
  <c r="FB40" i="1" s="1"/>
  <c r="EU26" i="1"/>
  <c r="EU40" i="1" s="1"/>
  <c r="BE26" i="8"/>
  <c r="AT26" i="8" s="1"/>
  <c r="AW31" i="8"/>
  <c r="AW30" i="6"/>
  <c r="BF30" i="6" s="1"/>
  <c r="AU30" i="6" s="1"/>
  <c r="AZ26" i="6"/>
  <c r="AO26" i="6" s="1"/>
  <c r="BF26" i="6"/>
  <c r="AU26" i="6" s="1"/>
  <c r="EZ26" i="1"/>
  <c r="EZ41" i="1" s="1"/>
  <c r="FL26" i="1"/>
  <c r="FL40" i="1" s="1"/>
  <c r="FD26" i="1"/>
  <c r="FD40" i="1" s="1"/>
  <c r="EW26" i="1"/>
  <c r="EW40" i="1" s="1"/>
  <c r="FC26" i="1"/>
  <c r="FC40" i="1" s="1"/>
  <c r="FZ28" i="1"/>
  <c r="FZ26" i="1"/>
  <c r="FZ40" i="1" s="1"/>
  <c r="FM28" i="1"/>
  <c r="FM26" i="1"/>
  <c r="FM41" i="1" s="1"/>
  <c r="FO28" i="1"/>
  <c r="FO26" i="1"/>
  <c r="FO41" i="1" s="1"/>
  <c r="EP26" i="1"/>
  <c r="EP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D26" i="1"/>
  <c r="NA28" i="1"/>
  <c r="NA26" i="1"/>
  <c r="MC28" i="1"/>
  <c r="MC26" i="1"/>
  <c r="MB28" i="1"/>
  <c r="MB26" i="1"/>
  <c r="LX26" i="1"/>
  <c r="LY26" i="1"/>
  <c r="MA28" i="1"/>
  <c r="MA26" i="1"/>
  <c r="LZ26" i="1"/>
  <c r="MZ28" i="1"/>
  <c r="MZ26" i="1"/>
  <c r="CU64" i="1" l="1"/>
  <c r="NR42" i="1"/>
  <c r="NR68" i="1" s="1"/>
  <c r="NR33" i="1"/>
  <c r="NR43" i="1"/>
  <c r="NR69" i="1" s="1"/>
  <c r="NR34" i="1"/>
  <c r="UZ64" i="1"/>
  <c r="VF64" i="1"/>
  <c r="SL64" i="1"/>
  <c r="SG64" i="1"/>
  <c r="QG64" i="1"/>
  <c r="SZ64" i="1"/>
  <c r="UV64" i="1"/>
  <c r="VC64" i="1"/>
  <c r="TA64" i="1"/>
  <c r="SQ64" i="1"/>
  <c r="US64" i="1"/>
  <c r="QI64" i="1"/>
  <c r="SV64" i="1"/>
  <c r="UP64" i="1"/>
  <c r="UY64" i="1"/>
  <c r="PX64" i="1"/>
  <c r="SS64" i="1"/>
  <c r="SC64" i="1"/>
  <c r="UQ64" i="1"/>
  <c r="SO64" i="1"/>
  <c r="UX64" i="1"/>
  <c r="SD64" i="1"/>
  <c r="QH64" i="1"/>
  <c r="VH64" i="1"/>
  <c r="PV64" i="1"/>
  <c r="SK64" i="1"/>
  <c r="UU64" i="1"/>
  <c r="QE64" i="1"/>
  <c r="SR64" i="1"/>
  <c r="VB64" i="1"/>
  <c r="PS64" i="1"/>
  <c r="PT64" i="1"/>
  <c r="VD64" i="1"/>
  <c r="SW64" i="1"/>
  <c r="UO64" i="1"/>
  <c r="VI64" i="1"/>
  <c r="VJ64" i="1"/>
  <c r="QB64" i="1"/>
  <c r="PR64" i="1"/>
  <c r="QL64" i="1"/>
  <c r="QQ64" i="1"/>
  <c r="SP64" i="1"/>
  <c r="UL64" i="1"/>
  <c r="PW64" i="1"/>
  <c r="SE64" i="1"/>
  <c r="UT64" i="1"/>
  <c r="QD64" i="1"/>
  <c r="SN64" i="1"/>
  <c r="VA64" i="1"/>
  <c r="QK64" i="1"/>
  <c r="QM64" i="1"/>
  <c r="QN64" i="1"/>
  <c r="PU64" i="1"/>
  <c r="VE64" i="1"/>
  <c r="VK64" i="1"/>
  <c r="PZ64" i="1"/>
  <c r="QA64" i="1"/>
  <c r="SJ64" i="1"/>
  <c r="QF64" i="1"/>
  <c r="QP64" i="1"/>
  <c r="SX64" i="1"/>
  <c r="SY64" i="1"/>
  <c r="UM64" i="1"/>
  <c r="SF64" i="1"/>
  <c r="UN64" i="1"/>
  <c r="QC64" i="1"/>
  <c r="SM64" i="1"/>
  <c r="UW64" i="1"/>
  <c r="QJ64" i="1"/>
  <c r="ST64" i="1"/>
  <c r="SU64" i="1"/>
  <c r="SB64" i="1"/>
  <c r="QO64" i="1"/>
  <c r="VG64" i="1"/>
  <c r="PY64" i="1"/>
  <c r="SH64" i="1"/>
  <c r="SI64" i="1"/>
  <c r="LZ40" i="1"/>
  <c r="LZ42" i="1" s="1"/>
  <c r="LZ64" i="1"/>
  <c r="MB40" i="1"/>
  <c r="MB42" i="1" s="1"/>
  <c r="MB64" i="1"/>
  <c r="MC40" i="1"/>
  <c r="MC42" i="1" s="1"/>
  <c r="MC64" i="1"/>
  <c r="NA40" i="1"/>
  <c r="NA42" i="1" s="1"/>
  <c r="NA64" i="1"/>
  <c r="MD40" i="1"/>
  <c r="MD42" i="1" s="1"/>
  <c r="MD64" i="1"/>
  <c r="MA40" i="1"/>
  <c r="MA42" i="1" s="1"/>
  <c r="MA64" i="1"/>
  <c r="GX40" i="1"/>
  <c r="GX42" i="1" s="1"/>
  <c r="GX64" i="1"/>
  <c r="MZ40" i="1"/>
  <c r="MZ42" i="1" s="1"/>
  <c r="MZ64" i="1"/>
  <c r="LY40" i="1"/>
  <c r="LY42" i="1" s="1"/>
  <c r="LY64" i="1"/>
  <c r="LX40" i="1"/>
  <c r="LX42" i="1" s="1"/>
  <c r="LX64" i="1"/>
  <c r="GN41" i="1"/>
  <c r="GN43" i="1" s="1"/>
  <c r="FG40" i="1"/>
  <c r="FG42" i="1" s="1"/>
  <c r="EZ40" i="1"/>
  <c r="EZ42" i="1" s="1"/>
  <c r="GJ41" i="1"/>
  <c r="GJ43" i="1" s="1"/>
  <c r="FC41" i="1"/>
  <c r="FC43" i="1" s="1"/>
  <c r="GX41" i="1"/>
  <c r="GL40" i="1"/>
  <c r="GL42" i="1" s="1"/>
  <c r="FH40" i="1"/>
  <c r="GQ40" i="1"/>
  <c r="GQ42" i="1" s="1"/>
  <c r="EU41" i="1"/>
  <c r="EU43" i="1" s="1"/>
  <c r="FI40" i="1"/>
  <c r="FI42" i="1" s="1"/>
  <c r="EV40" i="1"/>
  <c r="EV42" i="1" s="1"/>
  <c r="FB41" i="1"/>
  <c r="FK40" i="1"/>
  <c r="FL41" i="1"/>
  <c r="FL43" i="1" s="1"/>
  <c r="GW40" i="1"/>
  <c r="GW42" i="1" s="1"/>
  <c r="FD41" i="1"/>
  <c r="FD43" i="1" s="1"/>
  <c r="GG41" i="1"/>
  <c r="GG43" i="1" s="1"/>
  <c r="EW41" i="1"/>
  <c r="EW43" i="1" s="1"/>
  <c r="TF43" i="1"/>
  <c r="KZ42" i="1"/>
  <c r="KB43" i="1"/>
  <c r="QV43" i="1"/>
  <c r="HN43" i="1"/>
  <c r="TR42" i="1"/>
  <c r="FO43" i="1"/>
  <c r="QJ43" i="1"/>
  <c r="UV42" i="1"/>
  <c r="QO42" i="1"/>
  <c r="SJ42" i="1"/>
  <c r="FN42" i="1"/>
  <c r="UG43" i="1"/>
  <c r="FZ42" i="1"/>
  <c r="EV43" i="1"/>
  <c r="EZ43" i="1"/>
  <c r="NP40" i="1"/>
  <c r="Y41" i="1"/>
  <c r="HZ42" i="1"/>
  <c r="OF43" i="1"/>
  <c r="SC42" i="1"/>
  <c r="FD42" i="1"/>
  <c r="GI42" i="1"/>
  <c r="EC42" i="1"/>
  <c r="IK43" i="1"/>
  <c r="FI43" i="1"/>
  <c r="KD43" i="1"/>
  <c r="TE42" i="1"/>
  <c r="AL41" i="1"/>
  <c r="IL43" i="1"/>
  <c r="KK43" i="1"/>
  <c r="FT42" i="1"/>
  <c r="PC42" i="1"/>
  <c r="JE42" i="1"/>
  <c r="UU42" i="1"/>
  <c r="VD42" i="1"/>
  <c r="GE42" i="1"/>
  <c r="GA43" i="1"/>
  <c r="EQ42" i="1"/>
  <c r="IA43" i="1"/>
  <c r="PY43" i="1"/>
  <c r="FO40" i="1"/>
  <c r="EP40" i="1"/>
  <c r="HO42" i="1"/>
  <c r="JL40" i="1"/>
  <c r="JL41" i="1"/>
  <c r="IP43" i="1"/>
  <c r="UY42" i="1"/>
  <c r="SH43" i="1"/>
  <c r="UJ43" i="1"/>
  <c r="TG43" i="1"/>
  <c r="SL42" i="1"/>
  <c r="GB40" i="1"/>
  <c r="GB41" i="1"/>
  <c r="HI43" i="1"/>
  <c r="RD43" i="1"/>
  <c r="GZ42" i="1"/>
  <c r="GD42" i="1"/>
  <c r="PO42" i="1"/>
  <c r="RO43" i="1"/>
  <c r="QG43" i="1"/>
  <c r="OR43" i="1"/>
  <c r="HF42" i="1"/>
  <c r="EY43" i="1"/>
  <c r="LC43" i="1"/>
  <c r="KV43" i="1"/>
  <c r="HB42" i="1"/>
  <c r="BI42" i="1"/>
  <c r="SF43" i="1"/>
  <c r="IR42" i="1"/>
  <c r="PJ42" i="1"/>
  <c r="OP43" i="1"/>
  <c r="SP42" i="1"/>
  <c r="IA42" i="1"/>
  <c r="HV43" i="1"/>
  <c r="SE43" i="1"/>
  <c r="GH43" i="1"/>
  <c r="OY43" i="1"/>
  <c r="FV42" i="1"/>
  <c r="QN43" i="1"/>
  <c r="SV43" i="1"/>
  <c r="GQ43" i="1"/>
  <c r="BM43" i="1"/>
  <c r="FC42" i="1"/>
  <c r="GS41" i="1"/>
  <c r="GS40" i="1"/>
  <c r="TM43" i="1"/>
  <c r="TD42" i="1"/>
  <c r="K41" i="1"/>
  <c r="K42" i="1" s="1"/>
  <c r="K43" i="1" s="1"/>
  <c r="K44" i="1" s="1"/>
  <c r="K45" i="1" s="1"/>
  <c r="K46" i="1" s="1"/>
  <c r="K47" i="1" s="1"/>
  <c r="K48" i="1" s="1"/>
  <c r="K49" i="1" s="1"/>
  <c r="K50" i="1" s="1"/>
  <c r="K51" i="1" s="1"/>
  <c r="K52" i="1" s="1"/>
  <c r="K53" i="1" s="1"/>
  <c r="K54" i="1" s="1"/>
  <c r="K55" i="1" s="1"/>
  <c r="K56" i="1" s="1"/>
  <c r="K57" i="1" s="1"/>
  <c r="K58" i="1" s="1"/>
  <c r="K59" i="1" s="1"/>
  <c r="K60" i="1" s="1"/>
  <c r="SC43" i="1"/>
  <c r="FM43" i="1"/>
  <c r="OW43" i="1"/>
  <c r="GT43" i="1"/>
  <c r="HQ43" i="1"/>
  <c r="EA42" i="1"/>
  <c r="SZ43" i="1"/>
  <c r="GV42" i="1"/>
  <c r="FE42" i="1"/>
  <c r="PU43" i="1"/>
  <c r="TQ42" i="1"/>
  <c r="GG42" i="1"/>
  <c r="NU43" i="1"/>
  <c r="TY43" i="1"/>
  <c r="FL42" i="1"/>
  <c r="KL42" i="1"/>
  <c r="OS43" i="1"/>
  <c r="GU42" i="1"/>
  <c r="NM42" i="1"/>
  <c r="TX42" i="1"/>
  <c r="GO42" i="1"/>
  <c r="NM43" i="1"/>
  <c r="ST42" i="1"/>
  <c r="NL42" i="1"/>
  <c r="W41" i="1"/>
  <c r="W42" i="1" s="1"/>
  <c r="W43" i="1" s="1"/>
  <c r="W44" i="1" s="1"/>
  <c r="W45" i="1" s="1"/>
  <c r="W46" i="1" s="1"/>
  <c r="W47" i="1" s="1"/>
  <c r="W48" i="1" s="1"/>
  <c r="W49" i="1" s="1"/>
  <c r="W50" i="1" s="1"/>
  <c r="W51" i="1" s="1"/>
  <c r="W52" i="1" s="1"/>
  <c r="W53" i="1" s="1"/>
  <c r="W54" i="1" s="1"/>
  <c r="W55" i="1" s="1"/>
  <c r="W56" i="1" s="1"/>
  <c r="W57" i="1" s="1"/>
  <c r="W58" i="1" s="1"/>
  <c r="W59" i="1" s="1"/>
  <c r="W60" i="1" s="1"/>
  <c r="PS43" i="1"/>
  <c r="UJ42" i="1"/>
  <c r="EP43" i="1"/>
  <c r="HW43" i="1"/>
  <c r="EB43" i="1"/>
  <c r="I41" i="1"/>
  <c r="I42" i="1" s="1"/>
  <c r="I43" i="1" s="1"/>
  <c r="I44" i="1" s="1"/>
  <c r="I45" i="1" s="1"/>
  <c r="I46" i="1" s="1"/>
  <c r="I47" i="1" s="1"/>
  <c r="I48" i="1" s="1"/>
  <c r="I49" i="1" s="1"/>
  <c r="I50" i="1" s="1"/>
  <c r="I51" i="1" s="1"/>
  <c r="I52" i="1" s="1"/>
  <c r="I53" i="1" s="1"/>
  <c r="I54" i="1" s="1"/>
  <c r="I55" i="1" s="1"/>
  <c r="I56" i="1" s="1"/>
  <c r="I57" i="1" s="1"/>
  <c r="I58" i="1" s="1"/>
  <c r="I59" i="1" s="1"/>
  <c r="I60" i="1" s="1"/>
  <c r="EI42" i="1"/>
  <c r="ER43" i="1"/>
  <c r="GM43" i="1"/>
  <c r="EL43" i="1"/>
  <c r="VH42" i="1"/>
  <c r="QY43" i="1"/>
  <c r="UE42" i="1"/>
  <c r="MJ42" i="1"/>
  <c r="UR42" i="1"/>
  <c r="EW42" i="1"/>
  <c r="GW43" i="1"/>
  <c r="OD43" i="1"/>
  <c r="TS42" i="1"/>
  <c r="KI43" i="1"/>
  <c r="QS42" i="1"/>
  <c r="FK43" i="1"/>
  <c r="QS43" i="1"/>
  <c r="OV43" i="1"/>
  <c r="AE41" i="1"/>
  <c r="SU43" i="1"/>
  <c r="GU43" i="1"/>
  <c r="QW43" i="1"/>
  <c r="FB42" i="1"/>
  <c r="US43" i="1"/>
  <c r="UF43" i="1"/>
  <c r="IC42" i="1"/>
  <c r="OS42" i="1"/>
  <c r="MG42" i="1"/>
  <c r="VF42" i="1"/>
  <c r="IQ43" i="1"/>
  <c r="PP42" i="1"/>
  <c r="JR42" i="1"/>
  <c r="KD42" i="1"/>
  <c r="SU42" i="1"/>
  <c r="FR42" i="1"/>
  <c r="QE43" i="1"/>
  <c r="LB43" i="1"/>
  <c r="GZ43" i="1"/>
  <c r="QK43" i="1"/>
  <c r="JD43" i="1"/>
  <c r="RB42" i="1"/>
  <c r="QG42" i="1"/>
  <c r="AM41" i="1"/>
  <c r="EX42" i="1"/>
  <c r="HH43" i="1"/>
  <c r="NN43" i="1"/>
  <c r="PK43" i="1"/>
  <c r="HZ43" i="1"/>
  <c r="SA42" i="1"/>
  <c r="EL42" i="1"/>
  <c r="KR42" i="1"/>
  <c r="RI42" i="1"/>
  <c r="UQ42" i="1"/>
  <c r="RU43" i="1"/>
  <c r="TL43" i="1"/>
  <c r="HB43" i="1"/>
  <c r="QQ42" i="1"/>
  <c r="QY42" i="1"/>
  <c r="HP42" i="1"/>
  <c r="GP43" i="1"/>
  <c r="IM43" i="1"/>
  <c r="DY43" i="1"/>
  <c r="SY43" i="1"/>
  <c r="RM43" i="1"/>
  <c r="KY43" i="1"/>
  <c r="FQ43" i="1"/>
  <c r="GV41" i="1"/>
  <c r="KB42" i="1"/>
  <c r="S41" i="1"/>
  <c r="S42" i="1" s="1"/>
  <c r="S43" i="1" s="1"/>
  <c r="S44" i="1" s="1"/>
  <c r="S45" i="1" s="1"/>
  <c r="S46" i="1" s="1"/>
  <c r="S47" i="1" s="1"/>
  <c r="S48" i="1" s="1"/>
  <c r="S49" i="1" s="1"/>
  <c r="S50" i="1" s="1"/>
  <c r="S51" i="1" s="1"/>
  <c r="S52" i="1" s="1"/>
  <c r="S53" i="1" s="1"/>
  <c r="S54" i="1" s="1"/>
  <c r="S55" i="1" s="1"/>
  <c r="S56" i="1" s="1"/>
  <c r="S57" i="1" s="1"/>
  <c r="S58" i="1" s="1"/>
  <c r="S59" i="1" s="1"/>
  <c r="S60" i="1" s="1"/>
  <c r="KE42" i="1"/>
  <c r="OZ42" i="1"/>
  <c r="QC42" i="1"/>
  <c r="PR42" i="1"/>
  <c r="RN43" i="1"/>
  <c r="RW43" i="1"/>
  <c r="IE43" i="1"/>
  <c r="FR43" i="1"/>
  <c r="EG42" i="1"/>
  <c r="UF42" i="1"/>
  <c r="MS40" i="1"/>
  <c r="JJ40" i="1"/>
  <c r="JK40" i="1"/>
  <c r="MR40" i="1"/>
  <c r="AP40" i="1"/>
  <c r="O41" i="1"/>
  <c r="MT40" i="1"/>
  <c r="MU40" i="1"/>
  <c r="AQ40" i="1"/>
  <c r="QB42" i="1"/>
  <c r="SI42" i="1"/>
  <c r="OJ43" i="1"/>
  <c r="OO43" i="1"/>
  <c r="PQ43" i="1"/>
  <c r="DK43" i="1"/>
  <c r="DX43" i="1"/>
  <c r="OY42" i="1"/>
  <c r="UP42" i="1"/>
  <c r="RX42" i="1"/>
  <c r="UX42" i="1"/>
  <c r="UI42" i="1"/>
  <c r="MK42" i="1"/>
  <c r="RO42" i="1"/>
  <c r="OC43" i="1"/>
  <c r="NY43" i="1"/>
  <c r="QM42" i="1"/>
  <c r="PE42" i="1"/>
  <c r="TJ42" i="1"/>
  <c r="MH42" i="1"/>
  <c r="TH42" i="1"/>
  <c r="KK42" i="1"/>
  <c r="QU42" i="1"/>
  <c r="UA43" i="1"/>
  <c r="HX43" i="1"/>
  <c r="QM43" i="1"/>
  <c r="HC43" i="1"/>
  <c r="BI43" i="1"/>
  <c r="ML42" i="1"/>
  <c r="RT42" i="1"/>
  <c r="VG42" i="1"/>
  <c r="QA42" i="1"/>
  <c r="EQ41" i="1"/>
  <c r="IH43" i="1"/>
  <c r="UX43" i="1"/>
  <c r="GE41" i="1"/>
  <c r="UV43" i="1"/>
  <c r="HJ42" i="1"/>
  <c r="GM42" i="1"/>
  <c r="QF42" i="1"/>
  <c r="RD42" i="1"/>
  <c r="IL42" i="1"/>
  <c r="LB42" i="1"/>
  <c r="HY43" i="1"/>
  <c r="TO43" i="1"/>
  <c r="TC43" i="1"/>
  <c r="RX43" i="1"/>
  <c r="ID43" i="1"/>
  <c r="GD41" i="1"/>
  <c r="GI41" i="1"/>
  <c r="FJ43" i="1"/>
  <c r="HR43" i="1"/>
  <c r="NL43" i="1"/>
  <c r="TN43" i="1"/>
  <c r="HS43" i="1"/>
  <c r="SS43" i="1"/>
  <c r="JR43" i="1"/>
  <c r="FE41" i="1"/>
  <c r="UP43" i="1"/>
  <c r="UE43" i="1"/>
  <c r="TR43" i="1"/>
  <c r="UB43" i="1"/>
  <c r="JA42" i="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B42" i="1"/>
  <c r="TA42" i="1"/>
  <c r="FY42" i="1"/>
  <c r="DN42" i="1"/>
  <c r="HD42" i="1"/>
  <c r="KT42" i="1"/>
  <c r="HK42" i="1"/>
  <c r="KH42" i="1"/>
  <c r="OO42" i="1"/>
  <c r="SW42" i="1"/>
  <c r="IF42" i="1"/>
  <c r="AJ41" i="1"/>
  <c r="SX42" i="1"/>
  <c r="QD42" i="1"/>
  <c r="IH42" i="1"/>
  <c r="IY42" i="1"/>
  <c r="HM42" i="1"/>
  <c r="IB42" i="1"/>
  <c r="KF42" i="1"/>
  <c r="OM42" i="1"/>
  <c r="SS42" i="1"/>
  <c r="R41" i="1"/>
  <c r="R42" i="1" s="1"/>
  <c r="R43" i="1" s="1"/>
  <c r="R44" i="1" s="1"/>
  <c r="R45" i="1" s="1"/>
  <c r="R46" i="1" s="1"/>
  <c r="R47" i="1" s="1"/>
  <c r="R48" i="1" s="1"/>
  <c r="R49" i="1" s="1"/>
  <c r="R50" i="1" s="1"/>
  <c r="R51" i="1" s="1"/>
  <c r="R52" i="1" s="1"/>
  <c r="R53" i="1" s="1"/>
  <c r="R54" i="1" s="1"/>
  <c r="R55" i="1" s="1"/>
  <c r="R56" i="1" s="1"/>
  <c r="R57" i="1" s="1"/>
  <c r="R58" i="1" s="1"/>
  <c r="R59" i="1" s="1"/>
  <c r="R60" i="1" s="1"/>
  <c r="QC43" i="1"/>
  <c r="KE43" i="1"/>
  <c r="HA43" i="1"/>
  <c r="NT43" i="1"/>
  <c r="VC43" i="1"/>
  <c r="EF43" i="1"/>
  <c r="FZ41" i="1"/>
  <c r="JE43" i="1"/>
  <c r="SG43" i="1"/>
  <c r="GO41" i="1"/>
  <c r="RR43" i="1"/>
  <c r="IO43" i="1"/>
  <c r="EG43" i="1"/>
  <c r="TT43" i="1"/>
  <c r="TI43" i="1"/>
  <c r="SX43" i="1"/>
  <c r="TH43" i="1"/>
  <c r="HX42" i="1"/>
  <c r="IU42" i="1"/>
  <c r="QI42" i="1"/>
  <c r="TK42" i="1"/>
  <c r="OX42" i="1"/>
  <c r="T41" i="1"/>
  <c r="T42" i="1" s="1"/>
  <c r="T43" i="1" s="1"/>
  <c r="T44" i="1" s="1"/>
  <c r="T45" i="1" s="1"/>
  <c r="T46" i="1" s="1"/>
  <c r="T47" i="1" s="1"/>
  <c r="T48" i="1" s="1"/>
  <c r="T49" i="1" s="1"/>
  <c r="T50" i="1" s="1"/>
  <c r="T51" i="1" s="1"/>
  <c r="T52" i="1" s="1"/>
  <c r="T53" i="1" s="1"/>
  <c r="T54" i="1" s="1"/>
  <c r="T55" i="1" s="1"/>
  <c r="T56" i="1" s="1"/>
  <c r="T57" i="1" s="1"/>
  <c r="T58" i="1" s="1"/>
  <c r="T59" i="1" s="1"/>
  <c r="T60" i="1" s="1"/>
  <c r="ES42" i="1"/>
  <c r="IG42" i="1"/>
  <c r="IO42" i="1"/>
  <c r="RM42" i="1"/>
  <c r="GY42" i="1"/>
  <c r="US42" i="1"/>
  <c r="RS42" i="1"/>
  <c r="PB42" i="1"/>
  <c r="HH42" i="1"/>
  <c r="HY42" i="1"/>
  <c r="HE42" i="1"/>
  <c r="IM42" i="1"/>
  <c r="NN42" i="1"/>
  <c r="RY42" i="1"/>
  <c r="SQ42" i="1"/>
  <c r="PX42" i="1"/>
  <c r="PF42" i="1"/>
  <c r="OJ42" i="1"/>
  <c r="EY40" i="1"/>
  <c r="IX42" i="1"/>
  <c r="HQ42" i="1"/>
  <c r="QD43" i="1"/>
  <c r="FW43" i="1"/>
  <c r="SI43" i="1"/>
  <c r="QB43" i="1"/>
  <c r="RL43" i="1"/>
  <c r="UI43" i="1"/>
  <c r="VH43" i="1"/>
  <c r="GF43" i="1"/>
  <c r="PR43" i="1"/>
  <c r="EC43" i="1"/>
  <c r="PP43" i="1"/>
  <c r="GK43" i="1"/>
  <c r="UR43" i="1"/>
  <c r="SA43" i="1"/>
  <c r="RP43" i="1"/>
  <c r="RJ43" i="1"/>
  <c r="RT43" i="1"/>
  <c r="RP42" i="1"/>
  <c r="AK41" i="1"/>
  <c r="X41" i="1"/>
  <c r="X42" i="1" s="1"/>
  <c r="X43" i="1" s="1"/>
  <c r="X44" i="1" s="1"/>
  <c r="X45" i="1" s="1"/>
  <c r="X46" i="1" s="1"/>
  <c r="X47" i="1" s="1"/>
  <c r="X48" i="1" s="1"/>
  <c r="X49" i="1" s="1"/>
  <c r="X50" i="1" s="1"/>
  <c r="X51" i="1" s="1"/>
  <c r="X52" i="1" s="1"/>
  <c r="X53" i="1" s="1"/>
  <c r="X54" i="1" s="1"/>
  <c r="X55" i="1" s="1"/>
  <c r="X56" i="1" s="1"/>
  <c r="X57" i="1" s="1"/>
  <c r="X58" i="1" s="1"/>
  <c r="X59" i="1" s="1"/>
  <c r="X60" i="1" s="1"/>
  <c r="IS42" i="1"/>
  <c r="HC42" i="1"/>
  <c r="QT42" i="1"/>
  <c r="QZ42" i="1"/>
  <c r="SN42" i="1"/>
  <c r="DX42" i="1"/>
  <c r="HU42" i="1"/>
  <c r="OP42" i="1"/>
  <c r="EJ42" i="1"/>
  <c r="SK42" i="1"/>
  <c r="PK42" i="1"/>
  <c r="II42" i="1"/>
  <c r="GC42" i="1"/>
  <c r="ER42" i="1"/>
  <c r="FM40" i="1"/>
  <c r="GT40" i="1"/>
  <c r="LC42" i="1"/>
  <c r="QK42" i="1"/>
  <c r="PT43" i="1"/>
  <c r="NZ43" i="1"/>
  <c r="ID42" i="1"/>
  <c r="OC42" i="1"/>
  <c r="PI42" i="1"/>
  <c r="FS42" i="1"/>
  <c r="TG42" i="1"/>
  <c r="U41" i="1"/>
  <c r="U42" i="1" s="1"/>
  <c r="U43" i="1" s="1"/>
  <c r="U44" i="1" s="1"/>
  <c r="U45" i="1" s="1"/>
  <c r="U46" i="1" s="1"/>
  <c r="U47" i="1" s="1"/>
  <c r="U48" i="1" s="1"/>
  <c r="U49" i="1" s="1"/>
  <c r="U50" i="1" s="1"/>
  <c r="U51" i="1" s="1"/>
  <c r="U52" i="1" s="1"/>
  <c r="U53" i="1" s="1"/>
  <c r="U54" i="1" s="1"/>
  <c r="U55" i="1" s="1"/>
  <c r="U56" i="1" s="1"/>
  <c r="U57" i="1" s="1"/>
  <c r="U58" i="1" s="1"/>
  <c r="U59" i="1" s="1"/>
  <c r="U60" i="1" s="1"/>
  <c r="UY43" i="1"/>
  <c r="FY43" i="1"/>
  <c r="OQ43" i="1"/>
  <c r="IF43" i="1"/>
  <c r="IP42" i="1"/>
  <c r="VK42" i="1"/>
  <c r="HG43" i="1"/>
  <c r="UU43" i="1"/>
  <c r="IJ43" i="1"/>
  <c r="HV42" i="1"/>
  <c r="NT42" i="1"/>
  <c r="HL42" i="1"/>
  <c r="QW42" i="1"/>
  <c r="RU42" i="1"/>
  <c r="RJ42" i="1"/>
  <c r="UO43" i="1"/>
  <c r="EA43" i="1"/>
  <c r="OM43" i="1"/>
  <c r="BJ42" i="1"/>
  <c r="FU42" i="1"/>
  <c r="JC42" i="1"/>
  <c r="SD42" i="1"/>
  <c r="TW42" i="1"/>
  <c r="KJ43" i="1"/>
  <c r="TZ43" i="1"/>
  <c r="SR43" i="1"/>
  <c r="GL43" i="1"/>
  <c r="LN40" i="1"/>
  <c r="LM40" i="1"/>
  <c r="Q41" i="1"/>
  <c r="FA42" i="1"/>
  <c r="JC43" i="1"/>
  <c r="FA43" i="1"/>
  <c r="PZ43" i="1"/>
  <c r="QH43" i="1"/>
  <c r="FS43" i="1"/>
  <c r="RZ42" i="1"/>
  <c r="GK42" i="1"/>
  <c r="TU42" i="1"/>
  <c r="ON42" i="1"/>
  <c r="OU42" i="1"/>
  <c r="PW43" i="1"/>
  <c r="GX43" i="1"/>
  <c r="IZ43" i="1"/>
  <c r="PN42" i="1"/>
  <c r="RW42" i="1"/>
  <c r="EU42" i="1"/>
  <c r="OE43" i="1"/>
  <c r="KL43" i="1"/>
  <c r="OA43" i="1"/>
  <c r="MI42" i="1"/>
  <c r="PW42" i="1"/>
  <c r="L41" i="1"/>
  <c r="L42" i="1" s="1"/>
  <c r="L43" i="1" s="1"/>
  <c r="L44" i="1" s="1"/>
  <c r="L45" i="1" s="1"/>
  <c r="L46" i="1" s="1"/>
  <c r="L47" i="1" s="1"/>
  <c r="L48" i="1" s="1"/>
  <c r="L49" i="1" s="1"/>
  <c r="L50" i="1" s="1"/>
  <c r="L51" i="1" s="1"/>
  <c r="L52" i="1" s="1"/>
  <c r="L53" i="1" s="1"/>
  <c r="L54" i="1" s="1"/>
  <c r="L55" i="1" s="1"/>
  <c r="L56" i="1" s="1"/>
  <c r="L57" i="1" s="1"/>
  <c r="L58" i="1" s="1"/>
  <c r="L59" i="1" s="1"/>
  <c r="L60" i="1" s="1"/>
  <c r="IU43" i="1"/>
  <c r="LA43" i="1"/>
  <c r="KZ43" i="1"/>
  <c r="KC43" i="1"/>
  <c r="BK43" i="1"/>
  <c r="PM42" i="1"/>
  <c r="AR40" i="1"/>
  <c r="D40" i="1"/>
  <c r="N41" i="1"/>
  <c r="MQ42" i="1"/>
  <c r="KG43" i="1"/>
  <c r="JG43" i="1"/>
  <c r="TV43" i="1"/>
  <c r="VA43" i="1"/>
  <c r="KC42" i="1"/>
  <c r="ME40" i="1" a="1"/>
  <c r="ME40" i="1" s="1"/>
  <c r="MF42" i="1"/>
  <c r="PG42" i="1"/>
  <c r="QX43" i="1"/>
  <c r="II43" i="1"/>
  <c r="TQ43" i="1"/>
  <c r="SD43" i="1"/>
  <c r="KV42" i="1"/>
  <c r="UW42" i="1"/>
  <c r="GR42" i="1"/>
  <c r="FQ42" i="1"/>
  <c r="NY42" i="1"/>
  <c r="FP42" i="1"/>
  <c r="QA43" i="1"/>
  <c r="VK43" i="1"/>
  <c r="TA43" i="1"/>
  <c r="SO43" i="1"/>
  <c r="PJ43" i="1"/>
  <c r="PH43" i="1"/>
  <c r="SM43" i="1"/>
  <c r="TP43" i="1"/>
  <c r="UC43" i="1"/>
  <c r="OI43" i="1"/>
  <c r="ON43" i="1"/>
  <c r="TS43" i="1"/>
  <c r="RE43" i="1"/>
  <c r="QT43" i="1"/>
  <c r="QP43" i="1"/>
  <c r="QZ43" i="1"/>
  <c r="OR42" i="1"/>
  <c r="UD42" i="1"/>
  <c r="UO42" i="1"/>
  <c r="OD42" i="1"/>
  <c r="QH42" i="1"/>
  <c r="BP42" i="1"/>
  <c r="UN42" i="1"/>
  <c r="UC42" i="1"/>
  <c r="GA42" i="1"/>
  <c r="RF42" i="1"/>
  <c r="OF42" i="1"/>
  <c r="HI42" i="1"/>
  <c r="EB42" i="1"/>
  <c r="FX42" i="1"/>
  <c r="KI42" i="1"/>
  <c r="PQ42" i="1"/>
  <c r="RI43" i="1"/>
  <c r="JO43" i="1"/>
  <c r="SB42" i="1"/>
  <c r="SM42" i="1"/>
  <c r="RA42" i="1"/>
  <c r="UD43" i="1"/>
  <c r="VB43" i="1"/>
  <c r="EK43" i="1"/>
  <c r="HU43" i="1"/>
  <c r="IT43" i="1"/>
  <c r="EK42" i="1"/>
  <c r="KY42" i="1"/>
  <c r="DY42" i="1"/>
  <c r="IQ42" i="1"/>
  <c r="UH42" i="1"/>
  <c r="RV42" i="1"/>
  <c r="SH42" i="1"/>
  <c r="SF42" i="1"/>
  <c r="UQ43" i="1"/>
  <c r="UH43" i="1"/>
  <c r="VG43" i="1"/>
  <c r="TX43" i="1"/>
  <c r="GY43" i="1"/>
  <c r="RL42" i="1"/>
  <c r="IE42" i="1"/>
  <c r="OL42" i="1"/>
  <c r="IJ42" i="1"/>
  <c r="TE43" i="1"/>
  <c r="KX43" i="1"/>
  <c r="GC43" i="1"/>
  <c r="PH42" i="1"/>
  <c r="JM40" i="1"/>
  <c r="V41" i="1"/>
  <c r="TB40" i="1"/>
  <c r="LK40" i="1"/>
  <c r="QR40" i="1"/>
  <c r="LJ40" i="1"/>
  <c r="LL40" i="1"/>
  <c r="OH40" i="1"/>
  <c r="P41" i="1"/>
  <c r="GH42" i="1"/>
  <c r="HK43" i="1"/>
  <c r="RS43" i="1"/>
  <c r="FX43" i="1"/>
  <c r="FF43" i="1"/>
  <c r="GP42" i="1"/>
  <c r="RR42" i="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PL42" i="1"/>
  <c r="TC42" i="1"/>
  <c r="TJ43" i="1"/>
  <c r="UT43" i="1"/>
  <c r="RQ43" i="1"/>
  <c r="HS42" i="1"/>
  <c r="EH42" i="1"/>
  <c r="QL42" i="1"/>
  <c r="VJ42" i="1"/>
  <c r="RZ43" i="1"/>
  <c r="RC43" i="1"/>
  <c r="TK43" i="1"/>
  <c r="QO43" i="1"/>
  <c r="EX43" i="1"/>
  <c r="PV42" i="1"/>
  <c r="TV42" i="1"/>
  <c r="HR42" i="1"/>
  <c r="FT43" i="1"/>
  <c r="OT43" i="1"/>
  <c r="RY43" i="1"/>
  <c r="PO43" i="1"/>
  <c r="RH42" i="1"/>
  <c r="PS42" i="1"/>
  <c r="GJ42" i="1"/>
  <c r="IV43" i="1"/>
  <c r="SJ43" i="1"/>
  <c r="IY43" i="1"/>
  <c r="UW43" i="1"/>
  <c r="VF43" i="1"/>
  <c r="RG42" i="1"/>
  <c r="KX42" i="1"/>
  <c r="UG42" i="1"/>
  <c r="IR43" i="1"/>
  <c r="PC43" i="1"/>
  <c r="KR43" i="1"/>
  <c r="UL43" i="1"/>
  <c r="PU42" i="1"/>
  <c r="JP42" i="1"/>
  <c r="UB42" i="1"/>
  <c r="SK43" i="1"/>
  <c r="RA43" i="1"/>
  <c r="HM43" i="1"/>
  <c r="SL43" i="1"/>
  <c r="OK42" i="1"/>
  <c r="TT42" i="1"/>
  <c r="DK42" i="1"/>
  <c r="PZ42" i="1"/>
  <c r="QP42" i="1"/>
  <c r="HA42" i="1"/>
  <c r="RE42" i="1"/>
  <c r="UN43" i="1"/>
  <c r="RB43" i="1"/>
  <c r="PF43" i="1"/>
  <c r="GR43" i="1"/>
  <c r="PD43" i="1"/>
  <c r="JF43" i="1"/>
  <c r="HD43" i="1"/>
  <c r="QU43" i="1"/>
  <c r="SB43" i="1"/>
  <c r="SP43" i="1"/>
  <c r="KF43" i="1"/>
  <c r="BJ43" i="1"/>
  <c r="KT43" i="1"/>
  <c r="EI43" i="1"/>
  <c r="ST43" i="1"/>
  <c r="QI43" i="1"/>
  <c r="PX43" i="1"/>
  <c r="PV43" i="1"/>
  <c r="QF43" i="1"/>
  <c r="OQ42" i="1"/>
  <c r="FW42" i="1"/>
  <c r="ET42" i="1"/>
  <c r="TI42" i="1"/>
  <c r="SY42" i="1"/>
  <c r="KU42" i="1"/>
  <c r="OA42" i="1"/>
  <c r="SR42" i="1"/>
  <c r="SO42" i="1"/>
  <c r="BK42" i="1"/>
  <c r="PY42" i="1"/>
  <c r="EE42" i="1"/>
  <c r="DT42" i="1"/>
  <c r="JO42" i="1"/>
  <c r="OW42" i="1"/>
  <c r="JB43" i="1"/>
  <c r="IK42" i="1"/>
  <c r="VI42" i="1"/>
  <c r="TN42" i="1"/>
  <c r="TY42" i="1"/>
  <c r="HL43" i="1"/>
  <c r="OU43" i="1"/>
  <c r="OZ43" i="1"/>
  <c r="KM43" i="1"/>
  <c r="UZ42" i="1"/>
  <c r="GN42" i="1"/>
  <c r="PT42" i="1"/>
  <c r="JD42" i="1"/>
  <c r="IS43" i="1"/>
  <c r="FN43" i="1"/>
  <c r="IG43" i="1"/>
  <c r="IN43" i="1"/>
  <c r="HJ43" i="1"/>
  <c r="TL42" i="1"/>
  <c r="RK42" i="1"/>
  <c r="UK42" i="1"/>
  <c r="TF42" i="1"/>
  <c r="ED42" i="1"/>
  <c r="TD43" i="1"/>
  <c r="NK43" i="1"/>
  <c r="FG43" i="1"/>
  <c r="UM43" i="1"/>
  <c r="SQ43" i="1"/>
  <c r="TU43" i="1"/>
  <c r="HO43" i="1"/>
  <c r="HF43" i="1"/>
  <c r="HP43" i="1"/>
  <c r="QE42" i="1"/>
  <c r="NK42" i="1"/>
  <c r="IV42" i="1"/>
  <c r="FJ42" i="1"/>
  <c r="SZ42" i="1"/>
  <c r="QJ42" i="1"/>
  <c r="QN42" i="1"/>
  <c r="FU43" i="1"/>
  <c r="TW43" i="1"/>
  <c r="JP43" i="1"/>
  <c r="SV42" i="1"/>
  <c r="VE42" i="1"/>
  <c r="HT42" i="1"/>
  <c r="RC42" i="1"/>
  <c r="OK43" i="1"/>
  <c r="RH43" i="1"/>
  <c r="RG43" i="1"/>
  <c r="ET43" i="1"/>
  <c r="EJ43" i="1"/>
  <c r="SG42" i="1"/>
  <c r="TP42" i="1"/>
  <c r="IW42" i="1"/>
  <c r="NZ42" i="1"/>
  <c r="BN42" i="1"/>
  <c r="JA43" i="1"/>
  <c r="BP43" i="1"/>
  <c r="OB43" i="1"/>
  <c r="PE43" i="1"/>
  <c r="ES43" i="1"/>
  <c r="FH43" i="1"/>
  <c r="VC42" i="1"/>
  <c r="RQ42" i="1"/>
  <c r="PD42" i="1"/>
  <c r="PA42" i="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J43" i="1"/>
  <c r="VI43" i="1"/>
  <c r="KU43" i="1"/>
  <c r="FP43" i="1"/>
  <c r="IB43" i="1"/>
  <c r="ED43" i="1"/>
  <c r="JF42" i="1"/>
  <c r="RN42" i="1"/>
  <c r="NU42" i="1"/>
  <c r="VA42" i="1"/>
  <c r="RK43" i="1"/>
  <c r="KH43" i="1"/>
  <c r="EH43" i="1"/>
  <c r="OL43" i="1"/>
  <c r="KG42" i="1"/>
  <c r="JG42" i="1"/>
  <c r="OE42" i="1"/>
  <c r="SE42" i="1"/>
  <c r="UZ43" i="1"/>
  <c r="PN43" i="1"/>
  <c r="HE43" i="1"/>
  <c r="IW43" i="1"/>
  <c r="HN42" i="1"/>
  <c r="UL42" i="1"/>
  <c r="KM42" i="1"/>
  <c r="TM42" i="1"/>
  <c r="PG43" i="1"/>
  <c r="VE43" i="1"/>
  <c r="HT43" i="1"/>
  <c r="QQ43" i="1"/>
  <c r="SW43" i="1"/>
  <c r="SN43" i="1"/>
  <c r="HG42" i="1"/>
  <c r="UA42" i="1"/>
  <c r="LA42" i="1"/>
  <c r="TO42" i="1"/>
  <c r="GF42" i="1"/>
  <c r="PI43" i="1"/>
  <c r="EE43" i="1"/>
  <c r="FV43" i="1"/>
  <c r="IC43" i="1"/>
  <c r="OX43" i="1"/>
  <c r="QL43" i="1"/>
  <c r="RF43" i="1"/>
  <c r="BN43" i="1"/>
  <c r="IX43" i="1"/>
  <c r="UK43" i="1"/>
  <c r="VD43" i="1"/>
  <c r="RV43" i="1"/>
  <c r="PM43" i="1"/>
  <c r="PA43" i="1"/>
  <c r="PB43" i="1"/>
  <c r="PL43" i="1"/>
  <c r="TZ42" i="1"/>
  <c r="UM42" i="1"/>
  <c r="OI42" i="1"/>
  <c r="OV42" i="1"/>
  <c r="HW42" i="1"/>
  <c r="IZ42" i="1"/>
  <c r="UT42" i="1"/>
  <c r="QV42" i="1"/>
  <c r="QX42" i="1"/>
  <c r="VB42" i="1"/>
  <c r="IN42" i="1"/>
  <c r="LI40" i="1"/>
  <c r="LI42" i="1" s="1"/>
  <c r="OT42" i="1"/>
  <c r="KJ42" i="1"/>
  <c r="FF42" i="1"/>
  <c r="BM42" i="1"/>
  <c r="EF42" i="1"/>
  <c r="IT42" i="1"/>
  <c r="OB42" i="1"/>
  <c r="BA33" i="6"/>
  <c r="AP33" i="6" s="1"/>
  <c r="AW38" i="6"/>
  <c r="AW39" i="6" s="1"/>
  <c r="BF33" i="6"/>
  <c r="AU33" i="6" s="1"/>
  <c r="ES20" i="1"/>
  <c r="QA18" i="1"/>
  <c r="SJ18" i="1"/>
  <c r="UT18" i="1" s="1"/>
  <c r="FR22" i="1"/>
  <c r="IC22" i="1"/>
  <c r="E28" i="8"/>
  <c r="W28" i="8" s="1"/>
  <c r="C33" i="6"/>
  <c r="U33" i="6" s="1"/>
  <c r="D28" i="8"/>
  <c r="V28" i="8" s="1"/>
  <c r="E33" i="7"/>
  <c r="W33" i="7" s="1"/>
  <c r="BC38" i="6"/>
  <c r="AR38" i="6" s="1"/>
  <c r="GP19" i="1"/>
  <c r="IS19" i="1"/>
  <c r="GJ19"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BA43" i="6"/>
  <c r="AP43" i="6" s="1"/>
  <c r="AZ43" i="6"/>
  <c r="AO43" i="6" s="1"/>
  <c r="AY43" i="6"/>
  <c r="AN43" i="6" s="1"/>
  <c r="AX43" i="6"/>
  <c r="AM43" i="6" s="1"/>
  <c r="NR45" i="1" l="1"/>
  <c r="NR36" i="1"/>
  <c r="NR44" i="1"/>
  <c r="NR35" i="1"/>
  <c r="FH42" i="1"/>
  <c r="FH44" i="1" s="1"/>
  <c r="FK42" i="1"/>
  <c r="FK44" i="1" s="1"/>
  <c r="FB43" i="1"/>
  <c r="FB45" i="1" s="1"/>
  <c r="HZ44" i="1"/>
  <c r="QJ45" i="1"/>
  <c r="NP41" i="1"/>
  <c r="Y42" i="1"/>
  <c r="FO45" i="1"/>
  <c r="EZ45" i="1"/>
  <c r="TR44" i="1"/>
  <c r="NU44" i="1"/>
  <c r="VE45" i="1"/>
  <c r="HN45" i="1"/>
  <c r="QV45" i="1"/>
  <c r="KB45" i="1"/>
  <c r="OK45" i="1"/>
  <c r="OU45" i="1"/>
  <c r="HU44" i="1"/>
  <c r="PB44" i="1"/>
  <c r="TK44" i="1"/>
  <c r="AJ42" i="1"/>
  <c r="KD44" i="1"/>
  <c r="NL44" i="1"/>
  <c r="BM45" i="1"/>
  <c r="PM45" i="1"/>
  <c r="QN44" i="1"/>
  <c r="IJ44" i="1"/>
  <c r="UO44" i="1"/>
  <c r="OA45" i="1"/>
  <c r="BJ44" i="1"/>
  <c r="SS44" i="1"/>
  <c r="JB44" i="1"/>
  <c r="EQ43" i="1"/>
  <c r="RO44" i="1"/>
  <c r="KE44" i="1"/>
  <c r="QW45" i="1"/>
  <c r="KD45" i="1"/>
  <c r="KR45" i="1"/>
  <c r="RV44" i="1"/>
  <c r="UD44" i="1"/>
  <c r="KL45" i="1"/>
  <c r="OM45" i="1"/>
  <c r="UY45" i="1"/>
  <c r="UI45" i="1"/>
  <c r="QI44" i="1"/>
  <c r="QA44" i="1"/>
  <c r="UF44" i="1"/>
  <c r="GT45" i="1"/>
  <c r="RH45" i="1"/>
  <c r="QJ44" i="1"/>
  <c r="OW44" i="1"/>
  <c r="EI45" i="1"/>
  <c r="OK44" i="1"/>
  <c r="UD45" i="1"/>
  <c r="KC44" i="1"/>
  <c r="DX44" i="1"/>
  <c r="OD45" i="1"/>
  <c r="ER45" i="1"/>
  <c r="NU45" i="1"/>
  <c r="SP44" i="1"/>
  <c r="EY45" i="1"/>
  <c r="OE45" i="1"/>
  <c r="IL44" i="1"/>
  <c r="KB44" i="1"/>
  <c r="RB44" i="1"/>
  <c r="GU45" i="1"/>
  <c r="GG44" i="1"/>
  <c r="GW44" i="1"/>
  <c r="JE45" i="1"/>
  <c r="JA44" i="1"/>
  <c r="KK44" i="1"/>
  <c r="EL44" i="1"/>
  <c r="EI44" i="1"/>
  <c r="JE44" i="1"/>
  <c r="UZ45" i="1"/>
  <c r="PA44" i="1"/>
  <c r="UM45" i="1"/>
  <c r="ER44" i="1"/>
  <c r="QB45" i="1"/>
  <c r="GY44" i="1"/>
  <c r="FZ43" i="1"/>
  <c r="UX44" i="1"/>
  <c r="FR45" i="1"/>
  <c r="SU45" i="1"/>
  <c r="FM45" i="1"/>
  <c r="EV45" i="1"/>
  <c r="OV44" i="1"/>
  <c r="PD44" i="1"/>
  <c r="RC44" i="1"/>
  <c r="FJ44" i="1"/>
  <c r="HL45" i="1"/>
  <c r="RL44" i="1"/>
  <c r="QZ45" i="1"/>
  <c r="UW44" i="1"/>
  <c r="TV45" i="1"/>
  <c r="EU44" i="1"/>
  <c r="HG45" i="1"/>
  <c r="SA45" i="1"/>
  <c r="IB44" i="1"/>
  <c r="UB45" i="1"/>
  <c r="RD44" i="1"/>
  <c r="QB44" i="1"/>
  <c r="FG44" i="1"/>
  <c r="GO44" i="1"/>
  <c r="UK45" i="1"/>
  <c r="PG45" i="1"/>
  <c r="RN44" i="1"/>
  <c r="NZ44" i="1"/>
  <c r="BJ45" i="1"/>
  <c r="HM45" i="1"/>
  <c r="GJ44" i="1"/>
  <c r="HS44" i="1"/>
  <c r="JM41" i="1"/>
  <c r="V42" i="1"/>
  <c r="GA44" i="1"/>
  <c r="RW44" i="1"/>
  <c r="UR45" i="1"/>
  <c r="RY44" i="1"/>
  <c r="TH45" i="1"/>
  <c r="IE45" i="1"/>
  <c r="MZ44" i="1"/>
  <c r="QK45" i="1"/>
  <c r="AE42" i="1"/>
  <c r="QN45" i="1"/>
  <c r="TG45" i="1"/>
  <c r="FO42" i="1"/>
  <c r="OE44" i="1"/>
  <c r="IW44" i="1"/>
  <c r="NK45" i="1"/>
  <c r="TY44" i="1"/>
  <c r="JG45" i="1"/>
  <c r="FS45" i="1"/>
  <c r="VK44" i="1"/>
  <c r="RX44" i="1"/>
  <c r="PJ44" i="1"/>
  <c r="GI44" i="1"/>
  <c r="LA44" i="1"/>
  <c r="ED45" i="1"/>
  <c r="IS45" i="1"/>
  <c r="SP45" i="1"/>
  <c r="RH44" i="1"/>
  <c r="RS45" i="1"/>
  <c r="KY44" i="1"/>
  <c r="QT45" i="1"/>
  <c r="QH45" i="1"/>
  <c r="IP44" i="1"/>
  <c r="FW45" i="1"/>
  <c r="IG44" i="1"/>
  <c r="UE45" i="1"/>
  <c r="GM44" i="1"/>
  <c r="LB45" i="1"/>
  <c r="NM44" i="1"/>
  <c r="UG45" i="1"/>
  <c r="VE44" i="1"/>
  <c r="KX44" i="1"/>
  <c r="RI45" i="1"/>
  <c r="TW44" i="1"/>
  <c r="IY44" i="1"/>
  <c r="ID45" i="1"/>
  <c r="UE44" i="1"/>
  <c r="IA45" i="1"/>
  <c r="IN44" i="1"/>
  <c r="TZ44" i="1"/>
  <c r="RF45" i="1"/>
  <c r="UL44" i="1"/>
  <c r="IB45" i="1"/>
  <c r="FH45" i="1"/>
  <c r="SG44" i="1"/>
  <c r="SV44" i="1"/>
  <c r="JD44" i="1"/>
  <c r="VI44" i="1"/>
  <c r="SB45" i="1"/>
  <c r="EZ44" i="1"/>
  <c r="QO45" i="1"/>
  <c r="UT45" i="1"/>
  <c r="HK45" i="1"/>
  <c r="UN44" i="1"/>
  <c r="RE45" i="1"/>
  <c r="TA45" i="1"/>
  <c r="TQ45" i="1"/>
  <c r="MC44" i="1"/>
  <c r="IU45" i="1"/>
  <c r="PZ45" i="1"/>
  <c r="OC44" i="1"/>
  <c r="PK44" i="1"/>
  <c r="PP45" i="1"/>
  <c r="QD45" i="1"/>
  <c r="ES44" i="1"/>
  <c r="HA45" i="1"/>
  <c r="IH44" i="1"/>
  <c r="HJ44" i="1"/>
  <c r="BI45" i="1"/>
  <c r="MS41" i="1"/>
  <c r="O42" i="1"/>
  <c r="MU41" i="1"/>
  <c r="JK41" i="1"/>
  <c r="MR41" i="1"/>
  <c r="AP41" i="1"/>
  <c r="JJ41" i="1"/>
  <c r="AQ41" i="1"/>
  <c r="MT41" i="1"/>
  <c r="RN45" i="1"/>
  <c r="HB45" i="1"/>
  <c r="NN45" i="1"/>
  <c r="IC44" i="1"/>
  <c r="QS45" i="1"/>
  <c r="TD44" i="1"/>
  <c r="OY45" i="1"/>
  <c r="GG45" i="1"/>
  <c r="SH45" i="1"/>
  <c r="IL45" i="1"/>
  <c r="GL44" i="1"/>
  <c r="FN44" i="1"/>
  <c r="MD44" i="1"/>
  <c r="UA44" i="1"/>
  <c r="KG44" i="1"/>
  <c r="QE44" i="1"/>
  <c r="ED44" i="1"/>
  <c r="BK44" i="1"/>
  <c r="QF45" i="1"/>
  <c r="HA44" i="1"/>
  <c r="UB44" i="1"/>
  <c r="RG44" i="1"/>
  <c r="KX45" i="1"/>
  <c r="UH45" i="1"/>
  <c r="PQ44" i="1"/>
  <c r="BP44" i="1"/>
  <c r="HL44" i="1"/>
  <c r="ID44" i="1"/>
  <c r="EC45" i="1"/>
  <c r="HQ44" i="1"/>
  <c r="HE44" i="1"/>
  <c r="TT45" i="1"/>
  <c r="HD44" i="1"/>
  <c r="UP45" i="1"/>
  <c r="UV45" i="1"/>
  <c r="QM44" i="1"/>
  <c r="PR44" i="1"/>
  <c r="RM45" i="1"/>
  <c r="QE45" i="1"/>
  <c r="FK45" i="1"/>
  <c r="UJ44" i="1"/>
  <c r="GV44" i="1"/>
  <c r="BI44" i="1"/>
  <c r="PO44" i="1"/>
  <c r="EQ44" i="1"/>
  <c r="SJ44" i="1"/>
  <c r="KZ44" i="1"/>
  <c r="SZ44" i="1"/>
  <c r="QY44" i="1"/>
  <c r="EP42" i="1"/>
  <c r="ML44" i="1"/>
  <c r="GI43" i="1"/>
  <c r="UJ45" i="1"/>
  <c r="VB44" i="1"/>
  <c r="QL45" i="1"/>
  <c r="HG44" i="1"/>
  <c r="NA44" i="1"/>
  <c r="OL45" i="1"/>
  <c r="ES45" i="1"/>
  <c r="JP45" i="1"/>
  <c r="HP45" i="1"/>
  <c r="PT44" i="1"/>
  <c r="SO44" i="1"/>
  <c r="QU45" i="1"/>
  <c r="QP44" i="1"/>
  <c r="JP44" i="1"/>
  <c r="VF45" i="1"/>
  <c r="PO45" i="1"/>
  <c r="TK45" i="1"/>
  <c r="GH44" i="1"/>
  <c r="QH44" i="1"/>
  <c r="QX45" i="1"/>
  <c r="MQ44" i="1"/>
  <c r="JC45" i="1"/>
  <c r="JC44" i="1"/>
  <c r="GX44" i="1"/>
  <c r="EJ44" i="1"/>
  <c r="PR45" i="1"/>
  <c r="IX44" i="1"/>
  <c r="EG45" i="1"/>
  <c r="GE43" i="1"/>
  <c r="QM45" i="1"/>
  <c r="DK45" i="1"/>
  <c r="QC44" i="1"/>
  <c r="TL45" i="1"/>
  <c r="HH45" i="1"/>
  <c r="FR44" i="1"/>
  <c r="QS44" i="1"/>
  <c r="VH44" i="1"/>
  <c r="PS45" i="1"/>
  <c r="SZ45" i="1"/>
  <c r="GS42" i="1"/>
  <c r="GA45" i="1"/>
  <c r="AL42" i="1"/>
  <c r="RD45" i="1"/>
  <c r="UT44" i="1"/>
  <c r="HI45" i="1"/>
  <c r="GB43" i="1"/>
  <c r="VD45" i="1"/>
  <c r="TI44" i="1"/>
  <c r="PF45" i="1"/>
  <c r="SL45" i="1"/>
  <c r="IR45" i="1"/>
  <c r="LY44" i="1"/>
  <c r="HR44" i="1"/>
  <c r="GP44" i="1"/>
  <c r="OR44" i="1"/>
  <c r="EG44" i="1"/>
  <c r="FF44" i="1"/>
  <c r="BN44" i="1"/>
  <c r="KT45" i="1"/>
  <c r="EH44" i="1"/>
  <c r="SM44" i="1"/>
  <c r="PH45" i="1"/>
  <c r="KC45" i="1"/>
  <c r="RZ44" i="1"/>
  <c r="SR45" i="1"/>
  <c r="TG44" i="1"/>
  <c r="SQ44" i="1"/>
  <c r="HX44" i="1"/>
  <c r="KF44" i="1"/>
  <c r="TH44" i="1"/>
  <c r="JD45" i="1"/>
  <c r="IQ45" i="1"/>
  <c r="OP45" i="1"/>
  <c r="OR45" i="1"/>
  <c r="SL44" i="1"/>
  <c r="IG45" i="1"/>
  <c r="EC44" i="1"/>
  <c r="GF44" i="1"/>
  <c r="SE44" i="1"/>
  <c r="RB45" i="1"/>
  <c r="TV44" i="1"/>
  <c r="FF45" i="1"/>
  <c r="GY45" i="1"/>
  <c r="QP45" i="1"/>
  <c r="QT44" i="1"/>
  <c r="SI45" i="1"/>
  <c r="KH44" i="1"/>
  <c r="FJ45" i="1"/>
  <c r="MH44" i="1"/>
  <c r="GV43" i="1"/>
  <c r="VF44" i="1"/>
  <c r="TX44" i="1"/>
  <c r="SC45" i="1"/>
  <c r="QG45" i="1"/>
  <c r="FZ44" i="1"/>
  <c r="OT44" i="1"/>
  <c r="RQ44" i="1"/>
  <c r="IV44" i="1"/>
  <c r="EE44" i="1"/>
  <c r="DY44" i="1"/>
  <c r="PJ45" i="1"/>
  <c r="KZ45" i="1"/>
  <c r="TZ45" i="1"/>
  <c r="FS44" i="1"/>
  <c r="NN44" i="1"/>
  <c r="SX45" i="1"/>
  <c r="TR45" i="1"/>
  <c r="QQ44" i="1"/>
  <c r="EB45" i="1"/>
  <c r="TO44" i="1"/>
  <c r="UN45" i="1"/>
  <c r="PV44" i="1"/>
  <c r="LA45" i="1"/>
  <c r="HC44" i="1"/>
  <c r="IR44" i="1"/>
  <c r="FT44" i="1"/>
  <c r="KM44" i="1"/>
  <c r="TN44" i="1"/>
  <c r="OQ44" i="1"/>
  <c r="TX45" i="1"/>
  <c r="UC44" i="1"/>
  <c r="PN44" i="1"/>
  <c r="KJ45" i="1"/>
  <c r="PI44" i="1"/>
  <c r="GD43" i="1"/>
  <c r="MB44" i="1"/>
  <c r="PK45" i="1"/>
  <c r="HW45" i="1"/>
  <c r="RO45" i="1"/>
  <c r="UM44" i="1"/>
  <c r="JG44" i="1"/>
  <c r="NK44" i="1"/>
  <c r="RQ45" i="1"/>
  <c r="EK44" i="1"/>
  <c r="KG45" i="1"/>
  <c r="FI44" i="1"/>
  <c r="TI45" i="1"/>
  <c r="EP45" i="1"/>
  <c r="SF45" i="1"/>
  <c r="FP45" i="1"/>
  <c r="TF44" i="1"/>
  <c r="IK44" i="1"/>
  <c r="PV45" i="1"/>
  <c r="IT45" i="1"/>
  <c r="II45" i="1"/>
  <c r="QD44" i="1"/>
  <c r="RX45" i="1"/>
  <c r="HC45" i="1"/>
  <c r="DX45" i="1"/>
  <c r="SY45" i="1"/>
  <c r="TM45" i="1"/>
  <c r="QX44" i="1"/>
  <c r="PB45" i="1"/>
  <c r="OX45" i="1"/>
  <c r="HN44" i="1"/>
  <c r="EH45" i="1"/>
  <c r="EJ45" i="1"/>
  <c r="TW45" i="1"/>
  <c r="UK44" i="1"/>
  <c r="GN44" i="1"/>
  <c r="JB45" i="1"/>
  <c r="PX45" i="1"/>
  <c r="HD45" i="1"/>
  <c r="PZ44" i="1"/>
  <c r="RY45" i="1"/>
  <c r="GJ45" i="1"/>
  <c r="UQ45" i="1"/>
  <c r="HU45" i="1"/>
  <c r="KI44" i="1"/>
  <c r="ON45" i="1"/>
  <c r="QA45" i="1"/>
  <c r="PW44" i="1"/>
  <c r="PW45" i="1"/>
  <c r="OQ45" i="1"/>
  <c r="NZ45" i="1"/>
  <c r="AK42" i="1"/>
  <c r="IO45" i="1"/>
  <c r="SX44" i="1"/>
  <c r="JR45" i="1"/>
  <c r="TC45" i="1"/>
  <c r="NY45" i="1"/>
  <c r="RU45" i="1"/>
  <c r="SU44" i="1"/>
  <c r="KL44" i="1"/>
  <c r="GS43" i="1"/>
  <c r="SE45" i="1"/>
  <c r="HB44" i="1"/>
  <c r="GD44" i="1"/>
  <c r="EV44" i="1"/>
  <c r="LZ44" i="1"/>
  <c r="QO44" i="1"/>
  <c r="TF45" i="1"/>
  <c r="HY45" i="1"/>
  <c r="UQ44" i="1"/>
  <c r="TS44" i="1"/>
  <c r="HQ45" i="1"/>
  <c r="EF44" i="1"/>
  <c r="HE45" i="1"/>
  <c r="VJ45" i="1"/>
  <c r="RG45" i="1"/>
  <c r="TL44" i="1"/>
  <c r="ST45" i="1"/>
  <c r="FT45" i="1"/>
  <c r="LN41" i="1"/>
  <c r="LM41" i="1"/>
  <c r="Q42" i="1"/>
  <c r="FY45" i="1"/>
  <c r="VH45" i="1"/>
  <c r="GO43" i="1"/>
  <c r="RI44" i="1"/>
  <c r="IA44" i="1"/>
  <c r="JL42" i="1"/>
  <c r="JR44" i="1"/>
  <c r="GQ45" i="1"/>
  <c r="OL44" i="1"/>
  <c r="RL45" i="1"/>
  <c r="SW44" i="1"/>
  <c r="HP44" i="1"/>
  <c r="UU44" i="1"/>
  <c r="HW44" i="1"/>
  <c r="PI45" i="1"/>
  <c r="JO44" i="1"/>
  <c r="OF44" i="1"/>
  <c r="GR44" i="1"/>
  <c r="VA45" i="1"/>
  <c r="GK44" i="1"/>
  <c r="GL45" i="1"/>
  <c r="UU45" i="1"/>
  <c r="FM42" i="1"/>
  <c r="RP45" i="1"/>
  <c r="OO44" i="1"/>
  <c r="NL45" i="1"/>
  <c r="VG44" i="1"/>
  <c r="SI44" i="1"/>
  <c r="NM45" i="1"/>
  <c r="OW45" i="1"/>
  <c r="GQ44" i="1"/>
  <c r="GB42" i="1"/>
  <c r="HO44" i="1"/>
  <c r="IN45" i="1"/>
  <c r="SV45" i="1"/>
  <c r="IK45" i="1"/>
  <c r="KJ44" i="1"/>
  <c r="FG45" i="1"/>
  <c r="DT44" i="1"/>
  <c r="IQ44" i="1"/>
  <c r="RF44" i="1"/>
  <c r="UO45" i="1"/>
  <c r="QZ44" i="1"/>
  <c r="RM44" i="1"/>
  <c r="EF45" i="1"/>
  <c r="HR45" i="1"/>
  <c r="RT44" i="1"/>
  <c r="SA44" i="1"/>
  <c r="EW44" i="1"/>
  <c r="TQ44" i="1"/>
  <c r="PC44" i="1"/>
  <c r="ET44" i="1"/>
  <c r="MG44" i="1"/>
  <c r="IX45" i="1"/>
  <c r="JF44" i="1"/>
  <c r="KF45" i="1"/>
  <c r="RA45" i="1"/>
  <c r="EU45" i="1"/>
  <c r="SO45" i="1"/>
  <c r="GK45" i="1"/>
  <c r="HK44" i="1"/>
  <c r="TJ44" i="1"/>
  <c r="RW45" i="1"/>
  <c r="OV45" i="1"/>
  <c r="FV44" i="1"/>
  <c r="SK45" i="1"/>
  <c r="FD44" i="1"/>
  <c r="LI44" i="1"/>
  <c r="RE44" i="1"/>
  <c r="EX45" i="1"/>
  <c r="VG45" i="1"/>
  <c r="IZ45" i="1"/>
  <c r="QW44" i="1"/>
  <c r="IS44" i="1"/>
  <c r="IM44" i="1"/>
  <c r="KT44" i="1"/>
  <c r="OY44" i="1"/>
  <c r="FE44" i="1"/>
  <c r="GX45" i="1"/>
  <c r="FA45" i="1"/>
  <c r="SD44" i="1"/>
  <c r="IF45" i="1"/>
  <c r="SK44" i="1"/>
  <c r="HY44" i="1"/>
  <c r="KE45" i="1"/>
  <c r="FE43" i="1"/>
  <c r="UF45" i="1"/>
  <c r="QY45" i="1"/>
  <c r="SC44" i="1"/>
  <c r="OB44" i="1"/>
  <c r="SN45" i="1"/>
  <c r="KU45" i="1"/>
  <c r="PE45" i="1"/>
  <c r="HF45" i="1"/>
  <c r="SR44" i="1"/>
  <c r="PU44" i="1"/>
  <c r="UW45" i="1"/>
  <c r="RC45" i="1"/>
  <c r="TC44" i="1"/>
  <c r="OH41" i="1"/>
  <c r="LL41" i="1"/>
  <c r="LK41" i="1"/>
  <c r="P42" i="1"/>
  <c r="LJ41" i="1"/>
  <c r="QR41" i="1"/>
  <c r="TB41" i="1"/>
  <c r="EK45" i="1"/>
  <c r="FX44" i="1"/>
  <c r="OD44" i="1"/>
  <c r="FP44" i="1"/>
  <c r="OU44" i="1"/>
  <c r="FA44" i="1"/>
  <c r="NT44" i="1"/>
  <c r="PT45" i="1"/>
  <c r="RP44" i="1"/>
  <c r="EY42" i="1"/>
  <c r="HH44" i="1"/>
  <c r="OX44" i="1"/>
  <c r="QC45" i="1"/>
  <c r="FY44" i="1"/>
  <c r="SS45" i="1"/>
  <c r="TO45" i="1"/>
  <c r="UX45" i="1"/>
  <c r="HX45" i="1"/>
  <c r="OC45" i="1"/>
  <c r="DY45" i="1"/>
  <c r="EX44" i="1"/>
  <c r="US45" i="1"/>
  <c r="KI45" i="1"/>
  <c r="FL44" i="1"/>
  <c r="EA44" i="1"/>
  <c r="GZ44" i="1"/>
  <c r="IP45" i="1"/>
  <c r="MA44" i="1"/>
  <c r="OF45" i="1"/>
  <c r="UV44" i="1"/>
  <c r="EW45" i="1"/>
  <c r="IT44" i="1"/>
  <c r="PA45" i="1"/>
  <c r="IC45" i="1"/>
  <c r="OB45" i="1"/>
  <c r="ET45" i="1"/>
  <c r="UZ44" i="1"/>
  <c r="JF45" i="1"/>
  <c r="DK44" i="1"/>
  <c r="IY45" i="1"/>
  <c r="RZ45" i="1"/>
  <c r="PL44" i="1"/>
  <c r="VB45" i="1"/>
  <c r="EB44" i="1"/>
  <c r="UC45" i="1"/>
  <c r="NY44" i="1"/>
  <c r="ME42" i="1" a="1"/>
  <c r="ME42" i="1" s="1"/>
  <c r="MF44" i="1"/>
  <c r="HV44" i="1"/>
  <c r="QK44" i="1"/>
  <c r="RT45" i="1"/>
  <c r="RR45" i="1"/>
  <c r="IH45" i="1"/>
  <c r="AM42" i="1"/>
  <c r="FB44" i="1"/>
  <c r="TY45" i="1"/>
  <c r="LC45" i="1"/>
  <c r="JL43" i="1"/>
  <c r="QQ45" i="1"/>
  <c r="TU45" i="1"/>
  <c r="KU44" i="1"/>
  <c r="SH44" i="1"/>
  <c r="ON44" i="1"/>
  <c r="IF44" i="1"/>
  <c r="HS45" i="1"/>
  <c r="UA45" i="1"/>
  <c r="OO45" i="1"/>
  <c r="GP45" i="1"/>
  <c r="GM45" i="1"/>
  <c r="VD44" i="1"/>
  <c r="FV45" i="1"/>
  <c r="RK45" i="1"/>
  <c r="BP45" i="1"/>
  <c r="KM45" i="1"/>
  <c r="PD45" i="1"/>
  <c r="TT44" i="1"/>
  <c r="SJ45" i="1"/>
  <c r="VJ44" i="1"/>
  <c r="PM44" i="1"/>
  <c r="TU44" i="1"/>
  <c r="PF44" i="1"/>
  <c r="RS44" i="1"/>
  <c r="QG44" i="1"/>
  <c r="ST44" i="1"/>
  <c r="EE45" i="1"/>
  <c r="HT45" i="1"/>
  <c r="VA44" i="1"/>
  <c r="JA45" i="1"/>
  <c r="HI44" i="1"/>
  <c r="TP45" i="1"/>
  <c r="FQ44" i="1"/>
  <c r="IJ45" i="1"/>
  <c r="LC44" i="1"/>
  <c r="RJ45" i="1"/>
  <c r="US44" i="1"/>
  <c r="SG45" i="1"/>
  <c r="OM44" i="1"/>
  <c r="TN45" i="1"/>
  <c r="LB44" i="1"/>
  <c r="QU44" i="1"/>
  <c r="MK44" i="1"/>
  <c r="OJ45" i="1"/>
  <c r="BM44" i="1"/>
  <c r="IZ44" i="1"/>
  <c r="RV45" i="1"/>
  <c r="PN45" i="1"/>
  <c r="SQ45" i="1"/>
  <c r="HJ45" i="1"/>
  <c r="OZ45" i="1"/>
  <c r="SY44" i="1"/>
  <c r="GR45" i="1"/>
  <c r="PC45" i="1"/>
  <c r="IV45" i="1"/>
  <c r="QL44" i="1"/>
  <c r="RR44" i="1"/>
  <c r="IE44" i="1"/>
  <c r="UH44" i="1"/>
  <c r="RA44" i="1"/>
  <c r="SM45" i="1"/>
  <c r="BK45" i="1"/>
  <c r="EA45" i="1"/>
  <c r="GT42" i="1"/>
  <c r="SN44" i="1"/>
  <c r="PX44" i="1"/>
  <c r="IU44" i="1"/>
  <c r="UI44" i="1"/>
  <c r="KR44" i="1"/>
  <c r="PP44" i="1"/>
  <c r="GW45" i="1"/>
  <c r="LX44" i="1"/>
  <c r="HF44" i="1"/>
  <c r="FI45" i="1"/>
  <c r="TM44" i="1"/>
  <c r="HT44" i="1"/>
  <c r="FN45" i="1"/>
  <c r="PS44" i="1"/>
  <c r="SB44" i="1"/>
  <c r="KV44" i="1"/>
  <c r="RJ44" i="1"/>
  <c r="GC44" i="1"/>
  <c r="VC45" i="1"/>
  <c r="QF44" i="1"/>
  <c r="HZ45" i="1"/>
  <c r="UR44" i="1"/>
  <c r="PU45" i="1"/>
  <c r="PY45" i="1"/>
  <c r="OI44" i="1"/>
  <c r="FW44" i="1"/>
  <c r="UG44" i="1"/>
  <c r="FX45" i="1"/>
  <c r="JO45" i="1"/>
  <c r="SD45" i="1"/>
  <c r="RU44" i="1"/>
  <c r="II44" i="1"/>
  <c r="IO44" i="1"/>
  <c r="HM44" i="1"/>
  <c r="UP44" i="1"/>
  <c r="FQ45" i="1"/>
  <c r="GZ45" i="1"/>
  <c r="FC45" i="1"/>
  <c r="BN45" i="1"/>
  <c r="TP44" i="1"/>
  <c r="TD45" i="1"/>
  <c r="PY44" i="1"/>
  <c r="PH44" i="1"/>
  <c r="NT45" i="1"/>
  <c r="GN45" i="1"/>
  <c r="MJ44" i="1"/>
  <c r="VC44" i="1"/>
  <c r="GC45" i="1"/>
  <c r="PE44" i="1"/>
  <c r="KY45" i="1"/>
  <c r="OS44" i="1"/>
  <c r="GU44" i="1"/>
  <c r="KK45" i="1"/>
  <c r="PL45" i="1"/>
  <c r="TJ45" i="1"/>
  <c r="TS45" i="1"/>
  <c r="VK45" i="1"/>
  <c r="DN44" i="1"/>
  <c r="OS45" i="1"/>
  <c r="GH45" i="1"/>
  <c r="UY44" i="1"/>
  <c r="QV44" i="1"/>
  <c r="SW45" i="1"/>
  <c r="IW45" i="1"/>
  <c r="KH45" i="1"/>
  <c r="VI45" i="1"/>
  <c r="FU45" i="1"/>
  <c r="HO45" i="1"/>
  <c r="RK44" i="1"/>
  <c r="FL45" i="1"/>
  <c r="OA44" i="1"/>
  <c r="QI45" i="1"/>
  <c r="UL45" i="1"/>
  <c r="OT45" i="1"/>
  <c r="TE45" i="1"/>
  <c r="SF44" i="1"/>
  <c r="OI45" i="1"/>
  <c r="PG44" i="1"/>
  <c r="CU41" i="1"/>
  <c r="AS41" i="1" s="1"/>
  <c r="D41" i="1"/>
  <c r="N42" i="1"/>
  <c r="CY41" i="1"/>
  <c r="AR41" i="1"/>
  <c r="MI44" i="1"/>
  <c r="FU44" i="1"/>
  <c r="FD45" i="1"/>
  <c r="OP44" i="1"/>
  <c r="GF45" i="1"/>
  <c r="OJ44" i="1"/>
  <c r="TA44" i="1"/>
  <c r="PQ45" i="1"/>
  <c r="OZ44" i="1"/>
  <c r="IM45" i="1"/>
  <c r="EL45" i="1"/>
  <c r="FC44" i="1"/>
  <c r="HV45" i="1"/>
  <c r="KV45" i="1"/>
  <c r="GE44" i="1"/>
  <c r="TE44" i="1"/>
  <c r="BC43" i="6"/>
  <c r="AR43" i="6" s="1"/>
  <c r="ET20" i="1"/>
  <c r="QB18" i="1"/>
  <c r="SL18" i="1" s="1"/>
  <c r="UV18" i="1" s="1"/>
  <c r="SK18" i="1"/>
  <c r="UU18" i="1" s="1"/>
  <c r="BB40" i="6"/>
  <c r="AQ40" i="6" s="1"/>
  <c r="BD40" i="6"/>
  <c r="AS40" i="6" s="1"/>
  <c r="BC40" i="6"/>
  <c r="AR40" i="6" s="1"/>
  <c r="FS22" i="1"/>
  <c r="ID22"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U19" i="1"/>
  <c r="GO19" i="1"/>
  <c r="IX19"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NR46" i="1" l="1"/>
  <c r="NR70" i="1"/>
  <c r="NR47" i="1"/>
  <c r="NR49" i="1" s="1"/>
  <c r="NR51" i="1" s="1"/>
  <c r="NR53" i="1" s="1"/>
  <c r="NR55" i="1" s="1"/>
  <c r="NR57" i="1" s="1"/>
  <c r="NR59" i="1" s="1"/>
  <c r="NR71" i="1"/>
  <c r="HN47" i="1"/>
  <c r="VE47" i="1"/>
  <c r="NU46" i="1"/>
  <c r="TR46" i="1"/>
  <c r="EZ47" i="1"/>
  <c r="VC46" i="1"/>
  <c r="GZ47" i="1"/>
  <c r="UG46" i="1"/>
  <c r="RJ46" i="1"/>
  <c r="LB46" i="1"/>
  <c r="HI46" i="1"/>
  <c r="TU46" i="1"/>
  <c r="VD46" i="1"/>
  <c r="QK46" i="1"/>
  <c r="EX46" i="1"/>
  <c r="HH46" i="1"/>
  <c r="IK47" i="1"/>
  <c r="NL47" i="1"/>
  <c r="EP47" i="1"/>
  <c r="HW47" i="1"/>
  <c r="TN46" i="1"/>
  <c r="QQ46" i="1"/>
  <c r="IV46" i="1"/>
  <c r="HI47" i="1"/>
  <c r="VF47" i="1"/>
  <c r="PK46" i="1"/>
  <c r="UL46" i="1"/>
  <c r="KX46" i="1"/>
  <c r="PJ46" i="1"/>
  <c r="GA46" i="1"/>
  <c r="GO46" i="1"/>
  <c r="EV47" i="1"/>
  <c r="PA46" i="1"/>
  <c r="DX46" i="1"/>
  <c r="QA46" i="1"/>
  <c r="UO46" i="1"/>
  <c r="HU46" i="1"/>
  <c r="QP47" i="1"/>
  <c r="EL47" i="1"/>
  <c r="RJ47" i="1"/>
  <c r="GX47" i="1"/>
  <c r="GK46" i="1"/>
  <c r="TS46" i="1"/>
  <c r="PX47" i="1"/>
  <c r="LA47" i="1"/>
  <c r="SE46" i="1"/>
  <c r="GE45" i="1"/>
  <c r="UJ46" i="1"/>
  <c r="BJ47" i="1"/>
  <c r="OA46" i="1"/>
  <c r="RU46" i="1"/>
  <c r="IV47" i="1"/>
  <c r="IF46" i="1"/>
  <c r="UQ47" i="1"/>
  <c r="TF46" i="1"/>
  <c r="ML46" i="1"/>
  <c r="TH47" i="1"/>
  <c r="NZ46" i="1"/>
  <c r="JA46" i="1"/>
  <c r="QJ46" i="1"/>
  <c r="FT47" i="1"/>
  <c r="JB47" i="1"/>
  <c r="FJ47" i="1"/>
  <c r="PS47" i="1"/>
  <c r="HA46" i="1"/>
  <c r="HA47" i="1"/>
  <c r="ID47" i="1"/>
  <c r="FL47" i="1"/>
  <c r="RC47" i="1"/>
  <c r="VA47" i="1"/>
  <c r="EP44" i="1"/>
  <c r="SG46" i="1"/>
  <c r="RY46" i="1"/>
  <c r="SD47" i="1"/>
  <c r="PC47" i="1"/>
  <c r="BP47" i="1"/>
  <c r="GR46" i="1"/>
  <c r="UN47" i="1"/>
  <c r="EC46" i="1"/>
  <c r="RE47" i="1"/>
  <c r="IY46" i="1"/>
  <c r="JE47" i="1"/>
  <c r="RH47" i="1"/>
  <c r="RK46" i="1"/>
  <c r="VC47" i="1"/>
  <c r="FQ46" i="1"/>
  <c r="UF47" i="1"/>
  <c r="PW47" i="1"/>
  <c r="TO46" i="1"/>
  <c r="ES47" i="1"/>
  <c r="TW46" i="1"/>
  <c r="OE46" i="1"/>
  <c r="ER46" i="1"/>
  <c r="BJ46" i="1"/>
  <c r="JO47" i="1"/>
  <c r="GR47" i="1"/>
  <c r="KI47" i="1"/>
  <c r="SK47" i="1"/>
  <c r="GV45" i="1"/>
  <c r="EG46" i="1"/>
  <c r="BK46" i="1"/>
  <c r="FH47" i="1"/>
  <c r="UR47" i="1"/>
  <c r="HG47" i="1"/>
  <c r="KR47" i="1"/>
  <c r="PG46" i="1"/>
  <c r="LX46" i="1"/>
  <c r="QU46" i="1"/>
  <c r="PL46" i="1"/>
  <c r="FX46" i="1"/>
  <c r="RU47" i="1"/>
  <c r="OQ46" i="1"/>
  <c r="SI47" i="1"/>
  <c r="GG47" i="1"/>
  <c r="RW46" i="1"/>
  <c r="UF46" i="1"/>
  <c r="FC47" i="1"/>
  <c r="BK47" i="1"/>
  <c r="SR46" i="1"/>
  <c r="EF47" i="1"/>
  <c r="GO45" i="1"/>
  <c r="RO47" i="1"/>
  <c r="SR47" i="1"/>
  <c r="EJ46" i="1"/>
  <c r="KZ46" i="1"/>
  <c r="PR46" i="1"/>
  <c r="OY47" i="1"/>
  <c r="FO44" i="1"/>
  <c r="OA47" i="1"/>
  <c r="GW47" i="1"/>
  <c r="IS46" i="1"/>
  <c r="RM46" i="1"/>
  <c r="SW46" i="1"/>
  <c r="LZ46" i="1"/>
  <c r="RX47" i="1"/>
  <c r="HH47" i="1"/>
  <c r="QH47" i="1"/>
  <c r="HF47" i="1"/>
  <c r="JP46" i="1"/>
  <c r="SJ46" i="1"/>
  <c r="QM46" i="1"/>
  <c r="QO47" i="1"/>
  <c r="VE46" i="1"/>
  <c r="RX46" i="1"/>
  <c r="JM42" i="1"/>
  <c r="V43" i="1"/>
  <c r="UW46" i="1"/>
  <c r="RB46" i="1"/>
  <c r="KC46" i="1"/>
  <c r="QI46" i="1"/>
  <c r="KD47" i="1"/>
  <c r="IJ46" i="1"/>
  <c r="FO47" i="1"/>
  <c r="GF47" i="1"/>
  <c r="VI47" i="1"/>
  <c r="TS47" i="1"/>
  <c r="FH46" i="1"/>
  <c r="GM47" i="1"/>
  <c r="QQ47" i="1"/>
  <c r="IY47" i="1"/>
  <c r="DY47" i="1"/>
  <c r="SK46" i="1"/>
  <c r="QW46" i="1"/>
  <c r="MG46" i="1"/>
  <c r="QZ46" i="1"/>
  <c r="FY47" i="1"/>
  <c r="VJ47" i="1"/>
  <c r="EV46" i="1"/>
  <c r="TI47" i="1"/>
  <c r="PK47" i="1"/>
  <c r="TR47" i="1"/>
  <c r="HR46" i="1"/>
  <c r="JC46" i="1"/>
  <c r="QP46" i="1"/>
  <c r="EQ46" i="1"/>
  <c r="UV47" i="1"/>
  <c r="PQ46" i="1"/>
  <c r="AQ42" i="1"/>
  <c r="MU42" i="1"/>
  <c r="AP42" i="1"/>
  <c r="JJ42" i="1"/>
  <c r="MT42" i="1"/>
  <c r="MS42" i="1"/>
  <c r="MR42" i="1"/>
  <c r="O43" i="1"/>
  <c r="JK42" i="1"/>
  <c r="OC46" i="1"/>
  <c r="RF47" i="1"/>
  <c r="QT47" i="1"/>
  <c r="QN47" i="1"/>
  <c r="FM47" i="1"/>
  <c r="UZ47" i="1"/>
  <c r="NP42" i="1"/>
  <c r="Y43" i="1"/>
  <c r="OP46" i="1"/>
  <c r="TE47" i="1"/>
  <c r="KH47" i="1"/>
  <c r="GN47" i="1"/>
  <c r="UP46" i="1"/>
  <c r="OI46" i="1"/>
  <c r="SB46" i="1"/>
  <c r="KR46" i="1"/>
  <c r="UH46" i="1"/>
  <c r="OM46" i="1"/>
  <c r="VJ46" i="1"/>
  <c r="DK46" i="1"/>
  <c r="OF47" i="1"/>
  <c r="PE47" i="1"/>
  <c r="RW47" i="1"/>
  <c r="IN47" i="1"/>
  <c r="RP47" i="1"/>
  <c r="RL47" i="1"/>
  <c r="Q43" i="1"/>
  <c r="LM42" i="1"/>
  <c r="LN42" i="1"/>
  <c r="JR47" i="1"/>
  <c r="QA47" i="1"/>
  <c r="HN46" i="1"/>
  <c r="II47" i="1"/>
  <c r="FI46" i="1"/>
  <c r="FT46" i="1"/>
  <c r="OT46" i="1"/>
  <c r="GY47" i="1"/>
  <c r="OP47" i="1"/>
  <c r="KC47" i="1"/>
  <c r="RD47" i="1"/>
  <c r="TL47" i="1"/>
  <c r="QL47" i="1"/>
  <c r="KG46" i="1"/>
  <c r="QS47" i="1"/>
  <c r="EZ46" i="1"/>
  <c r="TZ46" i="1"/>
  <c r="UG47" i="1"/>
  <c r="KY46" i="1"/>
  <c r="VK46" i="1"/>
  <c r="HS46" i="1"/>
  <c r="FG46" i="1"/>
  <c r="QZ47" i="1"/>
  <c r="SU47" i="1"/>
  <c r="JE46" i="1"/>
  <c r="KB46" i="1"/>
  <c r="UI47" i="1"/>
  <c r="QW47" i="1"/>
  <c r="OU47" i="1"/>
  <c r="KV47" i="1"/>
  <c r="TJ47" i="1"/>
  <c r="SQ47" i="1"/>
  <c r="JA47" i="1"/>
  <c r="GP47" i="1"/>
  <c r="JL45" i="1"/>
  <c r="OC47" i="1"/>
  <c r="RP46" i="1"/>
  <c r="KU47" i="1"/>
  <c r="IF47" i="1"/>
  <c r="TJ46" i="1"/>
  <c r="ET46" i="1"/>
  <c r="HO46" i="1"/>
  <c r="FM44" i="1"/>
  <c r="OL46" i="1"/>
  <c r="GD46" i="1"/>
  <c r="SX46" i="1"/>
  <c r="ON47" i="1"/>
  <c r="RY47" i="1"/>
  <c r="MB46" i="1"/>
  <c r="SX47" i="1"/>
  <c r="LY46" i="1"/>
  <c r="QC46" i="1"/>
  <c r="QU47" i="1"/>
  <c r="PO46" i="1"/>
  <c r="UA46" i="1"/>
  <c r="IC46" i="1"/>
  <c r="PZ47" i="1"/>
  <c r="AE43" i="1"/>
  <c r="UD47" i="1"/>
  <c r="QN46" i="1"/>
  <c r="OK47" i="1"/>
  <c r="SP46" i="1"/>
  <c r="TI46" i="1"/>
  <c r="NU47" i="1"/>
  <c r="DX47" i="1"/>
  <c r="OD47" i="1"/>
  <c r="FQ47" i="1"/>
  <c r="OR47" i="1"/>
  <c r="UR46" i="1"/>
  <c r="IZ46" i="1"/>
  <c r="HS47" i="1"/>
  <c r="SC46" i="1"/>
  <c r="SO47" i="1"/>
  <c r="JO46" i="1"/>
  <c r="KF46" i="1"/>
  <c r="GL46" i="1"/>
  <c r="EQ45" i="1"/>
  <c r="UY46" i="1"/>
  <c r="TM46" i="1"/>
  <c r="LC46" i="1"/>
  <c r="EA46" i="1"/>
  <c r="OW47" i="1"/>
  <c r="NZ47" i="1"/>
  <c r="NK46" i="1"/>
  <c r="TX46" i="1"/>
  <c r="KT47" i="1"/>
  <c r="GY46" i="1"/>
  <c r="JB46" i="1"/>
  <c r="CU42" i="1"/>
  <c r="AS42" i="1" s="1"/>
  <c r="TD47" i="1"/>
  <c r="AM43" i="1"/>
  <c r="SS47" i="1"/>
  <c r="SA46" i="1"/>
  <c r="JL44" i="1"/>
  <c r="KL46" i="1"/>
  <c r="BN46" i="1"/>
  <c r="IL47" i="1"/>
  <c r="NK47" i="1"/>
  <c r="OZ46" i="1"/>
  <c r="TP46" i="1"/>
  <c r="GT44" i="1"/>
  <c r="EB46" i="1"/>
  <c r="FP46" i="1"/>
  <c r="DT46" i="1"/>
  <c r="GJ47" i="1"/>
  <c r="UC46" i="1"/>
  <c r="IG46" i="1"/>
  <c r="RC46" i="1"/>
  <c r="RV46" i="1"/>
  <c r="KY47" i="1"/>
  <c r="FI47" i="1"/>
  <c r="IJ47" i="1"/>
  <c r="IH47" i="1"/>
  <c r="OY46" i="1"/>
  <c r="PJ47" i="1"/>
  <c r="SQ46" i="1"/>
  <c r="VH46" i="1"/>
  <c r="QY46" i="1"/>
  <c r="QB47" i="1"/>
  <c r="RK47" i="1"/>
  <c r="RA47" i="1"/>
  <c r="HY47" i="1"/>
  <c r="UK46" i="1"/>
  <c r="UM46" i="1"/>
  <c r="DY46" i="1"/>
  <c r="EC47" i="1"/>
  <c r="UN46" i="1"/>
  <c r="LA46" i="1"/>
  <c r="PG47" i="1"/>
  <c r="PD46" i="1"/>
  <c r="OS47" i="1"/>
  <c r="MK46" i="1"/>
  <c r="PA47" i="1"/>
  <c r="PU46" i="1"/>
  <c r="VG46" i="1"/>
  <c r="PW46" i="1"/>
  <c r="FP47" i="1"/>
  <c r="TG46" i="1"/>
  <c r="PR47" i="1"/>
  <c r="RM47" i="1"/>
  <c r="US47" i="1"/>
  <c r="IG47" i="1"/>
  <c r="OL47" i="1"/>
  <c r="HK47" i="1"/>
  <c r="GI46" i="1"/>
  <c r="OV46" i="1"/>
  <c r="GC47" i="1"/>
  <c r="IM46" i="1"/>
  <c r="JF46" i="1"/>
  <c r="HP46" i="1"/>
  <c r="QO46" i="1"/>
  <c r="TW47" i="1"/>
  <c r="QT46" i="1"/>
  <c r="OR46" i="1"/>
  <c r="HL46" i="1"/>
  <c r="PP47" i="1"/>
  <c r="UM47" i="1"/>
  <c r="TE46" i="1"/>
  <c r="FU47" i="1"/>
  <c r="OZ47" i="1"/>
  <c r="EW47" i="1"/>
  <c r="HY46" i="1"/>
  <c r="OO46" i="1"/>
  <c r="RZ46" i="1"/>
  <c r="GX46" i="1"/>
  <c r="QE46" i="1"/>
  <c r="UT47" i="1"/>
  <c r="GE46" i="1"/>
  <c r="MJ46" i="1"/>
  <c r="KV46" i="1"/>
  <c r="RA46" i="1"/>
  <c r="UV46" i="1"/>
  <c r="PM47" i="1"/>
  <c r="FC46" i="1"/>
  <c r="FU46" i="1"/>
  <c r="KK47" i="1"/>
  <c r="IO46" i="1"/>
  <c r="RR46" i="1"/>
  <c r="RV47" i="1"/>
  <c r="HT47" i="1"/>
  <c r="TT46" i="1"/>
  <c r="TY47" i="1"/>
  <c r="UZ46" i="1"/>
  <c r="UU47" i="1"/>
  <c r="IO47" i="1"/>
  <c r="HD47" i="1"/>
  <c r="EK46" i="1"/>
  <c r="PI46" i="1"/>
  <c r="HC46" i="1"/>
  <c r="FS46" i="1"/>
  <c r="JD47" i="1"/>
  <c r="IR47" i="1"/>
  <c r="GA47" i="1"/>
  <c r="DK47" i="1"/>
  <c r="UJ47" i="1"/>
  <c r="NN47" i="1"/>
  <c r="HJ46" i="1"/>
  <c r="MC46" i="1"/>
  <c r="VI46" i="1"/>
  <c r="LB47" i="1"/>
  <c r="RH46" i="1"/>
  <c r="MZ46" i="1"/>
  <c r="RD46" i="1"/>
  <c r="UX46" i="1"/>
  <c r="RO46" i="1"/>
  <c r="KB47" i="1"/>
  <c r="QJ47" i="1"/>
  <c r="QI47" i="1"/>
  <c r="PD47" i="1"/>
  <c r="ET47" i="1"/>
  <c r="TC46" i="1"/>
  <c r="EW46" i="1"/>
  <c r="HP47" i="1"/>
  <c r="HE46" i="1"/>
  <c r="SP47" i="1"/>
  <c r="UB47" i="1"/>
  <c r="EY47" i="1"/>
  <c r="SN46" i="1"/>
  <c r="OU46" i="1"/>
  <c r="GS45" i="1"/>
  <c r="PV46" i="1"/>
  <c r="SZ47" i="1"/>
  <c r="RN47" i="1"/>
  <c r="KD46" i="1"/>
  <c r="KM47" i="1"/>
  <c r="OB47" i="1"/>
  <c r="EU47" i="1"/>
  <c r="OQ47" i="1"/>
  <c r="KZ47" i="1"/>
  <c r="HX46" i="1"/>
  <c r="TA47" i="1"/>
  <c r="IS47" i="1"/>
  <c r="IB46" i="1"/>
  <c r="GH47" i="1"/>
  <c r="QF46" i="1"/>
  <c r="FL46" i="1"/>
  <c r="QY47" i="1"/>
  <c r="PI47" i="1"/>
  <c r="FK46" i="1"/>
  <c r="VF46" i="1"/>
  <c r="JP47" i="1"/>
  <c r="HQ46" i="1"/>
  <c r="ES46" i="1"/>
  <c r="IW46" i="1"/>
  <c r="SA47" i="1"/>
  <c r="D42" i="1"/>
  <c r="AR42" i="1"/>
  <c r="N43" i="1"/>
  <c r="QG46" i="1"/>
  <c r="IC47" i="1"/>
  <c r="UW47" i="1"/>
  <c r="SI46" i="1"/>
  <c r="IA46" i="1"/>
  <c r="SU46" i="1"/>
  <c r="SY47" i="1"/>
  <c r="FF46" i="1"/>
  <c r="TK47" i="1"/>
  <c r="ED47" i="1"/>
  <c r="SS46" i="1"/>
  <c r="PE46" i="1"/>
  <c r="HF46" i="1"/>
  <c r="RS46" i="1"/>
  <c r="OD46" i="1"/>
  <c r="FD46" i="1"/>
  <c r="RI46" i="1"/>
  <c r="VD47" i="1"/>
  <c r="QF47" i="1"/>
  <c r="QD47" i="1"/>
  <c r="GW46" i="1"/>
  <c r="RR47" i="1"/>
  <c r="FE45" i="1"/>
  <c r="HR47" i="1"/>
  <c r="OF46" i="1"/>
  <c r="TX47" i="1"/>
  <c r="GB45" i="1"/>
  <c r="ID46" i="1"/>
  <c r="FW47" i="1"/>
  <c r="ER47" i="1"/>
  <c r="GT47" i="1"/>
  <c r="TA46" i="1"/>
  <c r="DN46" i="1"/>
  <c r="SY46" i="1"/>
  <c r="PF46" i="1"/>
  <c r="RT47" i="1"/>
  <c r="PO47" i="1"/>
  <c r="IP46" i="1"/>
  <c r="UK47" i="1"/>
  <c r="PB46" i="1"/>
  <c r="FX47" i="1"/>
  <c r="FV47" i="1"/>
  <c r="OX46" i="1"/>
  <c r="FV46" i="1"/>
  <c r="TL46" i="1"/>
  <c r="NY47" i="1"/>
  <c r="HC47" i="1"/>
  <c r="EB47" i="1"/>
  <c r="SL46" i="1"/>
  <c r="NA46" i="1"/>
  <c r="ED46" i="1"/>
  <c r="RI47" i="1"/>
  <c r="OJ46" i="1"/>
  <c r="OI47" i="1"/>
  <c r="SM47" i="1"/>
  <c r="RZ47" i="1"/>
  <c r="EK47" i="1"/>
  <c r="OV47" i="1"/>
  <c r="RG47" i="1"/>
  <c r="EJ47" i="1"/>
  <c r="GP46" i="1"/>
  <c r="TD46" i="1"/>
  <c r="TV47" i="1"/>
  <c r="RQ46" i="1"/>
  <c r="UL47" i="1"/>
  <c r="SW47" i="1"/>
  <c r="PH46" i="1"/>
  <c r="PU47" i="1"/>
  <c r="FN47" i="1"/>
  <c r="IU46" i="1"/>
  <c r="US46" i="1"/>
  <c r="UA47" i="1"/>
  <c r="IP47" i="1"/>
  <c r="UX47" i="1"/>
  <c r="NT46" i="1"/>
  <c r="OB46" i="1"/>
  <c r="TQ46" i="1"/>
  <c r="IQ46" i="1"/>
  <c r="GQ46" i="1"/>
  <c r="GQ47" i="1"/>
  <c r="PB47" i="1"/>
  <c r="PV47" i="1"/>
  <c r="QG47" i="1"/>
  <c r="TH46" i="1"/>
  <c r="EH46" i="1"/>
  <c r="QM47" i="1"/>
  <c r="PT46" i="1"/>
  <c r="GI45" i="1"/>
  <c r="GV46" i="1"/>
  <c r="TT47" i="1"/>
  <c r="RG46" i="1"/>
  <c r="FN46" i="1"/>
  <c r="IA47" i="1"/>
  <c r="JG47" i="1"/>
  <c r="HM47" i="1"/>
  <c r="FB47" i="1"/>
  <c r="EL46" i="1"/>
  <c r="OE47" i="1"/>
  <c r="EI47" i="1"/>
  <c r="OM47" i="1"/>
  <c r="BM47" i="1"/>
  <c r="HZ46" i="1"/>
  <c r="RE46" i="1"/>
  <c r="SC47" i="1"/>
  <c r="QH46" i="1"/>
  <c r="UB46" i="1"/>
  <c r="TQ47" i="1"/>
  <c r="GM46" i="1"/>
  <c r="IE47" i="1"/>
  <c r="FZ45" i="1"/>
  <c r="KL47" i="1"/>
  <c r="MN41" i="1"/>
  <c r="MM41" i="1" s="1" a="1"/>
  <c r="MM41" i="1" s="1"/>
  <c r="OS46" i="1"/>
  <c r="HZ47" i="1"/>
  <c r="BM46" i="1"/>
  <c r="PN46" i="1"/>
  <c r="MH46" i="1"/>
  <c r="PF47" i="1"/>
  <c r="SV46" i="1"/>
  <c r="FJ46" i="1"/>
  <c r="UD46" i="1"/>
  <c r="IM47" i="1"/>
  <c r="ST46" i="1"/>
  <c r="UC47" i="1"/>
  <c r="FE46" i="1"/>
  <c r="UQ46" i="1"/>
  <c r="TM47" i="1"/>
  <c r="GF46" i="1"/>
  <c r="GH46" i="1"/>
  <c r="UE47" i="1"/>
  <c r="FY46" i="1"/>
  <c r="LI46" i="1"/>
  <c r="NM47" i="1"/>
  <c r="GN46" i="1"/>
  <c r="JG46" i="1"/>
  <c r="EG47" i="1"/>
  <c r="FK47" i="1"/>
  <c r="RN46" i="1"/>
  <c r="OJ47" i="1"/>
  <c r="ON46" i="1"/>
  <c r="RT46" i="1"/>
  <c r="HW46" i="1"/>
  <c r="KH46" i="1"/>
  <c r="IX46" i="1"/>
  <c r="QE47" i="1"/>
  <c r="AJ43" i="1"/>
  <c r="BN47" i="1"/>
  <c r="SH46" i="1"/>
  <c r="QC47" i="1"/>
  <c r="FG47" i="1"/>
  <c r="ST47" i="1"/>
  <c r="SH47" i="1"/>
  <c r="TK46" i="1"/>
  <c r="PQ47" i="1"/>
  <c r="EA47" i="1"/>
  <c r="VB47" i="1"/>
  <c r="KT46" i="1"/>
  <c r="KJ46" i="1"/>
  <c r="UU46" i="1"/>
  <c r="QS46" i="1"/>
  <c r="SZ46" i="1"/>
  <c r="HO47" i="1"/>
  <c r="KU46" i="1"/>
  <c r="IT46" i="1"/>
  <c r="KF47" i="1"/>
  <c r="TF47" i="1"/>
  <c r="EE46" i="1"/>
  <c r="IB47" i="1"/>
  <c r="EU46" i="1"/>
  <c r="GG46" i="1"/>
  <c r="GC46" i="1"/>
  <c r="TP47" i="1"/>
  <c r="KE47" i="1"/>
  <c r="SF47" i="1"/>
  <c r="FR46" i="1"/>
  <c r="VK47" i="1"/>
  <c r="TU47" i="1"/>
  <c r="VH47" i="1"/>
  <c r="TC47" i="1"/>
  <c r="UT46" i="1"/>
  <c r="HG46" i="1"/>
  <c r="BP46" i="1"/>
  <c r="TG47" i="1"/>
  <c r="GU47" i="1"/>
  <c r="SF46" i="1"/>
  <c r="FW46" i="1"/>
  <c r="PP46" i="1"/>
  <c r="HJ47" i="1"/>
  <c r="TN47" i="1"/>
  <c r="PM46" i="1"/>
  <c r="HV46" i="1"/>
  <c r="EY44" i="1"/>
  <c r="IX47" i="1"/>
  <c r="SV47" i="1"/>
  <c r="EH47" i="1"/>
  <c r="QD46" i="1"/>
  <c r="KM46" i="1"/>
  <c r="IW47" i="1"/>
  <c r="HM46" i="1"/>
  <c r="PS46" i="1"/>
  <c r="UI46" i="1"/>
  <c r="IE46" i="1"/>
  <c r="SG47" i="1"/>
  <c r="VA46" i="1"/>
  <c r="OO47" i="1"/>
  <c r="JF47" i="1"/>
  <c r="MA46" i="1"/>
  <c r="IZ47" i="1"/>
  <c r="UO47" i="1"/>
  <c r="HE47" i="1"/>
  <c r="PZ46" i="1"/>
  <c r="IT47" i="1"/>
  <c r="GD45" i="1"/>
  <c r="IR46" i="1"/>
  <c r="NN46" i="1"/>
  <c r="FZ46" i="1"/>
  <c r="FF47" i="1"/>
  <c r="IQ47" i="1"/>
  <c r="PH47" i="1"/>
  <c r="AL43" i="1"/>
  <c r="JC47" i="1"/>
  <c r="VB46" i="1"/>
  <c r="UP47" i="1"/>
  <c r="UH47" i="1"/>
  <c r="IU47" i="1"/>
  <c r="IN46" i="1"/>
  <c r="NM46" i="1"/>
  <c r="GJ46" i="1"/>
  <c r="RL46" i="1"/>
  <c r="EI46" i="1"/>
  <c r="IL46" i="1"/>
  <c r="OK46" i="1"/>
  <c r="KE46" i="1"/>
  <c r="HV47" i="1"/>
  <c r="FD47" i="1"/>
  <c r="OT47" i="1"/>
  <c r="PL47" i="1"/>
  <c r="NT47" i="1"/>
  <c r="PY47" i="1"/>
  <c r="PN47" i="1"/>
  <c r="SJ47" i="1"/>
  <c r="LC47" i="1"/>
  <c r="MF46" i="1"/>
  <c r="ME44" i="1" a="1"/>
  <c r="ME44" i="1" s="1"/>
  <c r="HX47" i="1"/>
  <c r="PT47" i="1"/>
  <c r="P43" i="1"/>
  <c r="LK42" i="1"/>
  <c r="OH42" i="1"/>
  <c r="TB42" i="1"/>
  <c r="QR42" i="1"/>
  <c r="LJ42" i="1"/>
  <c r="LL42" i="1"/>
  <c r="SN47" i="1"/>
  <c r="SD46" i="1"/>
  <c r="VG47" i="1"/>
  <c r="HK46" i="1"/>
  <c r="PC46" i="1"/>
  <c r="RF46" i="1"/>
  <c r="GB44" i="1"/>
  <c r="EF46" i="1"/>
  <c r="HB46" i="1"/>
  <c r="KI46" i="1"/>
  <c r="OX47" i="1"/>
  <c r="KG47" i="1"/>
  <c r="TV46" i="1"/>
  <c r="SM46" i="1"/>
  <c r="MQ46" i="1"/>
  <c r="SO46" i="1"/>
  <c r="BI46" i="1"/>
  <c r="HD46" i="1"/>
  <c r="KX47" i="1"/>
  <c r="MD46" i="1"/>
  <c r="BI47" i="1"/>
  <c r="SB47" i="1"/>
  <c r="RS47" i="1"/>
  <c r="FS47" i="1"/>
  <c r="QK47" i="1"/>
  <c r="QB46" i="1"/>
  <c r="FR47" i="1"/>
  <c r="UY47" i="1"/>
  <c r="MI46" i="1"/>
  <c r="QV46" i="1"/>
  <c r="GU46" i="1"/>
  <c r="PY46" i="1"/>
  <c r="II46" i="1"/>
  <c r="HT46" i="1"/>
  <c r="PX46" i="1"/>
  <c r="QL46" i="1"/>
  <c r="EE47" i="1"/>
  <c r="FB46" i="1"/>
  <c r="NY46" i="1"/>
  <c r="GZ46" i="1"/>
  <c r="TO47" i="1"/>
  <c r="FA46" i="1"/>
  <c r="FA47" i="1"/>
  <c r="EX47" i="1"/>
  <c r="GK47" i="1"/>
  <c r="GL47" i="1"/>
  <c r="JR46" i="1"/>
  <c r="HQ47" i="1"/>
  <c r="SE47" i="1"/>
  <c r="AK43" i="1"/>
  <c r="HU47" i="1"/>
  <c r="QX46" i="1"/>
  <c r="IK46" i="1"/>
  <c r="RQ47" i="1"/>
  <c r="KJ47" i="1"/>
  <c r="TZ47" i="1"/>
  <c r="RB47" i="1"/>
  <c r="SL47" i="1"/>
  <c r="GS44" i="1"/>
  <c r="QX47" i="1"/>
  <c r="HB47" i="1"/>
  <c r="IH46" i="1"/>
  <c r="JD46" i="1"/>
  <c r="UE46" i="1"/>
  <c r="TY46" i="1"/>
  <c r="HL47" i="1"/>
  <c r="KK46" i="1"/>
  <c r="OW46" i="1"/>
  <c r="NL46" i="1"/>
  <c r="QV47" i="1"/>
  <c r="EU20" i="1"/>
  <c r="FT22" i="1"/>
  <c r="IE22" i="1"/>
  <c r="C38" i="8"/>
  <c r="U38" i="8" s="1"/>
  <c r="E38" i="8"/>
  <c r="W38" i="8" s="1"/>
  <c r="JC19" i="1"/>
  <c r="GT19" i="1"/>
  <c r="C43" i="7"/>
  <c r="U43" i="7" s="1"/>
  <c r="D43" i="7"/>
  <c r="V43" i="7" s="1"/>
  <c r="E43" i="7"/>
  <c r="W43" i="7" s="1"/>
  <c r="D38" i="8"/>
  <c r="V38" i="8" s="1"/>
  <c r="QC18" i="1"/>
  <c r="SM18" i="1" s="1"/>
  <c r="UW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NR48" i="1" l="1"/>
  <c r="NR50" i="1" s="1"/>
  <c r="NR52" i="1" s="1"/>
  <c r="NR54" i="1" s="1"/>
  <c r="NR56" i="1" s="1"/>
  <c r="NR58" i="1" s="1"/>
  <c r="NR60" i="1" s="1"/>
  <c r="NR72" i="1"/>
  <c r="LB48" i="1"/>
  <c r="RJ48" i="1"/>
  <c r="UG48" i="1"/>
  <c r="GZ49" i="1"/>
  <c r="PH49" i="1"/>
  <c r="FW48" i="1"/>
  <c r="UU48" i="1"/>
  <c r="GH48" i="1"/>
  <c r="LZ48" i="1"/>
  <c r="HW49" i="1"/>
  <c r="OW48" i="1"/>
  <c r="SF48" i="1"/>
  <c r="GB47" i="1"/>
  <c r="QE48" i="1"/>
  <c r="HO48" i="1"/>
  <c r="OC48" i="1"/>
  <c r="GA48" i="1"/>
  <c r="FR49" i="1"/>
  <c r="PL49" i="1"/>
  <c r="IZ49" i="1"/>
  <c r="RN48" i="1"/>
  <c r="GQ49" i="1"/>
  <c r="RZ49" i="1"/>
  <c r="RI48" i="1"/>
  <c r="GH49" i="1"/>
  <c r="GF49" i="1"/>
  <c r="BJ49" i="1"/>
  <c r="RB49" i="1"/>
  <c r="SV49" i="1"/>
  <c r="FZ47" i="1"/>
  <c r="UU49" i="1"/>
  <c r="GI48" i="1"/>
  <c r="FI49" i="1"/>
  <c r="TJ49" i="1"/>
  <c r="FH49" i="1"/>
  <c r="RC49" i="1"/>
  <c r="QL48" i="1"/>
  <c r="FF49" i="1"/>
  <c r="SF49" i="1"/>
  <c r="FK49" i="1"/>
  <c r="EI49" i="1"/>
  <c r="FN49" i="1"/>
  <c r="SU48" i="1"/>
  <c r="DK49" i="1"/>
  <c r="TJ48" i="1"/>
  <c r="JC48" i="1"/>
  <c r="QP49" i="1"/>
  <c r="GL49" i="1"/>
  <c r="RF48" i="1"/>
  <c r="MA48" i="1"/>
  <c r="FV48" i="1"/>
  <c r="HQ48" i="1"/>
  <c r="GA49" i="1"/>
  <c r="KY49" i="1"/>
  <c r="QN48" i="1"/>
  <c r="VK48" i="1"/>
  <c r="QM48" i="1"/>
  <c r="RU49" i="1"/>
  <c r="UJ48" i="1"/>
  <c r="GK49" i="1"/>
  <c r="MQ48" i="1"/>
  <c r="TG49" i="1"/>
  <c r="TF49" i="1"/>
  <c r="AJ44" i="1"/>
  <c r="EG49" i="1"/>
  <c r="UQ48" i="1"/>
  <c r="PN48" i="1"/>
  <c r="OE49" i="1"/>
  <c r="PF48" i="1"/>
  <c r="OD48" i="1"/>
  <c r="IA48" i="1"/>
  <c r="IS49" i="1"/>
  <c r="SZ49" i="1"/>
  <c r="HP49" i="1"/>
  <c r="RD48" i="1"/>
  <c r="PM49" i="1"/>
  <c r="OL49" i="1"/>
  <c r="RV48" i="1"/>
  <c r="TM48" i="1"/>
  <c r="MB48" i="1"/>
  <c r="LM43" i="1"/>
  <c r="LN43" i="1"/>
  <c r="Q44" i="1"/>
  <c r="NP43" i="1"/>
  <c r="Y44" i="1"/>
  <c r="SK48" i="1"/>
  <c r="IJ48" i="1"/>
  <c r="IS48" i="1"/>
  <c r="HU48" i="1"/>
  <c r="UL48" i="1"/>
  <c r="TY48" i="1"/>
  <c r="KJ49" i="1"/>
  <c r="PX48" i="1"/>
  <c r="QK49" i="1"/>
  <c r="PC48" i="1"/>
  <c r="HX49" i="1"/>
  <c r="FD49" i="1"/>
  <c r="IN48" i="1"/>
  <c r="FZ48" i="1"/>
  <c r="JF49" i="1"/>
  <c r="BM48" i="1"/>
  <c r="GM48" i="1"/>
  <c r="GI47" i="1"/>
  <c r="IQ48" i="1"/>
  <c r="PU49" i="1"/>
  <c r="TV49" i="1"/>
  <c r="RS48" i="1"/>
  <c r="SI48" i="1"/>
  <c r="PV48" i="1"/>
  <c r="OO48" i="1"/>
  <c r="QT48" i="1"/>
  <c r="PR49" i="1"/>
  <c r="PG49" i="1"/>
  <c r="QB49" i="1"/>
  <c r="OZ48" i="1"/>
  <c r="UR48" i="1"/>
  <c r="UD49" i="1"/>
  <c r="IF49" i="1"/>
  <c r="OU49" i="1"/>
  <c r="KY48" i="1"/>
  <c r="OP49" i="1"/>
  <c r="OM48" i="1"/>
  <c r="TR49" i="1"/>
  <c r="DY49" i="1"/>
  <c r="GW49" i="1"/>
  <c r="EF49" i="1"/>
  <c r="KI49" i="1"/>
  <c r="UF49" i="1"/>
  <c r="GR48" i="1"/>
  <c r="ID49" i="1"/>
  <c r="TH49" i="1"/>
  <c r="GE47" i="1"/>
  <c r="IK49" i="1"/>
  <c r="HT48" i="1"/>
  <c r="HK48" i="1"/>
  <c r="HV49" i="1"/>
  <c r="EY46" i="1"/>
  <c r="BP48" i="1"/>
  <c r="KF49" i="1"/>
  <c r="EA49" i="1"/>
  <c r="QE49" i="1"/>
  <c r="JG48" i="1"/>
  <c r="FE48" i="1"/>
  <c r="TQ49" i="1"/>
  <c r="EL48" i="1"/>
  <c r="TQ48" i="1"/>
  <c r="OJ48" i="1"/>
  <c r="OX48" i="1"/>
  <c r="SY48" i="1"/>
  <c r="HR49" i="1"/>
  <c r="JP49" i="1"/>
  <c r="TA49" i="1"/>
  <c r="EW48" i="1"/>
  <c r="MZ48" i="1"/>
  <c r="IR49" i="1"/>
  <c r="TW49" i="1"/>
  <c r="IG49" i="1"/>
  <c r="LA48" i="1"/>
  <c r="QY48" i="1"/>
  <c r="OR49" i="1"/>
  <c r="KU49" i="1"/>
  <c r="UG49" i="1"/>
  <c r="GY49" i="1"/>
  <c r="RL49" i="1"/>
  <c r="UH48" i="1"/>
  <c r="UZ49" i="1"/>
  <c r="KD49" i="1"/>
  <c r="SJ48" i="1"/>
  <c r="FX48" i="1"/>
  <c r="EG48" i="1"/>
  <c r="GR49" i="1"/>
  <c r="BP49" i="1"/>
  <c r="UO48" i="1"/>
  <c r="VC48" i="1"/>
  <c r="UE48" i="1"/>
  <c r="RQ49" i="1"/>
  <c r="EX49" i="1"/>
  <c r="FS49" i="1"/>
  <c r="SM48" i="1"/>
  <c r="IU49" i="1"/>
  <c r="NN48" i="1"/>
  <c r="OO49" i="1"/>
  <c r="PQ49" i="1"/>
  <c r="HZ49" i="1"/>
  <c r="PT48" i="1"/>
  <c r="PH48" i="1"/>
  <c r="TD48" i="1"/>
  <c r="RI49" i="1"/>
  <c r="FV49" i="1"/>
  <c r="DN48" i="1"/>
  <c r="FE47" i="1"/>
  <c r="VF48" i="1"/>
  <c r="HX48" i="1"/>
  <c r="TC48" i="1"/>
  <c r="TY49" i="1"/>
  <c r="UV48" i="1"/>
  <c r="HY48" i="1"/>
  <c r="TG48" i="1"/>
  <c r="RC48" i="1"/>
  <c r="NK49" i="1"/>
  <c r="JB48" i="1"/>
  <c r="UY48" i="1"/>
  <c r="AE44" i="1"/>
  <c r="RY49" i="1"/>
  <c r="QW49" i="1"/>
  <c r="PK49" i="1"/>
  <c r="IY49" i="1"/>
  <c r="OA49" i="1"/>
  <c r="SR48" i="1"/>
  <c r="PL48" i="1"/>
  <c r="FQ48" i="1"/>
  <c r="HA49" i="1"/>
  <c r="ML48" i="1"/>
  <c r="SE48" i="1"/>
  <c r="PK48" i="1"/>
  <c r="HH48" i="1"/>
  <c r="EZ49" i="1"/>
  <c r="UO49" i="1"/>
  <c r="VK49" i="1"/>
  <c r="US48" i="1"/>
  <c r="HD49" i="1"/>
  <c r="MK48" i="1"/>
  <c r="SS49" i="1"/>
  <c r="DK48" i="1"/>
  <c r="RX48" i="1"/>
  <c r="HG49" i="1"/>
  <c r="VA49" i="1"/>
  <c r="HQ49" i="1"/>
  <c r="EF48" i="1"/>
  <c r="HM48" i="1"/>
  <c r="IB49" i="1"/>
  <c r="SY49" i="1"/>
  <c r="UJ49" i="1"/>
  <c r="QC48" i="1"/>
  <c r="FG48" i="1"/>
  <c r="MG48" i="1"/>
  <c r="VE48" i="1"/>
  <c r="UR49" i="1"/>
  <c r="OA48" i="1"/>
  <c r="NY49" i="1"/>
  <c r="KK48" i="1"/>
  <c r="IQ49" i="1"/>
  <c r="GU49" i="1"/>
  <c r="BN49" i="1"/>
  <c r="HE48" i="1"/>
  <c r="US49" i="1"/>
  <c r="FO49" i="1"/>
  <c r="EP49" i="1"/>
  <c r="QB48" i="1"/>
  <c r="MH48" i="1"/>
  <c r="GQ48" i="1"/>
  <c r="TL48" i="1"/>
  <c r="ES48" i="1"/>
  <c r="UX48" i="1"/>
  <c r="PD48" i="1"/>
  <c r="LC48" i="1"/>
  <c r="NL49" i="1"/>
  <c r="HL49" i="1"/>
  <c r="NM48" i="1"/>
  <c r="RZ48" i="1"/>
  <c r="IZ48" i="1"/>
  <c r="BK48" i="1"/>
  <c r="KX48" i="1"/>
  <c r="UH49" i="1"/>
  <c r="IR48" i="1"/>
  <c r="HV48" i="1"/>
  <c r="HG48" i="1"/>
  <c r="UC49" i="1"/>
  <c r="UW49" i="1"/>
  <c r="GS47" i="1"/>
  <c r="RH48" i="1"/>
  <c r="JD49" i="1"/>
  <c r="FP49" i="1"/>
  <c r="FQ49" i="1"/>
  <c r="RP49" i="1"/>
  <c r="JP48" i="1"/>
  <c r="GV47" i="1"/>
  <c r="VC49" i="1"/>
  <c r="HA48" i="1"/>
  <c r="EX48" i="1"/>
  <c r="JD48" i="1"/>
  <c r="FA49" i="1"/>
  <c r="RS49" i="1"/>
  <c r="VG49" i="1"/>
  <c r="KU48" i="1"/>
  <c r="KH48" i="1"/>
  <c r="ST48" i="1"/>
  <c r="OS48" i="1"/>
  <c r="FB49" i="1"/>
  <c r="SW49" i="1"/>
  <c r="FX49" i="1"/>
  <c r="IC49" i="1"/>
  <c r="KZ49" i="1"/>
  <c r="ET49" i="1"/>
  <c r="RA48" i="1"/>
  <c r="IG48" i="1"/>
  <c r="IL49" i="1"/>
  <c r="EQ47" i="1"/>
  <c r="ON49" i="1"/>
  <c r="TZ48" i="1"/>
  <c r="QQ49" i="1"/>
  <c r="VF49" i="1"/>
  <c r="QD48" i="1"/>
  <c r="QC49" i="1"/>
  <c r="KL49" i="1"/>
  <c r="ID48" i="1"/>
  <c r="SA49" i="1"/>
  <c r="UB49" i="1"/>
  <c r="HY49" i="1"/>
  <c r="EB48" i="1"/>
  <c r="QA49" i="1"/>
  <c r="QZ48" i="1"/>
  <c r="EJ48" i="1"/>
  <c r="QJ48" i="1"/>
  <c r="SL49" i="1"/>
  <c r="UY49" i="1"/>
  <c r="NT49" i="1"/>
  <c r="KJ48" i="1"/>
  <c r="BM49" i="1"/>
  <c r="KK49" i="1"/>
  <c r="OV48" i="1"/>
  <c r="IJ49" i="1"/>
  <c r="SC48" i="1"/>
  <c r="TL49" i="1"/>
  <c r="QP48" i="1"/>
  <c r="EH49" i="1"/>
  <c r="PF49" i="1"/>
  <c r="RO48" i="1"/>
  <c r="FU48" i="1"/>
  <c r="GT46" i="1"/>
  <c r="RD49" i="1"/>
  <c r="SI49" i="1"/>
  <c r="TO48" i="1"/>
  <c r="JA48" i="1"/>
  <c r="BI48" i="1"/>
  <c r="IW49" i="1"/>
  <c r="EE48" i="1"/>
  <c r="TM49" i="1"/>
  <c r="TT49" i="1"/>
  <c r="IB48" i="1"/>
  <c r="HL48" i="1"/>
  <c r="RA49" i="1"/>
  <c r="EA48" i="1"/>
  <c r="ET48" i="1"/>
  <c r="JR49" i="1"/>
  <c r="RM48" i="1"/>
  <c r="EC48" i="1"/>
  <c r="TZ49" i="1"/>
  <c r="OH43" i="1"/>
  <c r="P44" i="1"/>
  <c r="TB43" i="1"/>
  <c r="LL43" i="1"/>
  <c r="LJ43" i="1"/>
  <c r="LK43" i="1"/>
  <c r="QR43" i="1"/>
  <c r="GV48" i="1"/>
  <c r="SM49" i="1"/>
  <c r="TX49" i="1"/>
  <c r="RN49" i="1"/>
  <c r="RM49" i="1"/>
  <c r="SO48" i="1"/>
  <c r="FC48" i="1"/>
  <c r="KV49" i="1"/>
  <c r="OP48" i="1"/>
  <c r="GO47" i="1"/>
  <c r="PT49" i="1"/>
  <c r="IX48" i="1"/>
  <c r="GN48" i="1"/>
  <c r="OB48" i="1"/>
  <c r="HF48" i="1"/>
  <c r="UN48" i="1"/>
  <c r="PZ49" i="1"/>
  <c r="OT48" i="1"/>
  <c r="KR48" i="1"/>
  <c r="QI48" i="1"/>
  <c r="JO49" i="1"/>
  <c r="IK48" i="1"/>
  <c r="II48" i="1"/>
  <c r="TV48" i="1"/>
  <c r="ME46" i="1" a="1"/>
  <c r="ME46" i="1" s="1"/>
  <c r="MF48" i="1"/>
  <c r="VA48" i="1"/>
  <c r="KE49" i="1"/>
  <c r="NM49" i="1"/>
  <c r="UB48" i="1"/>
  <c r="QM49" i="1"/>
  <c r="GP48" i="1"/>
  <c r="TA48" i="1"/>
  <c r="PE48" i="1"/>
  <c r="TT48" i="1"/>
  <c r="EW49" i="1"/>
  <c r="QO48" i="1"/>
  <c r="VH48" i="1"/>
  <c r="GY48" i="1"/>
  <c r="RP48" i="1"/>
  <c r="UI49" i="1"/>
  <c r="FM49" i="1"/>
  <c r="FO46" i="1"/>
  <c r="PC49" i="1"/>
  <c r="LA49" i="1"/>
  <c r="QA48" i="1"/>
  <c r="PY48" i="1"/>
  <c r="LC49" i="1"/>
  <c r="KE48" i="1"/>
  <c r="GD47" i="1"/>
  <c r="SG49" i="1"/>
  <c r="PM48" i="1"/>
  <c r="UT48" i="1"/>
  <c r="TK48" i="1"/>
  <c r="QH48" i="1"/>
  <c r="HM49" i="1"/>
  <c r="ED48" i="1"/>
  <c r="RR49" i="1"/>
  <c r="FK48" i="1"/>
  <c r="LB49" i="1"/>
  <c r="FS48" i="1"/>
  <c r="HP48" i="1"/>
  <c r="UC48" i="1"/>
  <c r="EZ48" i="1"/>
  <c r="IN49" i="1"/>
  <c r="TI49" i="1"/>
  <c r="KC48" i="1"/>
  <c r="HF49" i="1"/>
  <c r="BK49" i="1"/>
  <c r="QU48" i="1"/>
  <c r="PS49" i="1"/>
  <c r="QK48" i="1"/>
  <c r="TR48" i="1"/>
  <c r="IH48" i="1"/>
  <c r="QX48" i="1"/>
  <c r="FA48" i="1"/>
  <c r="SB49" i="1"/>
  <c r="KG49" i="1"/>
  <c r="SD48" i="1"/>
  <c r="UP49" i="1"/>
  <c r="HO49" i="1"/>
  <c r="SH49" i="1"/>
  <c r="IM49" i="1"/>
  <c r="EH48" i="1"/>
  <c r="NT48" i="1"/>
  <c r="UL49" i="1"/>
  <c r="PB48" i="1"/>
  <c r="QG48" i="1"/>
  <c r="PI49" i="1"/>
  <c r="OQ49" i="1"/>
  <c r="VI48" i="1"/>
  <c r="HT49" i="1"/>
  <c r="KV48" i="1"/>
  <c r="OZ49" i="1"/>
  <c r="PW48" i="1"/>
  <c r="EC49" i="1"/>
  <c r="SQ48" i="1"/>
  <c r="BN48" i="1"/>
  <c r="KT49" i="1"/>
  <c r="GL48" i="1"/>
  <c r="OD49" i="1"/>
  <c r="IC48" i="1"/>
  <c r="SX48" i="1"/>
  <c r="OC49" i="1"/>
  <c r="KB48" i="1"/>
  <c r="FT48" i="1"/>
  <c r="RW49" i="1"/>
  <c r="SB48" i="1"/>
  <c r="EV48" i="1"/>
  <c r="RB48" i="1"/>
  <c r="OY49" i="1"/>
  <c r="BJ48" i="1"/>
  <c r="RK48" i="1"/>
  <c r="SD49" i="1"/>
  <c r="UQ49" i="1"/>
  <c r="PX49" i="1"/>
  <c r="DX48" i="1"/>
  <c r="HI49" i="1"/>
  <c r="IV48" i="1"/>
  <c r="GZ48" i="1"/>
  <c r="JC49" i="1"/>
  <c r="HJ49" i="1"/>
  <c r="VH49" i="1"/>
  <c r="GC48" i="1"/>
  <c r="SZ48" i="1"/>
  <c r="RT48" i="1"/>
  <c r="FY48" i="1"/>
  <c r="UD48" i="1"/>
  <c r="IP49" i="1"/>
  <c r="RG49" i="1"/>
  <c r="SL48" i="1"/>
  <c r="ER49" i="1"/>
  <c r="QD49" i="1"/>
  <c r="N44" i="1"/>
  <c r="D43" i="1"/>
  <c r="AR43" i="1"/>
  <c r="MC48" i="1"/>
  <c r="PI48" i="1"/>
  <c r="GE48" i="1"/>
  <c r="TE48" i="1"/>
  <c r="IM48" i="1"/>
  <c r="JL46" i="1"/>
  <c r="NK48" i="1"/>
  <c r="GP49" i="1"/>
  <c r="KG48" i="1"/>
  <c r="PE49" i="1"/>
  <c r="PQ48" i="1"/>
  <c r="FH48" i="1"/>
  <c r="UW48" i="1"/>
  <c r="HH49" i="1"/>
  <c r="PR48" i="1"/>
  <c r="UF48" i="1"/>
  <c r="OE48" i="1"/>
  <c r="SG48" i="1"/>
  <c r="IV49" i="1"/>
  <c r="GK48" i="1"/>
  <c r="QQ48" i="1"/>
  <c r="TU48" i="1"/>
  <c r="VE49" i="1"/>
  <c r="PP49" i="1"/>
  <c r="RE49" i="1"/>
  <c r="OK49" i="1"/>
  <c r="RO49" i="1"/>
  <c r="TN49" i="1"/>
  <c r="QV49" i="1"/>
  <c r="QX49" i="1"/>
  <c r="AK44" i="1"/>
  <c r="QV48" i="1"/>
  <c r="MD48" i="1"/>
  <c r="KI48" i="1"/>
  <c r="PN49" i="1"/>
  <c r="IL48" i="1"/>
  <c r="PZ48" i="1"/>
  <c r="UI48" i="1"/>
  <c r="PP48" i="1"/>
  <c r="TU49" i="1"/>
  <c r="GG48" i="1"/>
  <c r="QS48" i="1"/>
  <c r="FG49" i="1"/>
  <c r="FJ48" i="1"/>
  <c r="RE48" i="1"/>
  <c r="IA49" i="1"/>
  <c r="QG49" i="1"/>
  <c r="EB49" i="1"/>
  <c r="IP48" i="1"/>
  <c r="OB49" i="1"/>
  <c r="RR48" i="1"/>
  <c r="PU48" i="1"/>
  <c r="UM48" i="1"/>
  <c r="OY48" i="1"/>
  <c r="DT48" i="1"/>
  <c r="JO48" i="1"/>
  <c r="NU49" i="1"/>
  <c r="PO48" i="1"/>
  <c r="OL48" i="1"/>
  <c r="SU49" i="1"/>
  <c r="II49" i="1"/>
  <c r="OF49" i="1"/>
  <c r="UP48" i="1"/>
  <c r="QT49" i="1"/>
  <c r="UV49" i="1"/>
  <c r="JM43" i="1"/>
  <c r="V44" i="1"/>
  <c r="RW48" i="1"/>
  <c r="KR49" i="1"/>
  <c r="JE49" i="1"/>
  <c r="JB49" i="1"/>
  <c r="EV49" i="1"/>
  <c r="ES49" i="1"/>
  <c r="HS49" i="1"/>
  <c r="OQ48" i="1"/>
  <c r="OT49" i="1"/>
  <c r="NZ48" i="1"/>
  <c r="TF48" i="1"/>
  <c r="TP49" i="1"/>
  <c r="PD49" i="1"/>
  <c r="PA48" i="1"/>
  <c r="SN49" i="1"/>
  <c r="VB48" i="1"/>
  <c r="IE48" i="1"/>
  <c r="ST49" i="1"/>
  <c r="TH48" i="1"/>
  <c r="RQ48" i="1"/>
  <c r="UK49" i="1"/>
  <c r="ED49" i="1"/>
  <c r="QY49" i="1"/>
  <c r="QI49" i="1"/>
  <c r="RV49" i="1"/>
  <c r="JF48" i="1"/>
  <c r="GJ49" i="1"/>
  <c r="JE48" i="1"/>
  <c r="RH49" i="1"/>
  <c r="RY48" i="1"/>
  <c r="NU48" i="1"/>
  <c r="NL48" i="1"/>
  <c r="GS46" i="1"/>
  <c r="KM48" i="1"/>
  <c r="ON48" i="1"/>
  <c r="UE49" i="1"/>
  <c r="UA49" i="1"/>
  <c r="OV49" i="1"/>
  <c r="FW49" i="1"/>
  <c r="QF49" i="1"/>
  <c r="TK49" i="1"/>
  <c r="FL48" i="1"/>
  <c r="EY49" i="1"/>
  <c r="QJ49" i="1"/>
  <c r="HJ48" i="1"/>
  <c r="EK48" i="1"/>
  <c r="IO48" i="1"/>
  <c r="UT49" i="1"/>
  <c r="UM49" i="1"/>
  <c r="IH49" i="1"/>
  <c r="FP48" i="1"/>
  <c r="NZ49" i="1"/>
  <c r="FM46" i="1"/>
  <c r="JA49" i="1"/>
  <c r="RF49" i="1"/>
  <c r="FY49" i="1"/>
  <c r="TS49" i="1"/>
  <c r="RX49" i="1"/>
  <c r="KZ48" i="1"/>
  <c r="IY48" i="1"/>
  <c r="EP46" i="1"/>
  <c r="HI48" i="1"/>
  <c r="HD48" i="1"/>
  <c r="RL48" i="1"/>
  <c r="EU48" i="1"/>
  <c r="SV48" i="1"/>
  <c r="PB49" i="1"/>
  <c r="FF48" i="1"/>
  <c r="OW49" i="1"/>
  <c r="SQ49" i="1"/>
  <c r="KH49" i="1"/>
  <c r="GG49" i="1"/>
  <c r="FB48" i="1"/>
  <c r="FR48" i="1"/>
  <c r="SH48" i="1"/>
  <c r="RG48" i="1"/>
  <c r="KD48" i="1"/>
  <c r="IO49" i="1"/>
  <c r="SP48" i="1"/>
  <c r="SR49" i="1"/>
  <c r="RJ49" i="1"/>
  <c r="EE49" i="1"/>
  <c r="GB46" i="1"/>
  <c r="GJ48" i="1"/>
  <c r="GF48" i="1"/>
  <c r="IW48" i="1"/>
  <c r="SP49" i="1"/>
  <c r="LY48" i="1"/>
  <c r="HS48" i="1"/>
  <c r="TE49" i="1"/>
  <c r="SW48" i="1"/>
  <c r="EL49" i="1"/>
  <c r="JR48" i="1"/>
  <c r="OM49" i="1"/>
  <c r="IU48" i="1"/>
  <c r="RT49" i="1"/>
  <c r="GX48" i="1"/>
  <c r="OS49" i="1"/>
  <c r="AM44" i="1"/>
  <c r="AP43" i="1"/>
  <c r="AQ43" i="1"/>
  <c r="MR43" i="1"/>
  <c r="O44" i="1"/>
  <c r="MS43" i="1"/>
  <c r="JK43" i="1"/>
  <c r="JJ43" i="1"/>
  <c r="MT43" i="1"/>
  <c r="MU43" i="1"/>
  <c r="QO49" i="1"/>
  <c r="PJ48" i="1"/>
  <c r="KT48" i="1"/>
  <c r="IE49" i="1"/>
  <c r="FD48" i="1"/>
  <c r="OR48" i="1"/>
  <c r="RK49" i="1"/>
  <c r="TD49" i="1"/>
  <c r="QW48" i="1"/>
  <c r="PW49" i="1"/>
  <c r="IX49" i="1"/>
  <c r="VB49" i="1"/>
  <c r="OI49" i="1"/>
  <c r="OF48" i="1"/>
  <c r="UZ48" i="1"/>
  <c r="HK49" i="1"/>
  <c r="TP48" i="1"/>
  <c r="SX49" i="1"/>
  <c r="KC49" i="1"/>
  <c r="VJ48" i="1"/>
  <c r="HR48" i="1"/>
  <c r="SK49" i="1"/>
  <c r="UN49" i="1"/>
  <c r="FL49" i="1"/>
  <c r="IT48" i="1"/>
  <c r="HU49" i="1"/>
  <c r="TO49" i="1"/>
  <c r="BI49" i="1"/>
  <c r="OX49" i="1"/>
  <c r="OK48" i="1"/>
  <c r="IT49" i="1"/>
  <c r="TC49" i="1"/>
  <c r="HW48" i="1"/>
  <c r="LI48" i="1"/>
  <c r="SC49" i="1"/>
  <c r="EJ49" i="1"/>
  <c r="NA48" i="1"/>
  <c r="GT49" i="1"/>
  <c r="GW48" i="1"/>
  <c r="SS48" i="1"/>
  <c r="OU48" i="1"/>
  <c r="HC48" i="1"/>
  <c r="FU49" i="1"/>
  <c r="DY48" i="1"/>
  <c r="PJ49" i="1"/>
  <c r="TX48" i="1"/>
  <c r="KF48" i="1"/>
  <c r="DX49" i="1"/>
  <c r="QS49" i="1"/>
  <c r="FI48" i="1"/>
  <c r="QN49" i="1"/>
  <c r="GM49" i="1"/>
  <c r="QH49" i="1"/>
  <c r="FC49" i="1"/>
  <c r="LX48" i="1"/>
  <c r="ER48" i="1"/>
  <c r="FJ49" i="1"/>
  <c r="IF48" i="1"/>
  <c r="TS48" i="1"/>
  <c r="HB49" i="1"/>
  <c r="GU48" i="1"/>
  <c r="SJ49" i="1"/>
  <c r="JG49" i="1"/>
  <c r="UX49" i="1"/>
  <c r="EU49" i="1"/>
  <c r="SN48" i="1"/>
  <c r="MJ48" i="1"/>
  <c r="VG48" i="1"/>
  <c r="KL48" i="1"/>
  <c r="UA48" i="1"/>
  <c r="GD48" i="1"/>
  <c r="JL47" i="1"/>
  <c r="OI48" i="1"/>
  <c r="VJ49" i="1"/>
  <c r="PG48" i="1"/>
  <c r="VD48" i="1"/>
  <c r="SE49" i="1"/>
  <c r="NY48" i="1"/>
  <c r="MI48" i="1"/>
  <c r="KX49" i="1"/>
  <c r="HB48" i="1"/>
  <c r="PY49" i="1"/>
  <c r="EI48" i="1"/>
  <c r="AL44" i="1"/>
  <c r="HE49" i="1"/>
  <c r="PS48" i="1"/>
  <c r="OJ49" i="1"/>
  <c r="HZ48" i="1"/>
  <c r="FN48" i="1"/>
  <c r="PV49" i="1"/>
  <c r="EK49" i="1"/>
  <c r="HC49" i="1"/>
  <c r="PO49" i="1"/>
  <c r="VD49" i="1"/>
  <c r="QF48" i="1"/>
  <c r="KM49" i="1"/>
  <c r="KB49" i="1"/>
  <c r="NN49" i="1"/>
  <c r="GC49" i="1"/>
  <c r="PA49" i="1"/>
  <c r="UK48" i="1"/>
  <c r="SA48" i="1"/>
  <c r="SO49" i="1"/>
  <c r="TI48" i="1"/>
  <c r="QU49" i="1"/>
  <c r="QZ49" i="1"/>
  <c r="QL49" i="1"/>
  <c r="HN48" i="1"/>
  <c r="GN49" i="1"/>
  <c r="EQ48" i="1"/>
  <c r="VI49" i="1"/>
  <c r="TW48" i="1"/>
  <c r="FT49" i="1"/>
  <c r="RU48" i="1"/>
  <c r="GX49" i="1"/>
  <c r="GO48" i="1"/>
  <c r="TN48" i="1"/>
  <c r="HN49" i="1"/>
  <c r="EV20" i="1"/>
  <c r="FU22" i="1"/>
  <c r="IF22" i="1"/>
  <c r="D43" i="8"/>
  <c r="V43" i="8" s="1"/>
  <c r="C43" i="8"/>
  <c r="U43" i="8" s="1"/>
  <c r="E43" i="8"/>
  <c r="W43" i="8" s="1"/>
  <c r="QD18" i="1"/>
  <c r="SN18" i="1" s="1"/>
  <c r="UX18" i="1" s="1"/>
  <c r="HW51" i="1" l="1"/>
  <c r="LZ50" i="1"/>
  <c r="GH50" i="1"/>
  <c r="EB50" i="1"/>
  <c r="QL51" i="1"/>
  <c r="OI50" i="1"/>
  <c r="HW50" i="1"/>
  <c r="AM45" i="1"/>
  <c r="II51" i="1"/>
  <c r="MN43" i="1"/>
  <c r="MM43" i="1" s="1" a="1"/>
  <c r="MM43" i="1" s="1"/>
  <c r="EC51" i="1"/>
  <c r="QA50" i="1"/>
  <c r="RS51" i="1"/>
  <c r="ES50" i="1"/>
  <c r="AE45" i="1"/>
  <c r="OR51" i="1"/>
  <c r="ID51" i="1"/>
  <c r="KY50" i="1"/>
  <c r="RV50" i="1"/>
  <c r="GL51" i="1"/>
  <c r="TN50" i="1"/>
  <c r="OV51" i="1"/>
  <c r="JB51" i="1"/>
  <c r="PE51" i="1"/>
  <c r="FA50" i="1"/>
  <c r="VA50" i="1"/>
  <c r="QR44" i="1"/>
  <c r="P45" i="1"/>
  <c r="LJ44" i="1"/>
  <c r="OH44" i="1"/>
  <c r="TB44" i="1"/>
  <c r="LK44" i="1"/>
  <c r="LL44" i="1"/>
  <c r="PN50" i="1"/>
  <c r="PS50" i="1"/>
  <c r="OS51" i="1"/>
  <c r="RX51" i="1"/>
  <c r="PA50" i="1"/>
  <c r="NT50" i="1"/>
  <c r="UY50" i="1"/>
  <c r="QY50" i="1"/>
  <c r="PV50" i="1"/>
  <c r="GO50" i="1"/>
  <c r="SK51" i="1"/>
  <c r="GX50" i="1"/>
  <c r="QY51" i="1"/>
  <c r="OV50" i="1"/>
  <c r="FA51" i="1"/>
  <c r="IQ51" i="1"/>
  <c r="QU51" i="1"/>
  <c r="OU50" i="1"/>
  <c r="IX51" i="1"/>
  <c r="KD50" i="1"/>
  <c r="OL50" i="1"/>
  <c r="GP51" i="1"/>
  <c r="OZ51" i="1"/>
  <c r="IH50" i="1"/>
  <c r="TK50" i="1"/>
  <c r="HF50" i="1"/>
  <c r="RO50" i="1"/>
  <c r="FX51" i="1"/>
  <c r="IZ50" i="1"/>
  <c r="FE49" i="1"/>
  <c r="GD50" i="1"/>
  <c r="VH51" i="1"/>
  <c r="EZ50" i="1"/>
  <c r="JB50" i="1"/>
  <c r="SJ50" i="1"/>
  <c r="UF51" i="1"/>
  <c r="UA50" i="1"/>
  <c r="RT51" i="1"/>
  <c r="EK50" i="1"/>
  <c r="VE51" i="1"/>
  <c r="ER51" i="1"/>
  <c r="HJ51" i="1"/>
  <c r="BJ50" i="1"/>
  <c r="SX50" i="1"/>
  <c r="KV50" i="1"/>
  <c r="IM51" i="1"/>
  <c r="TR50" i="1"/>
  <c r="UT50" i="1"/>
  <c r="PE50" i="1"/>
  <c r="TV50" i="1"/>
  <c r="OB50" i="1"/>
  <c r="RM51" i="1"/>
  <c r="EC50" i="1"/>
  <c r="EE50" i="1"/>
  <c r="TZ50" i="1"/>
  <c r="EX50" i="1"/>
  <c r="RZ50" i="1"/>
  <c r="US50" i="1"/>
  <c r="NK51" i="1"/>
  <c r="DN50" i="1"/>
  <c r="KD51" i="1"/>
  <c r="OJ50" i="1"/>
  <c r="RS50" i="1"/>
  <c r="IJ50" i="1"/>
  <c r="RD50" i="1"/>
  <c r="EG51" i="1"/>
  <c r="QN50" i="1"/>
  <c r="FH51" i="1"/>
  <c r="OC50" i="1"/>
  <c r="UU50" i="1"/>
  <c r="VD51" i="1"/>
  <c r="AL45" i="1"/>
  <c r="FI50" i="1"/>
  <c r="SS50" i="1"/>
  <c r="OK50" i="1"/>
  <c r="VJ50" i="1"/>
  <c r="PW51" i="1"/>
  <c r="IU50" i="1"/>
  <c r="EU50" i="1"/>
  <c r="RF51" i="1"/>
  <c r="HJ50" i="1"/>
  <c r="RH51" i="1"/>
  <c r="TF50" i="1"/>
  <c r="RW50" i="1"/>
  <c r="QV50" i="1"/>
  <c r="TU50" i="1"/>
  <c r="NK50" i="1"/>
  <c r="UC50" i="1"/>
  <c r="FO48" i="1"/>
  <c r="II50" i="1"/>
  <c r="GN50" i="1"/>
  <c r="RN51" i="1"/>
  <c r="SW51" i="1"/>
  <c r="GS49" i="1"/>
  <c r="MH50" i="1"/>
  <c r="NY51" i="1"/>
  <c r="HM50" i="1"/>
  <c r="PL50" i="1"/>
  <c r="EX51" i="1"/>
  <c r="IG51" i="1"/>
  <c r="EY48" i="1"/>
  <c r="KI51" i="1"/>
  <c r="UD51" i="1"/>
  <c r="FD51" i="1"/>
  <c r="HP51" i="1"/>
  <c r="GF51" i="1"/>
  <c r="PO51" i="1"/>
  <c r="QW50" i="1"/>
  <c r="GF50" i="1"/>
  <c r="SH50" i="1"/>
  <c r="UK51" i="1"/>
  <c r="NU51" i="1"/>
  <c r="QS50" i="1"/>
  <c r="JL48" i="1"/>
  <c r="SL50" i="1"/>
  <c r="JC51" i="1"/>
  <c r="SH51" i="1"/>
  <c r="QK50" i="1"/>
  <c r="HP50" i="1"/>
  <c r="FM51" i="1"/>
  <c r="BM51" i="1"/>
  <c r="HY51" i="1"/>
  <c r="FB51" i="1"/>
  <c r="NM50" i="1"/>
  <c r="EF50" i="1"/>
  <c r="RC50" i="1"/>
  <c r="UZ51" i="1"/>
  <c r="TW51" i="1"/>
  <c r="TQ50" i="1"/>
  <c r="EF51" i="1"/>
  <c r="UR50" i="1"/>
  <c r="TV51" i="1"/>
  <c r="HX51" i="1"/>
  <c r="AJ45" i="1"/>
  <c r="KY51" i="1"/>
  <c r="HO50" i="1"/>
  <c r="FT51" i="1"/>
  <c r="SO51" i="1"/>
  <c r="EI50" i="1"/>
  <c r="MI50" i="1"/>
  <c r="KL50" i="1"/>
  <c r="TS50" i="1"/>
  <c r="QS51" i="1"/>
  <c r="GW50" i="1"/>
  <c r="OX51" i="1"/>
  <c r="KC51" i="1"/>
  <c r="FR50" i="1"/>
  <c r="JA51" i="1"/>
  <c r="NZ50" i="1"/>
  <c r="JM44" i="1"/>
  <c r="V45" i="1"/>
  <c r="JO50" i="1"/>
  <c r="QQ50" i="1"/>
  <c r="UF50" i="1"/>
  <c r="OY51" i="1"/>
  <c r="IC50" i="1"/>
  <c r="HT51" i="1"/>
  <c r="PM50" i="1"/>
  <c r="TA50" i="1"/>
  <c r="TX51" i="1"/>
  <c r="RM50" i="1"/>
  <c r="IW51" i="1"/>
  <c r="ON51" i="1"/>
  <c r="HA50" i="1"/>
  <c r="UW51" i="1"/>
  <c r="QB50" i="1"/>
  <c r="OA50" i="1"/>
  <c r="VK51" i="1"/>
  <c r="SR50" i="1"/>
  <c r="FV51" i="1"/>
  <c r="RQ51" i="1"/>
  <c r="HV51" i="1"/>
  <c r="SK50" i="1"/>
  <c r="SU50" i="1"/>
  <c r="GH51" i="1"/>
  <c r="FW50" i="1"/>
  <c r="OW51" i="1"/>
  <c r="RV51" i="1"/>
  <c r="UJ51" i="1"/>
  <c r="PQ51" i="1"/>
  <c r="SV51" i="1"/>
  <c r="KB51" i="1"/>
  <c r="QH51" i="1"/>
  <c r="LY50" i="1"/>
  <c r="RE51" i="1"/>
  <c r="UL51" i="1"/>
  <c r="IB50" i="1"/>
  <c r="QD50" i="1"/>
  <c r="VB51" i="1"/>
  <c r="IO51" i="1"/>
  <c r="PN51" i="1"/>
  <c r="KG50" i="1"/>
  <c r="KB50" i="1"/>
  <c r="IN51" i="1"/>
  <c r="UN50" i="1"/>
  <c r="FU50" i="1"/>
  <c r="IC51" i="1"/>
  <c r="HA51" i="1"/>
  <c r="GR50" i="1"/>
  <c r="HU50" i="1"/>
  <c r="FR51" i="1"/>
  <c r="QZ51" i="1"/>
  <c r="IO50" i="1"/>
  <c r="AR44" i="1"/>
  <c r="D44" i="1"/>
  <c r="N45" i="1"/>
  <c r="LA51" i="1"/>
  <c r="TT51" i="1"/>
  <c r="BK50" i="1"/>
  <c r="MK50" i="1"/>
  <c r="FZ50" i="1"/>
  <c r="UQ50" i="1"/>
  <c r="JC50" i="1"/>
  <c r="HE51" i="1"/>
  <c r="QN51" i="1"/>
  <c r="TS51" i="1"/>
  <c r="PD51" i="1"/>
  <c r="TM51" i="1"/>
  <c r="GQ50" i="1"/>
  <c r="IW50" i="1"/>
  <c r="FY51" i="1"/>
  <c r="ED51" i="1"/>
  <c r="PO50" i="1"/>
  <c r="RK50" i="1"/>
  <c r="PC51" i="1"/>
  <c r="OX50" i="1"/>
  <c r="RU50" i="1"/>
  <c r="KX51" i="1"/>
  <c r="KR51" i="1"/>
  <c r="NY50" i="1"/>
  <c r="SX51" i="1"/>
  <c r="OM51" i="1"/>
  <c r="RL50" i="1"/>
  <c r="UA51" i="1"/>
  <c r="AK45" i="1"/>
  <c r="PR50" i="1"/>
  <c r="GZ50" i="1"/>
  <c r="VI50" i="1"/>
  <c r="PF51" i="1"/>
  <c r="TG50" i="1"/>
  <c r="GW51" i="1"/>
  <c r="SZ51" i="1"/>
  <c r="HC51" i="1"/>
  <c r="PY51" i="1"/>
  <c r="DX51" i="1"/>
  <c r="EY51" i="1"/>
  <c r="TH50" i="1"/>
  <c r="EB51" i="1"/>
  <c r="GK50" i="1"/>
  <c r="RG51" i="1"/>
  <c r="OD51" i="1"/>
  <c r="HO51" i="1"/>
  <c r="PS51" i="1"/>
  <c r="FS50" i="1"/>
  <c r="SG51" i="1"/>
  <c r="UI51" i="1"/>
  <c r="GP50" i="1"/>
  <c r="KJ50" i="1"/>
  <c r="EQ49" i="1"/>
  <c r="UC51" i="1"/>
  <c r="HL51" i="1"/>
  <c r="EP51" i="1"/>
  <c r="UR51" i="1"/>
  <c r="HQ51" i="1"/>
  <c r="OA51" i="1"/>
  <c r="RI51" i="1"/>
  <c r="UH50" i="1"/>
  <c r="IR51" i="1"/>
  <c r="EL50" i="1"/>
  <c r="HQ50" i="1"/>
  <c r="RI50" i="1"/>
  <c r="PH51" i="1"/>
  <c r="FJ51" i="1"/>
  <c r="KF50" i="1"/>
  <c r="NA50" i="1"/>
  <c r="JR50" i="1"/>
  <c r="GB48" i="1"/>
  <c r="FB50" i="1"/>
  <c r="HD50" i="1"/>
  <c r="FM48" i="1"/>
  <c r="OT51" i="1"/>
  <c r="UV51" i="1"/>
  <c r="DT50" i="1"/>
  <c r="TU51" i="1"/>
  <c r="QX51" i="1"/>
  <c r="TE50" i="1"/>
  <c r="IV50" i="1"/>
  <c r="EV50" i="1"/>
  <c r="GL50" i="1"/>
  <c r="QU50" i="1"/>
  <c r="LB51" i="1"/>
  <c r="QM51" i="1"/>
  <c r="JO51" i="1"/>
  <c r="SM51" i="1"/>
  <c r="ET50" i="1"/>
  <c r="JA50" i="1"/>
  <c r="NT51" i="1"/>
  <c r="IL51" i="1"/>
  <c r="HG50" i="1"/>
  <c r="NL51" i="1"/>
  <c r="FO51" i="1"/>
  <c r="VA51" i="1"/>
  <c r="EZ51" i="1"/>
  <c r="TD50" i="1"/>
  <c r="VC50" i="1"/>
  <c r="MZ50" i="1"/>
  <c r="HT50" i="1"/>
  <c r="QB51" i="1"/>
  <c r="QK51" i="1"/>
  <c r="LM44" i="1"/>
  <c r="LN44" i="1"/>
  <c r="Q45" i="1"/>
  <c r="IS51" i="1"/>
  <c r="TG51" i="1"/>
  <c r="FN51" i="1"/>
  <c r="FI51" i="1"/>
  <c r="RZ51" i="1"/>
  <c r="VI51" i="1"/>
  <c r="UK50" i="1"/>
  <c r="EK51" i="1"/>
  <c r="SE51" i="1"/>
  <c r="MJ50" i="1"/>
  <c r="TO51" i="1"/>
  <c r="TP50" i="1"/>
  <c r="RK51" i="1"/>
  <c r="AQ44" i="1"/>
  <c r="O45" i="1"/>
  <c r="MU44" i="1"/>
  <c r="JK44" i="1"/>
  <c r="MT44" i="1"/>
  <c r="MS44" i="1"/>
  <c r="JJ44" i="1"/>
  <c r="MR44" i="1"/>
  <c r="AP44" i="1"/>
  <c r="EE51" i="1"/>
  <c r="GG51" i="1"/>
  <c r="HI50" i="1"/>
  <c r="FL50" i="1"/>
  <c r="UE51" i="1"/>
  <c r="JE50" i="1"/>
  <c r="OQ50" i="1"/>
  <c r="OY50" i="1"/>
  <c r="QV51" i="1"/>
  <c r="HH51" i="1"/>
  <c r="IP51" i="1"/>
  <c r="OQ51" i="1"/>
  <c r="UP51" i="1"/>
  <c r="GD49" i="1"/>
  <c r="RP50" i="1"/>
  <c r="QI50" i="1"/>
  <c r="PT51" i="1"/>
  <c r="EH51" i="1"/>
  <c r="SA51" i="1"/>
  <c r="ST50" i="1"/>
  <c r="GV49" i="1"/>
  <c r="VE50" i="1"/>
  <c r="IY51" i="1"/>
  <c r="HY50" i="1"/>
  <c r="RL51" i="1"/>
  <c r="TQ51" i="1"/>
  <c r="DY51" i="1"/>
  <c r="IQ50" i="1"/>
  <c r="IA50" i="1"/>
  <c r="FV50" i="1"/>
  <c r="GB49" i="1"/>
  <c r="GZ51" i="1"/>
  <c r="FP51" i="1"/>
  <c r="GX51" i="1"/>
  <c r="GA50" i="1"/>
  <c r="UO51" i="1"/>
  <c r="GQ51" i="1"/>
  <c r="GN51" i="1"/>
  <c r="GC51" i="1"/>
  <c r="FN50" i="1"/>
  <c r="PG50" i="1"/>
  <c r="LX50" i="1"/>
  <c r="IT50" i="1"/>
  <c r="KH51" i="1"/>
  <c r="GJ51" i="1"/>
  <c r="HS51" i="1"/>
  <c r="UP50" i="1"/>
  <c r="UM50" i="1"/>
  <c r="SG50" i="1"/>
  <c r="PI50" i="1"/>
  <c r="FY50" i="1"/>
  <c r="DX50" i="1"/>
  <c r="SB50" i="1"/>
  <c r="BN50" i="1"/>
  <c r="QG50" i="1"/>
  <c r="KG51" i="1"/>
  <c r="RR51" i="1"/>
  <c r="VH50" i="1"/>
  <c r="RA50" i="1"/>
  <c r="KU50" i="1"/>
  <c r="RP51" i="1"/>
  <c r="IR50" i="1"/>
  <c r="PD50" i="1"/>
  <c r="HE50" i="1"/>
  <c r="FG50" i="1"/>
  <c r="QW51" i="1"/>
  <c r="TY51" i="1"/>
  <c r="PT50" i="1"/>
  <c r="OO51" i="1"/>
  <c r="GE49" i="1"/>
  <c r="PR51" i="1"/>
  <c r="GM50" i="1"/>
  <c r="FK51" i="1"/>
  <c r="UU51" i="1"/>
  <c r="SF50" i="1"/>
  <c r="RJ50" i="1"/>
  <c r="OE51" i="1"/>
  <c r="KX50" i="1"/>
  <c r="QM50" i="1"/>
  <c r="VK50" i="1"/>
  <c r="HB50" i="1"/>
  <c r="EQ50" i="1"/>
  <c r="GI50" i="1"/>
  <c r="EU51" i="1"/>
  <c r="PJ51" i="1"/>
  <c r="SC51" i="1"/>
  <c r="UZ50" i="1"/>
  <c r="FD50" i="1"/>
  <c r="SQ51" i="1"/>
  <c r="IH51" i="1"/>
  <c r="KM50" i="1"/>
  <c r="JF50" i="1"/>
  <c r="ES51" i="1"/>
  <c r="PU50" i="1"/>
  <c r="QG51" i="1"/>
  <c r="OE50" i="1"/>
  <c r="FH50" i="1"/>
  <c r="HF51" i="1"/>
  <c r="LC51" i="1"/>
  <c r="NM51" i="1"/>
  <c r="OT50" i="1"/>
  <c r="OP50" i="1"/>
  <c r="RA51" i="1"/>
  <c r="SI51" i="1"/>
  <c r="TL51" i="1"/>
  <c r="SL51" i="1"/>
  <c r="KL51" i="1"/>
  <c r="RX50" i="1"/>
  <c r="PK50" i="1"/>
  <c r="NN50" i="1"/>
  <c r="BP51" i="1"/>
  <c r="UG51" i="1"/>
  <c r="TA51" i="1"/>
  <c r="JG50" i="1"/>
  <c r="OM50" i="1"/>
  <c r="KJ51" i="1"/>
  <c r="TM50" i="1"/>
  <c r="RF50" i="1"/>
  <c r="SF51" i="1"/>
  <c r="RN50" i="1"/>
  <c r="OJ51" i="1"/>
  <c r="OI51" i="1"/>
  <c r="SP50" i="1"/>
  <c r="SN51" i="1"/>
  <c r="OK51" i="1"/>
  <c r="SZ50" i="1"/>
  <c r="ML50" i="1"/>
  <c r="EG50" i="1"/>
  <c r="OO50" i="1"/>
  <c r="FU51" i="1"/>
  <c r="KT50" i="1"/>
  <c r="FF50" i="1"/>
  <c r="NL50" i="1"/>
  <c r="UQ51" i="1"/>
  <c r="HM51" i="1"/>
  <c r="IJ51" i="1"/>
  <c r="HR51" i="1"/>
  <c r="OL51" i="1"/>
  <c r="QP51" i="1"/>
  <c r="JL49" i="1"/>
  <c r="TC51" i="1"/>
  <c r="PJ50" i="1"/>
  <c r="UT51" i="1"/>
  <c r="NU50" i="1"/>
  <c r="OB51" i="1"/>
  <c r="SD51" i="1"/>
  <c r="PW50" i="1"/>
  <c r="QH50" i="1"/>
  <c r="ME48" i="1" a="1"/>
  <c r="ME48" i="1" s="1"/>
  <c r="MF50" i="1"/>
  <c r="QZ50" i="1"/>
  <c r="VF50" i="1"/>
  <c r="FX50" i="1"/>
  <c r="SY50" i="1"/>
  <c r="OU51" i="1"/>
  <c r="KM51" i="1"/>
  <c r="GM51" i="1"/>
  <c r="SP51" i="1"/>
  <c r="KI50" i="1"/>
  <c r="TL50" i="1"/>
  <c r="SM50" i="1"/>
  <c r="IT51" i="1"/>
  <c r="PB51" i="1"/>
  <c r="RY50" i="1"/>
  <c r="PP51" i="1"/>
  <c r="OC51" i="1"/>
  <c r="SO50" i="1"/>
  <c r="KK51" i="1"/>
  <c r="JD50" i="1"/>
  <c r="KK50" i="1"/>
  <c r="FQ50" i="1"/>
  <c r="FS51" i="1"/>
  <c r="IS50" i="1"/>
  <c r="RC51" i="1"/>
  <c r="GU50" i="1"/>
  <c r="RG50" i="1"/>
  <c r="TP51" i="1"/>
  <c r="QD51" i="1"/>
  <c r="TZ51" i="1"/>
  <c r="QQ51" i="1"/>
  <c r="HD51" i="1"/>
  <c r="BP50" i="1"/>
  <c r="IN50" i="1"/>
  <c r="SA50" i="1"/>
  <c r="VG50" i="1"/>
  <c r="BI51" i="1"/>
  <c r="QJ51" i="1"/>
  <c r="RQ50" i="1"/>
  <c r="IP50" i="1"/>
  <c r="IM50" i="1"/>
  <c r="RB50" i="1"/>
  <c r="IK50" i="1"/>
  <c r="JR51" i="1"/>
  <c r="VC51" i="1"/>
  <c r="OZ50" i="1"/>
  <c r="PC50" i="1"/>
  <c r="TF51" i="1"/>
  <c r="QE50" i="1"/>
  <c r="TX50" i="1"/>
  <c r="HU51" i="1"/>
  <c r="PP50" i="1"/>
  <c r="IV51" i="1"/>
  <c r="PI51" i="1"/>
  <c r="QP50" i="1"/>
  <c r="HV50" i="1"/>
  <c r="MG50" i="1"/>
  <c r="HH50" i="1"/>
  <c r="UV50" i="1"/>
  <c r="PH50" i="1"/>
  <c r="UO50" i="1"/>
  <c r="GY51" i="1"/>
  <c r="EW50" i="1"/>
  <c r="FE50" i="1"/>
  <c r="GI49" i="1"/>
  <c r="PX50" i="1"/>
  <c r="MQ50" i="1"/>
  <c r="EI51" i="1"/>
  <c r="UG50" i="1"/>
  <c r="SW50" i="1"/>
  <c r="EP48" i="1"/>
  <c r="TK51" i="1"/>
  <c r="UI50" i="1"/>
  <c r="GE50" i="1"/>
  <c r="KT51" i="1"/>
  <c r="KR50" i="1"/>
  <c r="TO50" i="1"/>
  <c r="UY51" i="1"/>
  <c r="JP50" i="1"/>
  <c r="TR51" i="1"/>
  <c r="HN50" i="1"/>
  <c r="NN51" i="1"/>
  <c r="DY50" i="1"/>
  <c r="OF50" i="1"/>
  <c r="TE51" i="1"/>
  <c r="SR51" i="1"/>
  <c r="IY50" i="1"/>
  <c r="QF51" i="1"/>
  <c r="GS48" i="1"/>
  <c r="VB50" i="1"/>
  <c r="OF51" i="1"/>
  <c r="PZ50" i="1"/>
  <c r="RO51" i="1"/>
  <c r="MC50" i="1"/>
  <c r="RW51" i="1"/>
  <c r="SB51" i="1"/>
  <c r="PY50" i="1"/>
  <c r="KE51" i="1"/>
  <c r="HL50" i="1"/>
  <c r="RD51" i="1"/>
  <c r="SC50" i="1"/>
  <c r="QJ50" i="1"/>
  <c r="QC51" i="1"/>
  <c r="FQ51" i="1"/>
  <c r="UH51" i="1"/>
  <c r="UX50" i="1"/>
  <c r="BN51" i="1"/>
  <c r="QC50" i="1"/>
  <c r="HZ51" i="1"/>
  <c r="KU51" i="1"/>
  <c r="QT50" i="1"/>
  <c r="BM50" i="1"/>
  <c r="TY50" i="1"/>
  <c r="PF50" i="1"/>
  <c r="UJ50" i="1"/>
  <c r="OW50" i="1"/>
  <c r="LB50" i="1"/>
  <c r="JG51" i="1"/>
  <c r="UN51" i="1"/>
  <c r="KZ50" i="1"/>
  <c r="FT50" i="1"/>
  <c r="EJ50" i="1"/>
  <c r="GU51" i="1"/>
  <c r="EA51" i="1"/>
  <c r="UL50" i="1"/>
  <c r="FF51" i="1"/>
  <c r="QI51" i="1"/>
  <c r="RE50" i="1"/>
  <c r="TI51" i="1"/>
  <c r="EW51" i="1"/>
  <c r="FC50" i="1"/>
  <c r="GT48" i="1"/>
  <c r="KZ51" i="1"/>
  <c r="SS51" i="1"/>
  <c r="HX50" i="1"/>
  <c r="JF51" i="1"/>
  <c r="PL51" i="1"/>
  <c r="SJ51" i="1"/>
  <c r="SU51" i="1"/>
  <c r="GC50" i="1"/>
  <c r="QX50" i="1"/>
  <c r="TT50" i="1"/>
  <c r="VF51" i="1"/>
  <c r="KF51" i="1"/>
  <c r="QL50" i="1"/>
  <c r="HC50" i="1"/>
  <c r="JE51" i="1"/>
  <c r="JD51" i="1"/>
  <c r="SY51" i="1"/>
  <c r="PM51" i="1"/>
  <c r="RB51" i="1"/>
  <c r="HR50" i="1"/>
  <c r="FJ50" i="1"/>
  <c r="EH50" i="1"/>
  <c r="QA51" i="1"/>
  <c r="RH50" i="1"/>
  <c r="IB51" i="1"/>
  <c r="LA50" i="1"/>
  <c r="SI50" i="1"/>
  <c r="BJ51" i="1"/>
  <c r="QF50" i="1"/>
  <c r="QO51" i="1"/>
  <c r="SV50" i="1"/>
  <c r="MD50" i="1"/>
  <c r="IF51" i="1"/>
  <c r="TJ50" i="1"/>
  <c r="TI50" i="1"/>
  <c r="HB51" i="1"/>
  <c r="FG51" i="1"/>
  <c r="TW50" i="1"/>
  <c r="IF50" i="1"/>
  <c r="GT51" i="1"/>
  <c r="TD51" i="1"/>
  <c r="GJ50" i="1"/>
  <c r="GG50" i="1"/>
  <c r="IX50" i="1"/>
  <c r="BI50" i="1"/>
  <c r="UB51" i="1"/>
  <c r="OS50" i="1"/>
  <c r="UE50" i="1"/>
  <c r="HK50" i="1"/>
  <c r="PU51" i="1"/>
  <c r="Y45" i="1"/>
  <c r="NP44" i="1"/>
  <c r="GA51" i="1"/>
  <c r="TJ51" i="1"/>
  <c r="SN50" i="1"/>
  <c r="ER50" i="1"/>
  <c r="OR50" i="1"/>
  <c r="EL51" i="1"/>
  <c r="NZ51" i="1"/>
  <c r="ON50" i="1"/>
  <c r="ST51" i="1"/>
  <c r="QT51" i="1"/>
  <c r="UW50" i="1"/>
  <c r="UD50" i="1"/>
  <c r="SD50" i="1"/>
  <c r="FK50" i="1"/>
  <c r="GY50" i="1"/>
  <c r="GV50" i="1"/>
  <c r="IG50" i="1"/>
  <c r="LC50" i="1"/>
  <c r="HG51" i="1"/>
  <c r="IK51" i="1"/>
  <c r="PA51" i="1"/>
  <c r="PV51" i="1"/>
  <c r="VD50" i="1"/>
  <c r="EJ51" i="1"/>
  <c r="HK51" i="1"/>
  <c r="RJ51" i="1"/>
  <c r="FP50" i="1"/>
  <c r="IE50" i="1"/>
  <c r="TN51" i="1"/>
  <c r="HI51" i="1"/>
  <c r="BK51" i="1"/>
  <c r="KE50" i="1"/>
  <c r="UB50" i="1"/>
  <c r="GO49" i="1"/>
  <c r="EA50" i="1"/>
  <c r="ID50" i="1"/>
  <c r="KH50" i="1"/>
  <c r="US51" i="1"/>
  <c r="PK51" i="1"/>
  <c r="PG51" i="1"/>
  <c r="MB50" i="1"/>
  <c r="OD50" i="1"/>
  <c r="GK51" i="1"/>
  <c r="MA50" i="1"/>
  <c r="HN51" i="1"/>
  <c r="HZ50" i="1"/>
  <c r="VJ51" i="1"/>
  <c r="UX51" i="1"/>
  <c r="FC51" i="1"/>
  <c r="LI50" i="1"/>
  <c r="FL51" i="1"/>
  <c r="IE51" i="1"/>
  <c r="HS50" i="1"/>
  <c r="UM51" i="1"/>
  <c r="FW51" i="1"/>
  <c r="EV51" i="1"/>
  <c r="RR50" i="1"/>
  <c r="IA51" i="1"/>
  <c r="IL50" i="1"/>
  <c r="PQ50" i="1"/>
  <c r="RT50" i="1"/>
  <c r="PX51" i="1"/>
  <c r="SQ50" i="1"/>
  <c r="PB50" i="1"/>
  <c r="KC50" i="1"/>
  <c r="ED50" i="1"/>
  <c r="QO50" i="1"/>
  <c r="PZ51" i="1"/>
  <c r="KV51" i="1"/>
  <c r="ET51" i="1"/>
  <c r="VG51" i="1"/>
  <c r="DK50" i="1"/>
  <c r="SE50" i="1"/>
  <c r="RY51" i="1"/>
  <c r="TC50" i="1"/>
  <c r="IU51" i="1"/>
  <c r="GR51" i="1"/>
  <c r="JP51" i="1"/>
  <c r="QE51" i="1"/>
  <c r="TH51" i="1"/>
  <c r="OP51" i="1"/>
  <c r="RU51" i="1"/>
  <c r="FZ49" i="1"/>
  <c r="IZ51" i="1"/>
  <c r="EW20" i="1"/>
  <c r="FV22" i="1"/>
  <c r="IG22" i="1"/>
  <c r="QE18" i="1"/>
  <c r="SO18" i="1" s="1"/>
  <c r="UY18" i="1" s="1"/>
  <c r="AM46" i="1" l="1"/>
  <c r="AE46" i="1"/>
  <c r="HW52" i="1"/>
  <c r="OI52" i="1"/>
  <c r="QL53" i="1"/>
  <c r="EB52" i="1"/>
  <c r="SI52" i="1"/>
  <c r="JF53" i="1"/>
  <c r="UX52" i="1"/>
  <c r="SA53" i="1"/>
  <c r="QU52" i="1"/>
  <c r="IW52" i="1"/>
  <c r="VB53" i="1"/>
  <c r="PA52" i="1"/>
  <c r="BK53" i="1"/>
  <c r="EL53" i="1"/>
  <c r="HX52" i="1"/>
  <c r="UH53" i="1"/>
  <c r="KT53" i="1"/>
  <c r="OZ52" i="1"/>
  <c r="OC53" i="1"/>
  <c r="OL53" i="1"/>
  <c r="RX52" i="1"/>
  <c r="KX52" i="1"/>
  <c r="UM52" i="1"/>
  <c r="EK53" i="1"/>
  <c r="RG53" i="1"/>
  <c r="GR52" i="1"/>
  <c r="UJ53" i="1"/>
  <c r="TX53" i="1"/>
  <c r="EX53" i="1"/>
  <c r="II52" i="1"/>
  <c r="TV52" i="1"/>
  <c r="UB53" i="1"/>
  <c r="JD53" i="1"/>
  <c r="SP53" i="1"/>
  <c r="EG52" i="1"/>
  <c r="PT52" i="1"/>
  <c r="IQ52" i="1"/>
  <c r="IL53" i="1"/>
  <c r="EL52" i="1"/>
  <c r="PF53" i="1"/>
  <c r="BK52" i="1"/>
  <c r="HA53" i="1"/>
  <c r="IH52" i="1"/>
  <c r="SD52" i="1"/>
  <c r="HB53" i="1"/>
  <c r="SA52" i="1"/>
  <c r="PW52" i="1"/>
  <c r="FH52" i="1"/>
  <c r="GK52" i="1"/>
  <c r="RX53" i="1"/>
  <c r="SQ52" i="1"/>
  <c r="PV53" i="1"/>
  <c r="JE53" i="1"/>
  <c r="EA53" i="1"/>
  <c r="GM53" i="1"/>
  <c r="IR53" i="1"/>
  <c r="VI52" i="1"/>
  <c r="TT53" i="1"/>
  <c r="JA53" i="1"/>
  <c r="EZ52" i="1"/>
  <c r="ES52" i="1"/>
  <c r="FC53" i="1"/>
  <c r="BI52" i="1"/>
  <c r="GU53" i="1"/>
  <c r="SZ52" i="1"/>
  <c r="NT53" i="1"/>
  <c r="OW53" i="1"/>
  <c r="SH53" i="1"/>
  <c r="UC52" i="1"/>
  <c r="US52" i="1"/>
  <c r="UX53" i="1"/>
  <c r="IX52" i="1"/>
  <c r="DY52" i="1"/>
  <c r="PI53" i="1"/>
  <c r="SL53" i="1"/>
  <c r="RJ52" i="1"/>
  <c r="UO53" i="1"/>
  <c r="GZ52" i="1"/>
  <c r="LA53" i="1"/>
  <c r="FR52" i="1"/>
  <c r="IU52" i="1"/>
  <c r="UT52" i="1"/>
  <c r="RS53" i="1"/>
  <c r="PX53" i="1"/>
  <c r="SN52" i="1"/>
  <c r="RH52" i="1"/>
  <c r="GT50" i="1"/>
  <c r="QJ52" i="1"/>
  <c r="UI52" i="1"/>
  <c r="IK52" i="1"/>
  <c r="IV52" i="1"/>
  <c r="FW52" i="1"/>
  <c r="KC53" i="1"/>
  <c r="RC52" i="1"/>
  <c r="GP53" i="1"/>
  <c r="OV53" i="1"/>
  <c r="IF53" i="1"/>
  <c r="QL52" i="1"/>
  <c r="PZ52" i="1"/>
  <c r="OK53" i="1"/>
  <c r="PJ53" i="1"/>
  <c r="GJ53" i="1"/>
  <c r="RL53" i="1"/>
  <c r="VC52" i="1"/>
  <c r="UI53" i="1"/>
  <c r="PR52" i="1"/>
  <c r="AR45" i="1"/>
  <c r="D45" i="1"/>
  <c r="N46" i="1"/>
  <c r="RE53" i="1"/>
  <c r="HO52" i="1"/>
  <c r="JC53" i="1"/>
  <c r="NY53" i="1"/>
  <c r="PW53" i="1"/>
  <c r="RZ52" i="1"/>
  <c r="GD52" i="1"/>
  <c r="OL52" i="1"/>
  <c r="QA52" i="1"/>
  <c r="OP53" i="1"/>
  <c r="VG53" i="1"/>
  <c r="RR52" i="1"/>
  <c r="TJ53" i="1"/>
  <c r="QX52" i="1"/>
  <c r="FT52" i="1"/>
  <c r="QT52" i="1"/>
  <c r="SC52" i="1"/>
  <c r="PP52" i="1"/>
  <c r="HD53" i="1"/>
  <c r="FS53" i="1"/>
  <c r="IT53" i="1"/>
  <c r="NU52" i="1"/>
  <c r="UQ53" i="1"/>
  <c r="JG52" i="1"/>
  <c r="PU52" i="1"/>
  <c r="UU53" i="1"/>
  <c r="GX53" i="1"/>
  <c r="RP52" i="1"/>
  <c r="O46" i="1"/>
  <c r="AP45" i="1"/>
  <c r="MU45" i="1"/>
  <c r="AQ45" i="1"/>
  <c r="MS45" i="1"/>
  <c r="MR45" i="1"/>
  <c r="MT45" i="1"/>
  <c r="JJ45" i="1"/>
  <c r="JK45" i="1"/>
  <c r="UN52" i="1"/>
  <c r="QB52" i="1"/>
  <c r="OX53" i="1"/>
  <c r="KY53" i="1"/>
  <c r="MH52" i="1"/>
  <c r="EG53" i="1"/>
  <c r="IM53" i="1"/>
  <c r="SK53" i="1"/>
  <c r="EC53" i="1"/>
  <c r="ET53" i="1"/>
  <c r="ID52" i="1"/>
  <c r="EH52" i="1"/>
  <c r="HN52" i="1"/>
  <c r="GY53" i="1"/>
  <c r="SI53" i="1"/>
  <c r="EU53" i="1"/>
  <c r="BN52" i="1"/>
  <c r="KH53" i="1"/>
  <c r="FL52" i="1"/>
  <c r="QX53" i="1"/>
  <c r="DX53" i="1"/>
  <c r="PC53" i="1"/>
  <c r="EF52" i="1"/>
  <c r="HP53" i="1"/>
  <c r="TU52" i="1"/>
  <c r="EV53" i="1"/>
  <c r="KF53" i="1"/>
  <c r="EW53" i="1"/>
  <c r="RD53" i="1"/>
  <c r="TR53" i="1"/>
  <c r="EP50" i="1"/>
  <c r="HU53" i="1"/>
  <c r="IM52" i="1"/>
  <c r="FQ52" i="1"/>
  <c r="NL52" i="1"/>
  <c r="TA53" i="1"/>
  <c r="GD51" i="1"/>
  <c r="FN53" i="1"/>
  <c r="SM53" i="1"/>
  <c r="NA52" i="1"/>
  <c r="SG53" i="1"/>
  <c r="QN53" i="1"/>
  <c r="IN53" i="1"/>
  <c r="TZ52" i="1"/>
  <c r="QE53" i="1"/>
  <c r="HN53" i="1"/>
  <c r="IE52" i="1"/>
  <c r="TD53" i="1"/>
  <c r="SM52" i="1"/>
  <c r="ES53" i="1"/>
  <c r="FK53" i="1"/>
  <c r="SB52" i="1"/>
  <c r="IT52" i="1"/>
  <c r="IY53" i="1"/>
  <c r="UP53" i="1"/>
  <c r="HI52" i="1"/>
  <c r="HQ53" i="1"/>
  <c r="GW52" i="1"/>
  <c r="NM52" i="1"/>
  <c r="FD53" i="1"/>
  <c r="QV52" i="1"/>
  <c r="RD52" i="1"/>
  <c r="EK52" i="1"/>
  <c r="IX53" i="1"/>
  <c r="PV52" i="1"/>
  <c r="GL53" i="1"/>
  <c r="KV53" i="1"/>
  <c r="LC52" i="1"/>
  <c r="QT53" i="1"/>
  <c r="NP45" i="1"/>
  <c r="Y46" i="1"/>
  <c r="FJ52" i="1"/>
  <c r="SU53" i="1"/>
  <c r="HZ53" i="1"/>
  <c r="HL52" i="1"/>
  <c r="GS50" i="1"/>
  <c r="JP52" i="1"/>
  <c r="SW52" i="1"/>
  <c r="TZ53" i="1"/>
  <c r="KK52" i="1"/>
  <c r="PJ52" i="1"/>
  <c r="OI53" i="1"/>
  <c r="UG53" i="1"/>
  <c r="OP52" i="1"/>
  <c r="GM52" i="1"/>
  <c r="TP52" i="1"/>
  <c r="EZ53" i="1"/>
  <c r="TU53" i="1"/>
  <c r="KF52" i="1"/>
  <c r="PY53" i="1"/>
  <c r="UA53" i="1"/>
  <c r="RK52" i="1"/>
  <c r="HE53" i="1"/>
  <c r="IO52" i="1"/>
  <c r="KB52" i="1"/>
  <c r="QH53" i="1"/>
  <c r="SU52" i="1"/>
  <c r="HA52" i="1"/>
  <c r="UF52" i="1"/>
  <c r="QS52" i="1"/>
  <c r="RW52" i="1"/>
  <c r="SS52" i="1"/>
  <c r="IJ52" i="1"/>
  <c r="EE52" i="1"/>
  <c r="SX52" i="1"/>
  <c r="IZ52" i="1"/>
  <c r="RV52" i="1"/>
  <c r="KC52" i="1"/>
  <c r="MB52" i="1"/>
  <c r="BI53" i="1"/>
  <c r="OO53" i="1"/>
  <c r="HG52" i="1"/>
  <c r="HQ52" i="1"/>
  <c r="MK52" i="1"/>
  <c r="RM52" i="1"/>
  <c r="ER53" i="1"/>
  <c r="FA53" i="1"/>
  <c r="FK52" i="1"/>
  <c r="OS52" i="1"/>
  <c r="SY53" i="1"/>
  <c r="UL52" i="1"/>
  <c r="RW53" i="1"/>
  <c r="PX52" i="1"/>
  <c r="VG52" i="1"/>
  <c r="KI52" i="1"/>
  <c r="HF53" i="1"/>
  <c r="TG52" i="1"/>
  <c r="NZ52" i="1"/>
  <c r="GF52" i="1"/>
  <c r="UU52" i="1"/>
  <c r="HV52" i="1"/>
  <c r="QH52" i="1"/>
  <c r="RF52" i="1"/>
  <c r="EH53" i="1"/>
  <c r="QB53" i="1"/>
  <c r="HD52" i="1"/>
  <c r="RV53" i="1"/>
  <c r="HP52" i="1"/>
  <c r="OV52" i="1"/>
  <c r="RY53" i="1"/>
  <c r="HI53" i="1"/>
  <c r="LA52" i="1"/>
  <c r="SS53" i="1"/>
  <c r="FQ53" i="1"/>
  <c r="OF52" i="1"/>
  <c r="QP52" i="1"/>
  <c r="HR53" i="1"/>
  <c r="TM52" i="1"/>
  <c r="UZ52" i="1"/>
  <c r="TY53" i="1"/>
  <c r="GQ53" i="1"/>
  <c r="UK52" i="1"/>
  <c r="GQ52" i="1"/>
  <c r="TA52" i="1"/>
  <c r="SO53" i="1"/>
  <c r="PL52" i="1"/>
  <c r="PE52" i="1"/>
  <c r="PE53" i="1"/>
  <c r="SE52" i="1"/>
  <c r="PF52" i="1"/>
  <c r="MC52" i="1"/>
  <c r="VC53" i="1"/>
  <c r="KL53" i="1"/>
  <c r="OE53" i="1"/>
  <c r="UP52" i="1"/>
  <c r="EV52" i="1"/>
  <c r="EB53" i="1"/>
  <c r="TM53" i="1"/>
  <c r="IB52" i="1"/>
  <c r="QK52" i="1"/>
  <c r="OZ53" i="1"/>
  <c r="PK53" i="1"/>
  <c r="TI52" i="1"/>
  <c r="VF53" i="1"/>
  <c r="TY52" i="1"/>
  <c r="RO53" i="1"/>
  <c r="JR53" i="1"/>
  <c r="RY52" i="1"/>
  <c r="IJ53" i="1"/>
  <c r="KJ53" i="1"/>
  <c r="OE52" i="1"/>
  <c r="QW53" i="1"/>
  <c r="PT53" i="1"/>
  <c r="HT52" i="1"/>
  <c r="FB52" i="1"/>
  <c r="PM52" i="1"/>
  <c r="UZ53" i="1"/>
  <c r="FH53" i="1"/>
  <c r="FE52" i="1"/>
  <c r="IN52" i="1"/>
  <c r="KM53" i="1"/>
  <c r="HS53" i="1"/>
  <c r="QI52" i="1"/>
  <c r="MZ52" i="1"/>
  <c r="GB50" i="1"/>
  <c r="TH52" i="1"/>
  <c r="UL53" i="1"/>
  <c r="HM52" i="1"/>
  <c r="VH53" i="1"/>
  <c r="JB53" i="1"/>
  <c r="DK52" i="1"/>
  <c r="UW52" i="1"/>
  <c r="BM52" i="1"/>
  <c r="NN53" i="1"/>
  <c r="EW52" i="1"/>
  <c r="BP52" i="1"/>
  <c r="PB53" i="1"/>
  <c r="OB53" i="1"/>
  <c r="TL53" i="1"/>
  <c r="SF52" i="1"/>
  <c r="RZ53" i="1"/>
  <c r="JA52" i="1"/>
  <c r="UH52" i="1"/>
  <c r="HT53" i="1"/>
  <c r="PS52" i="1"/>
  <c r="VJ53" i="1"/>
  <c r="QA53" i="1"/>
  <c r="HM53" i="1"/>
  <c r="QG53" i="1"/>
  <c r="QG52" i="1"/>
  <c r="GA52" i="1"/>
  <c r="TE52" i="1"/>
  <c r="RI53" i="1"/>
  <c r="EY53" i="1"/>
  <c r="TS53" i="1"/>
  <c r="GH53" i="1"/>
  <c r="GF53" i="1"/>
  <c r="RT52" i="1"/>
  <c r="OF53" i="1"/>
  <c r="RB52" i="1"/>
  <c r="OU53" i="1"/>
  <c r="SN53" i="1"/>
  <c r="UE53" i="1"/>
  <c r="FI53" i="1"/>
  <c r="ET52" i="1"/>
  <c r="JR52" i="1"/>
  <c r="OX52" i="1"/>
  <c r="IC52" i="1"/>
  <c r="TN52" i="1"/>
  <c r="TH53" i="1"/>
  <c r="PQ52" i="1"/>
  <c r="HZ52" i="1"/>
  <c r="HG53" i="1"/>
  <c r="GA53" i="1"/>
  <c r="MD52" i="1"/>
  <c r="FC52" i="1"/>
  <c r="TK53" i="1"/>
  <c r="SY52" i="1"/>
  <c r="HE52" i="1"/>
  <c r="HY52" i="1"/>
  <c r="SL52" i="1"/>
  <c r="VJ52" i="1"/>
  <c r="EX52" i="1"/>
  <c r="VE53" i="1"/>
  <c r="GJ52" i="1"/>
  <c r="GC52" i="1"/>
  <c r="KU53" i="1"/>
  <c r="VB52" i="1"/>
  <c r="UO52" i="1"/>
  <c r="QQ53" i="1"/>
  <c r="UT53" i="1"/>
  <c r="SP52" i="1"/>
  <c r="RA53" i="1"/>
  <c r="GI52" i="1"/>
  <c r="PD52" i="1"/>
  <c r="RK53" i="1"/>
  <c r="TD52" i="1"/>
  <c r="OA53" i="1"/>
  <c r="AK46" i="1"/>
  <c r="LY52" i="1"/>
  <c r="OY53" i="1"/>
  <c r="JL50" i="1"/>
  <c r="KV52" i="1"/>
  <c r="FE51" i="1"/>
  <c r="KD52" i="1"/>
  <c r="GO52" i="1"/>
  <c r="FW53" i="1"/>
  <c r="EA52" i="1"/>
  <c r="SV52" i="1"/>
  <c r="KZ52" i="1"/>
  <c r="FX52" i="1"/>
  <c r="FP53" i="1"/>
  <c r="FS52" i="1"/>
  <c r="UW53" i="1"/>
  <c r="AJ46" i="1"/>
  <c r="GS51" i="1"/>
  <c r="OK52" i="1"/>
  <c r="JP53" i="1"/>
  <c r="UM53" i="1"/>
  <c r="IG52" i="1"/>
  <c r="ST53" i="1"/>
  <c r="GT53" i="1"/>
  <c r="QO53" i="1"/>
  <c r="TI53" i="1"/>
  <c r="UN53" i="1"/>
  <c r="PH52" i="1"/>
  <c r="TX52" i="1"/>
  <c r="IP52" i="1"/>
  <c r="TL52" i="1"/>
  <c r="VF52" i="1"/>
  <c r="FF52" i="1"/>
  <c r="JF52" i="1"/>
  <c r="EQ52" i="1"/>
  <c r="IR52" i="1"/>
  <c r="DX52" i="1"/>
  <c r="LX52" i="1"/>
  <c r="TG53" i="1"/>
  <c r="FJ53" i="1"/>
  <c r="UR53" i="1"/>
  <c r="PS53" i="1"/>
  <c r="HC53" i="1"/>
  <c r="RL52" i="1"/>
  <c r="PO52" i="1"/>
  <c r="JC52" i="1"/>
  <c r="KG52" i="1"/>
  <c r="QS53" i="1"/>
  <c r="HX53" i="1"/>
  <c r="FB53" i="1"/>
  <c r="UD53" i="1"/>
  <c r="SW53" i="1"/>
  <c r="RT53" i="1"/>
  <c r="OU52" i="1"/>
  <c r="QY52" i="1"/>
  <c r="GH52" i="1"/>
  <c r="TK52" i="1"/>
  <c r="FG53" i="1"/>
  <c r="EU52" i="1"/>
  <c r="GX52" i="1"/>
  <c r="JG53" i="1"/>
  <c r="JD52" i="1"/>
  <c r="RP53" i="1"/>
  <c r="KY52" i="1"/>
  <c r="LJ45" i="1"/>
  <c r="LK45" i="1"/>
  <c r="LL45" i="1"/>
  <c r="QR45" i="1"/>
  <c r="TB45" i="1"/>
  <c r="P46" i="1"/>
  <c r="OH45" i="1"/>
  <c r="TF53" i="1"/>
  <c r="JL51" i="1"/>
  <c r="NM53" i="1"/>
  <c r="IH53" i="1"/>
  <c r="GE51" i="1"/>
  <c r="KU52" i="1"/>
  <c r="PI52" i="1"/>
  <c r="FN52" i="1"/>
  <c r="FV52" i="1"/>
  <c r="ST52" i="1"/>
  <c r="HH53" i="1"/>
  <c r="LB53" i="1"/>
  <c r="OT53" i="1"/>
  <c r="RI52" i="1"/>
  <c r="GW53" i="1"/>
  <c r="SX53" i="1"/>
  <c r="IO53" i="1"/>
  <c r="PQ53" i="1"/>
  <c r="HV53" i="1"/>
  <c r="JO52" i="1"/>
  <c r="RH53" i="1"/>
  <c r="AL46" i="1"/>
  <c r="UF53" i="1"/>
  <c r="NT52" i="1"/>
  <c r="ID53" i="1"/>
  <c r="TC52" i="1"/>
  <c r="FL53" i="1"/>
  <c r="SQ53" i="1"/>
  <c r="QV53" i="1"/>
  <c r="QK53" i="1"/>
  <c r="FM50" i="1"/>
  <c r="NY52" i="1"/>
  <c r="SH52" i="1"/>
  <c r="OB52" i="1"/>
  <c r="EJ53" i="1"/>
  <c r="UJ52" i="1"/>
  <c r="TE53" i="1"/>
  <c r="RG52" i="1"/>
  <c r="FD52" i="1"/>
  <c r="VH52" i="1"/>
  <c r="IA52" i="1"/>
  <c r="UC53" i="1"/>
  <c r="FV53" i="1"/>
  <c r="TQ52" i="1"/>
  <c r="RF53" i="1"/>
  <c r="SJ52" i="1"/>
  <c r="PB52" i="1"/>
  <c r="PG53" i="1"/>
  <c r="OR52" i="1"/>
  <c r="GN53" i="1"/>
  <c r="OY52" i="1"/>
  <c r="GL52" i="1"/>
  <c r="EQ51" i="1"/>
  <c r="QD52" i="1"/>
  <c r="EI52" i="1"/>
  <c r="DN52" i="1"/>
  <c r="JB52" i="1"/>
  <c r="FA52" i="1"/>
  <c r="IZ53" i="1"/>
  <c r="LI52" i="1"/>
  <c r="VD52" i="1"/>
  <c r="GI51" i="1"/>
  <c r="PP53" i="1"/>
  <c r="ML52" i="1"/>
  <c r="KR53" i="1"/>
  <c r="SR52" i="1"/>
  <c r="TW53" i="1"/>
  <c r="QW52" i="1"/>
  <c r="FO50" i="1"/>
  <c r="NK53" i="1"/>
  <c r="IL52" i="1"/>
  <c r="TN53" i="1"/>
  <c r="UD52" i="1"/>
  <c r="GU52" i="1"/>
  <c r="RR53" i="1"/>
  <c r="KX53" i="1"/>
  <c r="OC52" i="1"/>
  <c r="QY53" i="1"/>
  <c r="OS53" i="1"/>
  <c r="FZ51" i="1"/>
  <c r="ER52" i="1"/>
  <c r="IB53" i="1"/>
  <c r="KZ53" i="1"/>
  <c r="QC53" i="1"/>
  <c r="GE52" i="1"/>
  <c r="RC53" i="1"/>
  <c r="SD53" i="1"/>
  <c r="DY53" i="1"/>
  <c r="OQ52" i="1"/>
  <c r="VI53" i="1"/>
  <c r="KJ52" i="1"/>
  <c r="IC53" i="1"/>
  <c r="IA53" i="1"/>
  <c r="US53" i="1"/>
  <c r="TJ52" i="1"/>
  <c r="SC53" i="1"/>
  <c r="KG53" i="1"/>
  <c r="TQ53" i="1"/>
  <c r="JE52" i="1"/>
  <c r="GP52" i="1"/>
  <c r="RU52" i="1"/>
  <c r="VK53" i="1"/>
  <c r="FT53" i="1"/>
  <c r="PO53" i="1"/>
  <c r="RU53" i="1"/>
  <c r="PA53" i="1"/>
  <c r="HC52" i="1"/>
  <c r="EJ52" i="1"/>
  <c r="IV53" i="1"/>
  <c r="IS52" i="1"/>
  <c r="FG52" i="1"/>
  <c r="PD53" i="1"/>
  <c r="FU52" i="1"/>
  <c r="OA52" i="1"/>
  <c r="NK52" i="1"/>
  <c r="QN52" i="1"/>
  <c r="TR52" i="1"/>
  <c r="KH52" i="1"/>
  <c r="IK53" i="1"/>
  <c r="GG52" i="1"/>
  <c r="TT52" i="1"/>
  <c r="OM52" i="1"/>
  <c r="PN52" i="1"/>
  <c r="PZ53" i="1"/>
  <c r="MA52" i="1"/>
  <c r="GO51" i="1"/>
  <c r="FP52" i="1"/>
  <c r="PU53" i="1"/>
  <c r="HR52" i="1"/>
  <c r="SJ53" i="1"/>
  <c r="QC52" i="1"/>
  <c r="KE53" i="1"/>
  <c r="QF53" i="1"/>
  <c r="UG52" i="1"/>
  <c r="RQ52" i="1"/>
  <c r="KT52" i="1"/>
  <c r="BP53" i="1"/>
  <c r="OT52" i="1"/>
  <c r="KM52" i="1"/>
  <c r="HB52" i="1"/>
  <c r="PR53" i="1"/>
  <c r="PG52" i="1"/>
  <c r="GZ53" i="1"/>
  <c r="VE52" i="1"/>
  <c r="OQ53" i="1"/>
  <c r="GG53" i="1"/>
  <c r="VA53" i="1"/>
  <c r="JO53" i="1"/>
  <c r="DT52" i="1"/>
  <c r="QZ53" i="1"/>
  <c r="KB53" i="1"/>
  <c r="SK52" i="1"/>
  <c r="ON53" i="1"/>
  <c r="QQ52" i="1"/>
  <c r="TS52" i="1"/>
  <c r="HY53" i="1"/>
  <c r="NU53" i="1"/>
  <c r="FI52" i="1"/>
  <c r="FX53" i="1"/>
  <c r="GR53" i="1"/>
  <c r="UB52" i="1"/>
  <c r="RJ53" i="1"/>
  <c r="ON52" i="1"/>
  <c r="HK52" i="1"/>
  <c r="IF52" i="1"/>
  <c r="QF52" i="1"/>
  <c r="RE52" i="1"/>
  <c r="UY53" i="1"/>
  <c r="UV52" i="1"/>
  <c r="QE52" i="1"/>
  <c r="QZ52" i="1"/>
  <c r="TC53" i="1"/>
  <c r="OJ53" i="1"/>
  <c r="FY52" i="1"/>
  <c r="EE53" i="1"/>
  <c r="TO53" i="1"/>
  <c r="IS53" i="1"/>
  <c r="QM53" i="1"/>
  <c r="UV53" i="1"/>
  <c r="PH53" i="1"/>
  <c r="EP53" i="1"/>
  <c r="HO53" i="1"/>
  <c r="SZ53" i="1"/>
  <c r="ED53" i="1"/>
  <c r="FR53" i="1"/>
  <c r="TV53" i="1"/>
  <c r="KI53" i="1"/>
  <c r="TF52" i="1"/>
  <c r="RS52" i="1"/>
  <c r="EC52" i="1"/>
  <c r="BJ52" i="1"/>
  <c r="UA52" i="1"/>
  <c r="UY52" i="1"/>
  <c r="QO52" i="1"/>
  <c r="HS52" i="1"/>
  <c r="GK53" i="1"/>
  <c r="GV52" i="1"/>
  <c r="RB53" i="1"/>
  <c r="QI53" i="1"/>
  <c r="IY52" i="1"/>
  <c r="TO52" i="1"/>
  <c r="EI53" i="1"/>
  <c r="HH52" i="1"/>
  <c r="RN52" i="1"/>
  <c r="NN52" i="1"/>
  <c r="VK52" i="1"/>
  <c r="GB51" i="1"/>
  <c r="GV51" i="1"/>
  <c r="IP53" i="1"/>
  <c r="MJ52" i="1"/>
  <c r="Q46" i="1"/>
  <c r="LM45" i="1"/>
  <c r="LN45" i="1"/>
  <c r="FO53" i="1"/>
  <c r="OM53" i="1"/>
  <c r="UQ52" i="1"/>
  <c r="PN53" i="1"/>
  <c r="SV53" i="1"/>
  <c r="IW53" i="1"/>
  <c r="KL52" i="1"/>
  <c r="UR52" i="1"/>
  <c r="BM53" i="1"/>
  <c r="UK53" i="1"/>
  <c r="EY50" i="1"/>
  <c r="RN53" i="1"/>
  <c r="OJ52" i="1"/>
  <c r="RM53" i="1"/>
  <c r="HJ53" i="1"/>
  <c r="RO52" i="1"/>
  <c r="QU53" i="1"/>
  <c r="LZ52" i="1"/>
  <c r="IU53" i="1"/>
  <c r="ED52" i="1"/>
  <c r="IE53" i="1"/>
  <c r="HK53" i="1"/>
  <c r="UE52" i="1"/>
  <c r="PM53" i="1"/>
  <c r="PL53" i="1"/>
  <c r="LB52" i="1"/>
  <c r="BN53" i="1"/>
  <c r="PY52" i="1"/>
  <c r="QJ53" i="1"/>
  <c r="QD53" i="1"/>
  <c r="KK53" i="1"/>
  <c r="FU53" i="1"/>
  <c r="OD52" i="1"/>
  <c r="KE52" i="1"/>
  <c r="GY52" i="1"/>
  <c r="NZ53" i="1"/>
  <c r="TW52" i="1"/>
  <c r="BJ53" i="1"/>
  <c r="FF53" i="1"/>
  <c r="OW52" i="1"/>
  <c r="SB53" i="1"/>
  <c r="SR53" i="1"/>
  <c r="KR52" i="1"/>
  <c r="MQ52" i="1"/>
  <c r="MG52" i="1"/>
  <c r="PC52" i="1"/>
  <c r="TP53" i="1"/>
  <c r="SO52" i="1"/>
  <c r="ME50" i="1" a="1"/>
  <c r="ME50" i="1" s="1"/>
  <c r="MF52" i="1"/>
  <c r="QP53" i="1"/>
  <c r="OO52" i="1"/>
  <c r="SF53" i="1"/>
  <c r="PK52" i="1"/>
  <c r="LC53" i="1"/>
  <c r="QM52" i="1"/>
  <c r="RA52" i="1"/>
  <c r="SG52" i="1"/>
  <c r="GC53" i="1"/>
  <c r="SE53" i="1"/>
  <c r="NL53" i="1"/>
  <c r="HL53" i="1"/>
  <c r="OD53" i="1"/>
  <c r="FY53" i="1"/>
  <c r="FZ52" i="1"/>
  <c r="HU52" i="1"/>
  <c r="RQ53" i="1"/>
  <c r="V46" i="1"/>
  <c r="JM45" i="1"/>
  <c r="MI52" i="1"/>
  <c r="EF53" i="1"/>
  <c r="FM53" i="1"/>
  <c r="IG53" i="1"/>
  <c r="GN52" i="1"/>
  <c r="HJ52" i="1"/>
  <c r="VD53" i="1"/>
  <c r="KD53" i="1"/>
  <c r="HF52" i="1"/>
  <c r="IQ53" i="1"/>
  <c r="VA52" i="1"/>
  <c r="OR53" i="1"/>
  <c r="II53" i="1"/>
  <c r="HW53" i="1"/>
  <c r="EX20" i="1"/>
  <c r="FW22" i="1"/>
  <c r="IH22" i="1"/>
  <c r="QF18" i="1"/>
  <c r="SP18" i="1" s="1"/>
  <c r="UZ18" i="1" s="1"/>
  <c r="SA55" i="1" l="1"/>
  <c r="UX54" i="1"/>
  <c r="JF55" i="1"/>
  <c r="MB54" i="1"/>
  <c r="FU55" i="1"/>
  <c r="OM55" i="1"/>
  <c r="PO55" i="1"/>
  <c r="TQ54" i="1"/>
  <c r="SW55" i="1"/>
  <c r="IG54" i="1"/>
  <c r="LY54" i="1"/>
  <c r="TS55" i="1"/>
  <c r="UL54" i="1"/>
  <c r="UA55" i="1"/>
  <c r="EP52" i="1"/>
  <c r="UO55" i="1"/>
  <c r="VI54" i="1"/>
  <c r="UJ55" i="1"/>
  <c r="HH54" i="1"/>
  <c r="UY54" i="1"/>
  <c r="EE55" i="1"/>
  <c r="QF54" i="1"/>
  <c r="ON55" i="1"/>
  <c r="QF55" i="1"/>
  <c r="FU54" i="1"/>
  <c r="IA55" i="1"/>
  <c r="UD54" i="1"/>
  <c r="EQ53" i="1"/>
  <c r="UF55" i="1"/>
  <c r="JD54" i="1"/>
  <c r="EY55" i="1"/>
  <c r="QV54" i="1"/>
  <c r="MN45" i="1"/>
  <c r="MM45" i="1" s="1" a="1"/>
  <c r="MM45" i="1" s="1"/>
  <c r="GK54" i="1"/>
  <c r="II55" i="1"/>
  <c r="NL55" i="1"/>
  <c r="EY52" i="1"/>
  <c r="GZ55" i="1"/>
  <c r="TL54" i="1"/>
  <c r="SV54" i="1"/>
  <c r="UO54" i="1"/>
  <c r="BP54" i="1"/>
  <c r="QP54" i="1"/>
  <c r="UU54" i="1"/>
  <c r="BI55" i="1"/>
  <c r="PY55" i="1"/>
  <c r="NP46" i="1"/>
  <c r="Y47" i="1"/>
  <c r="FD55" i="1"/>
  <c r="TR55" i="1"/>
  <c r="KY55" i="1"/>
  <c r="PP54" i="1"/>
  <c r="RH54" i="1"/>
  <c r="NT55" i="1"/>
  <c r="KK55" i="1"/>
  <c r="EI55" i="1"/>
  <c r="UA54" i="1"/>
  <c r="IF54" i="1"/>
  <c r="SK54" i="1"/>
  <c r="KE55" i="1"/>
  <c r="PD55" i="1"/>
  <c r="GI53" i="1"/>
  <c r="UC55" i="1"/>
  <c r="UR55" i="1"/>
  <c r="AK47" i="1"/>
  <c r="HG55" i="1"/>
  <c r="EW54" i="1"/>
  <c r="FB54" i="1"/>
  <c r="UP54" i="1"/>
  <c r="OF54" i="1"/>
  <c r="ES55" i="1"/>
  <c r="PR54" i="1"/>
  <c r="EF55" i="1"/>
  <c r="ME52" i="1" a="1"/>
  <c r="ME52" i="1" s="1"/>
  <c r="MF54" i="1"/>
  <c r="QD55" i="1"/>
  <c r="ED54" i="1"/>
  <c r="FY54" i="1"/>
  <c r="IB55" i="1"/>
  <c r="AL47" i="1"/>
  <c r="GX54" i="1"/>
  <c r="FB55" i="1"/>
  <c r="JP55" i="1"/>
  <c r="OA55" i="1"/>
  <c r="RI55" i="1"/>
  <c r="GB52" i="1"/>
  <c r="UF54" i="1"/>
  <c r="KF54" i="1"/>
  <c r="QT55" i="1"/>
  <c r="RD55" i="1"/>
  <c r="FL54" i="1"/>
  <c r="GX55" i="1"/>
  <c r="SC54" i="1"/>
  <c r="GD54" i="1"/>
  <c r="UI55" i="1"/>
  <c r="GP55" i="1"/>
  <c r="SN54" i="1"/>
  <c r="SL55" i="1"/>
  <c r="SZ54" i="1"/>
  <c r="FH54" i="1"/>
  <c r="HB55" i="1"/>
  <c r="EG54" i="1"/>
  <c r="RG55" i="1"/>
  <c r="HX54" i="1"/>
  <c r="SI54" i="1"/>
  <c r="OR55" i="1"/>
  <c r="SE55" i="1"/>
  <c r="FF55" i="1"/>
  <c r="BJ54" i="1"/>
  <c r="SZ55" i="1"/>
  <c r="OJ55" i="1"/>
  <c r="HK54" i="1"/>
  <c r="KB55" i="1"/>
  <c r="PR55" i="1"/>
  <c r="QC54" i="1"/>
  <c r="RU54" i="1"/>
  <c r="KJ54" i="1"/>
  <c r="ER54" i="1"/>
  <c r="IL54" i="1"/>
  <c r="VD54" i="1"/>
  <c r="OY54" i="1"/>
  <c r="IA54" i="1"/>
  <c r="FM52" i="1"/>
  <c r="RH55" i="1"/>
  <c r="HH55" i="1"/>
  <c r="TF55" i="1"/>
  <c r="FJ55" i="1"/>
  <c r="EA54" i="1"/>
  <c r="VB54" i="1"/>
  <c r="HZ54" i="1"/>
  <c r="TE54" i="1"/>
  <c r="HT55" i="1"/>
  <c r="NN55" i="1"/>
  <c r="HT54" i="1"/>
  <c r="VF55" i="1"/>
  <c r="TA54" i="1"/>
  <c r="FQ55" i="1"/>
  <c r="KK54" i="1"/>
  <c r="NM54" i="1"/>
  <c r="SM54" i="1"/>
  <c r="SM55" i="1"/>
  <c r="QB54" i="1"/>
  <c r="VA54" i="1"/>
  <c r="MI54" i="1"/>
  <c r="GC55" i="1"/>
  <c r="QJ55" i="1"/>
  <c r="IU55" i="1"/>
  <c r="BM55" i="1"/>
  <c r="LN46" i="1"/>
  <c r="Q47" i="1"/>
  <c r="LM46" i="1"/>
  <c r="TO54" i="1"/>
  <c r="TT54" i="1"/>
  <c r="FG54" i="1"/>
  <c r="HX55" i="1"/>
  <c r="TG55" i="1"/>
  <c r="TX54" i="1"/>
  <c r="OK54" i="1"/>
  <c r="FW55" i="1"/>
  <c r="TD54" i="1"/>
  <c r="KU55" i="1"/>
  <c r="SN55" i="1"/>
  <c r="MZ54" i="1"/>
  <c r="OE55" i="1"/>
  <c r="EH55" i="1"/>
  <c r="NZ54" i="1"/>
  <c r="FK54" i="1"/>
  <c r="KC54" i="1"/>
  <c r="LC54" i="1"/>
  <c r="GW54" i="1"/>
  <c r="TD55" i="1"/>
  <c r="FN55" i="1"/>
  <c r="EW55" i="1"/>
  <c r="KH55" i="1"/>
  <c r="RZ54" i="1"/>
  <c r="VC54" i="1"/>
  <c r="RC54" i="1"/>
  <c r="PX55" i="1"/>
  <c r="PI55" i="1"/>
  <c r="GU55" i="1"/>
  <c r="EA55" i="1"/>
  <c r="PW54" i="1"/>
  <c r="SD54" i="1"/>
  <c r="SP55" i="1"/>
  <c r="EK55" i="1"/>
  <c r="EL55" i="1"/>
  <c r="EB54" i="1"/>
  <c r="SO54" i="1"/>
  <c r="BJ55" i="1"/>
  <c r="MJ54" i="1"/>
  <c r="EC54" i="1"/>
  <c r="HO55" i="1"/>
  <c r="TC55" i="1"/>
  <c r="ON54" i="1"/>
  <c r="FX55" i="1"/>
  <c r="SJ55" i="1"/>
  <c r="GG54" i="1"/>
  <c r="IS54" i="1"/>
  <c r="GP54" i="1"/>
  <c r="VI55" i="1"/>
  <c r="FZ53" i="1"/>
  <c r="NK55" i="1"/>
  <c r="LI54" i="1"/>
  <c r="GN55" i="1"/>
  <c r="EU54" i="1"/>
  <c r="PQ54" i="1"/>
  <c r="OU55" i="1"/>
  <c r="GA54" i="1"/>
  <c r="UH54" i="1"/>
  <c r="BM54" i="1"/>
  <c r="QI54" i="1"/>
  <c r="PT55" i="1"/>
  <c r="TI54" i="1"/>
  <c r="GQ54" i="1"/>
  <c r="SS55" i="1"/>
  <c r="RF54" i="1"/>
  <c r="HA54" i="1"/>
  <c r="TU55" i="1"/>
  <c r="TZ55" i="1"/>
  <c r="ID54" i="1"/>
  <c r="UU55" i="1"/>
  <c r="QT54" i="1"/>
  <c r="SA54" i="1"/>
  <c r="GF54" i="1"/>
  <c r="OS54" i="1"/>
  <c r="OD55" i="1"/>
  <c r="KI55" i="1"/>
  <c r="ID55" i="1"/>
  <c r="RP55" i="1"/>
  <c r="ST55" i="1"/>
  <c r="OY55" i="1"/>
  <c r="FC54" i="1"/>
  <c r="GH55" i="1"/>
  <c r="FH55" i="1"/>
  <c r="HG54" i="1"/>
  <c r="RK54" i="1"/>
  <c r="SB54" i="1"/>
  <c r="PC55" i="1"/>
  <c r="TT55" i="1"/>
  <c r="OZ54" i="1"/>
  <c r="GN54" i="1"/>
  <c r="SR55" i="1"/>
  <c r="UQ54" i="1"/>
  <c r="TO55" i="1"/>
  <c r="QQ54" i="1"/>
  <c r="PZ55" i="1"/>
  <c r="US55" i="1"/>
  <c r="GU54" i="1"/>
  <c r="QD54" i="1"/>
  <c r="OB54" i="1"/>
  <c r="IH55" i="1"/>
  <c r="FX54" i="1"/>
  <c r="UZ55" i="1"/>
  <c r="PE54" i="1"/>
  <c r="RV55" i="1"/>
  <c r="OP55" i="1"/>
  <c r="QJ54" i="1"/>
  <c r="IG55" i="1"/>
  <c r="RN55" i="1"/>
  <c r="QO54" i="1"/>
  <c r="TV55" i="1"/>
  <c r="PS55" i="1"/>
  <c r="QQ55" i="1"/>
  <c r="OI55" i="1"/>
  <c r="FK55" i="1"/>
  <c r="SG55" i="1"/>
  <c r="DX55" i="1"/>
  <c r="MU46" i="1"/>
  <c r="JK46" i="1"/>
  <c r="MR46" i="1"/>
  <c r="O47" i="1"/>
  <c r="MS46" i="1"/>
  <c r="MT46" i="1"/>
  <c r="AQ46" i="1"/>
  <c r="JJ46" i="1"/>
  <c r="AP46" i="1"/>
  <c r="QA54" i="1"/>
  <c r="GT52" i="1"/>
  <c r="OW55" i="1"/>
  <c r="KT55" i="1"/>
  <c r="OO54" i="1"/>
  <c r="SB55" i="1"/>
  <c r="FR55" i="1"/>
  <c r="PN54" i="1"/>
  <c r="FT55" i="1"/>
  <c r="KZ55" i="1"/>
  <c r="PP55" i="1"/>
  <c r="FV55" i="1"/>
  <c r="SH54" i="1"/>
  <c r="OT55" i="1"/>
  <c r="NM55" i="1"/>
  <c r="VF54" i="1"/>
  <c r="GA55" i="1"/>
  <c r="VJ55" i="1"/>
  <c r="TH54" i="1"/>
  <c r="PM54" i="1"/>
  <c r="RO55" i="1"/>
  <c r="EV54" i="1"/>
  <c r="PL54" i="1"/>
  <c r="RW54" i="1"/>
  <c r="IQ54" i="1"/>
  <c r="FM55" i="1"/>
  <c r="QP55" i="1"/>
  <c r="FO55" i="1"/>
  <c r="JG55" i="1"/>
  <c r="UM55" i="1"/>
  <c r="HD54" i="1"/>
  <c r="QS54" i="1"/>
  <c r="PJ54" i="1"/>
  <c r="NA54" i="1"/>
  <c r="RP54" i="1"/>
  <c r="OL54" i="1"/>
  <c r="OV55" i="1"/>
  <c r="RJ54" i="1"/>
  <c r="IR55" i="1"/>
  <c r="UH55" i="1"/>
  <c r="OW54" i="1"/>
  <c r="IE55" i="1"/>
  <c r="ED55" i="1"/>
  <c r="PG54" i="1"/>
  <c r="OM54" i="1"/>
  <c r="VK55" i="1"/>
  <c r="TN55" i="1"/>
  <c r="GL54" i="1"/>
  <c r="NY54" i="1"/>
  <c r="LB55" i="1"/>
  <c r="UD55" i="1"/>
  <c r="UE55" i="1"/>
  <c r="PS54" i="1"/>
  <c r="TY54" i="1"/>
  <c r="SO55" i="1"/>
  <c r="QB55" i="1"/>
  <c r="SY55" i="1"/>
  <c r="QX55" i="1"/>
  <c r="OX55" i="1"/>
  <c r="PT54" i="1"/>
  <c r="GR54" i="1"/>
  <c r="UK55" i="1"/>
  <c r="IC55" i="1"/>
  <c r="JL53" i="1"/>
  <c r="IP54" i="1"/>
  <c r="GM55" i="1"/>
  <c r="IQ55" i="1"/>
  <c r="LZ54" i="1"/>
  <c r="UR54" i="1"/>
  <c r="IY54" i="1"/>
  <c r="QZ55" i="1"/>
  <c r="HB54" i="1"/>
  <c r="VH54" i="1"/>
  <c r="QK55" i="1"/>
  <c r="JO54" i="1"/>
  <c r="ST54" i="1"/>
  <c r="P47" i="1"/>
  <c r="LL46" i="1"/>
  <c r="OH46" i="1"/>
  <c r="LK46" i="1"/>
  <c r="TB46" i="1"/>
  <c r="QR46" i="1"/>
  <c r="LJ46" i="1"/>
  <c r="FG55" i="1"/>
  <c r="QS55" i="1"/>
  <c r="LX54" i="1"/>
  <c r="PH54" i="1"/>
  <c r="GS53" i="1"/>
  <c r="GO54" i="1"/>
  <c r="RK55" i="1"/>
  <c r="GC54" i="1"/>
  <c r="KL55" i="1"/>
  <c r="FA55" i="1"/>
  <c r="SU54" i="1"/>
  <c r="SW54" i="1"/>
  <c r="KV55" i="1"/>
  <c r="HQ55" i="1"/>
  <c r="IE54" i="1"/>
  <c r="KF55" i="1"/>
  <c r="BN54" i="1"/>
  <c r="UN54" i="1"/>
  <c r="PU54" i="1"/>
  <c r="FT54" i="1"/>
  <c r="PW55" i="1"/>
  <c r="RL55" i="1"/>
  <c r="RS55" i="1"/>
  <c r="DY54" i="1"/>
  <c r="BI54" i="1"/>
  <c r="JE55" i="1"/>
  <c r="IH54" i="1"/>
  <c r="JD55" i="1"/>
  <c r="BK55" i="1"/>
  <c r="QL55" i="1"/>
  <c r="JM46" i="1"/>
  <c r="V47" i="1"/>
  <c r="SG54" i="1"/>
  <c r="TP55" i="1"/>
  <c r="TW54" i="1"/>
  <c r="PY54" i="1"/>
  <c r="IP55" i="1"/>
  <c r="QI55" i="1"/>
  <c r="RS54" i="1"/>
  <c r="QZ54" i="1"/>
  <c r="RJ55" i="1"/>
  <c r="FI54" i="1"/>
  <c r="DT54" i="1"/>
  <c r="IK55" i="1"/>
  <c r="IV55" i="1"/>
  <c r="JE54" i="1"/>
  <c r="IZ55" i="1"/>
  <c r="OR54" i="1"/>
  <c r="QV55" i="1"/>
  <c r="HV55" i="1"/>
  <c r="FV54" i="1"/>
  <c r="HY54" i="1"/>
  <c r="TH55" i="1"/>
  <c r="RB54" i="1"/>
  <c r="QG54" i="1"/>
  <c r="JA54" i="1"/>
  <c r="UW54" i="1"/>
  <c r="HS55" i="1"/>
  <c r="QW55" i="1"/>
  <c r="PK55" i="1"/>
  <c r="VC55" i="1"/>
  <c r="UK54" i="1"/>
  <c r="LA54" i="1"/>
  <c r="QH54" i="1"/>
  <c r="TG54" i="1"/>
  <c r="RV54" i="1"/>
  <c r="GD53" i="1"/>
  <c r="KC55" i="1"/>
  <c r="UM54" i="1"/>
  <c r="RQ55" i="1"/>
  <c r="RA54" i="1"/>
  <c r="BN55" i="1"/>
  <c r="QU55" i="1"/>
  <c r="KL54" i="1"/>
  <c r="EP55" i="1"/>
  <c r="KM54" i="1"/>
  <c r="HR54" i="1"/>
  <c r="OQ54" i="1"/>
  <c r="OS55" i="1"/>
  <c r="FO52" i="1"/>
  <c r="FD54" i="1"/>
  <c r="TK54" i="1"/>
  <c r="KG54" i="1"/>
  <c r="DX54" i="1"/>
  <c r="UN55" i="1"/>
  <c r="KD54" i="1"/>
  <c r="PD54" i="1"/>
  <c r="GJ54" i="1"/>
  <c r="HF55" i="1"/>
  <c r="ER55" i="1"/>
  <c r="IZ54" i="1"/>
  <c r="QH55" i="1"/>
  <c r="EZ55" i="1"/>
  <c r="GL55" i="1"/>
  <c r="HI54" i="1"/>
  <c r="EV55" i="1"/>
  <c r="EU55" i="1"/>
  <c r="ET55" i="1"/>
  <c r="JG54" i="1"/>
  <c r="QX54" i="1"/>
  <c r="NY55" i="1"/>
  <c r="FW54" i="1"/>
  <c r="UT54" i="1"/>
  <c r="IX54" i="1"/>
  <c r="FC55" i="1"/>
  <c r="PV55" i="1"/>
  <c r="HA55" i="1"/>
  <c r="UB55" i="1"/>
  <c r="OI54" i="1"/>
  <c r="HW54" i="1"/>
  <c r="FS55" i="1"/>
  <c r="TV54" i="1"/>
  <c r="TR54" i="1"/>
  <c r="OJ54" i="1"/>
  <c r="NN54" i="1"/>
  <c r="IS55" i="1"/>
  <c r="TJ54" i="1"/>
  <c r="KR55" i="1"/>
  <c r="GE53" i="1"/>
  <c r="RT55" i="1"/>
  <c r="FF54" i="1"/>
  <c r="SL54" i="1"/>
  <c r="SS54" i="1"/>
  <c r="SU55" i="1"/>
  <c r="HU55" i="1"/>
  <c r="QL54" i="1"/>
  <c r="IL55" i="1"/>
  <c r="RN54" i="1"/>
  <c r="RE54" i="1"/>
  <c r="VE54" i="1"/>
  <c r="OA54" i="1"/>
  <c r="QC55" i="1"/>
  <c r="RI54" i="1"/>
  <c r="MD54" i="1"/>
  <c r="UL55" i="1"/>
  <c r="JR55" i="1"/>
  <c r="HR55" i="1"/>
  <c r="EH54" i="1"/>
  <c r="GZ54" i="1"/>
  <c r="FI55" i="1"/>
  <c r="HF54" i="1"/>
  <c r="NZ55" i="1"/>
  <c r="RB55" i="1"/>
  <c r="PH55" i="1"/>
  <c r="UB54" i="1"/>
  <c r="JO55" i="1"/>
  <c r="OT54" i="1"/>
  <c r="KH54" i="1"/>
  <c r="EJ54" i="1"/>
  <c r="DY55" i="1"/>
  <c r="QW54" i="1"/>
  <c r="FA54" i="1"/>
  <c r="PG55" i="1"/>
  <c r="RG54" i="1"/>
  <c r="SQ55" i="1"/>
  <c r="PQ55" i="1"/>
  <c r="AJ47" i="1"/>
  <c r="TN54" i="1"/>
  <c r="DK54" i="1"/>
  <c r="OE54" i="1"/>
  <c r="MC54" i="1"/>
  <c r="HI55" i="1"/>
  <c r="HN55" i="1"/>
  <c r="KX54" i="1"/>
  <c r="QM54" i="1"/>
  <c r="LB54" i="1"/>
  <c r="PU55" i="1"/>
  <c r="JC54" i="1"/>
  <c r="TI55" i="1"/>
  <c r="VE55" i="1"/>
  <c r="OF55" i="1"/>
  <c r="KM55" i="1"/>
  <c r="HV54" i="1"/>
  <c r="RM54" i="1"/>
  <c r="UP55" i="1"/>
  <c r="NL54" i="1"/>
  <c r="SI55" i="1"/>
  <c r="TJ55" i="1"/>
  <c r="JC55" i="1"/>
  <c r="PJ55" i="1"/>
  <c r="UX55" i="1"/>
  <c r="ES54" i="1"/>
  <c r="SQ54" i="1"/>
  <c r="RX54" i="1"/>
  <c r="GV54" i="1"/>
  <c r="QE54" i="1"/>
  <c r="NU55" i="1"/>
  <c r="BP55" i="1"/>
  <c r="JB54" i="1"/>
  <c r="TE55" i="1"/>
  <c r="PI54" i="1"/>
  <c r="GI54" i="1"/>
  <c r="SY54" i="1"/>
  <c r="RT54" i="1"/>
  <c r="SF54" i="1"/>
  <c r="IN54" i="1"/>
  <c r="QK54" i="1"/>
  <c r="TY55" i="1"/>
  <c r="KB54" i="1"/>
  <c r="GS52" i="1"/>
  <c r="IV54" i="1"/>
  <c r="IU54" i="1"/>
  <c r="BK54" i="1"/>
  <c r="IW54" i="1"/>
  <c r="HJ54" i="1"/>
  <c r="PK54" i="1"/>
  <c r="PM55" i="1"/>
  <c r="RM55" i="1"/>
  <c r="PN55" i="1"/>
  <c r="SC55" i="1"/>
  <c r="KX55" i="1"/>
  <c r="SR54" i="1"/>
  <c r="SJ54" i="1"/>
  <c r="KU54" i="1"/>
  <c r="KY54" i="1"/>
  <c r="OU54" i="1"/>
  <c r="RL54" i="1"/>
  <c r="JF54" i="1"/>
  <c r="GT55" i="1"/>
  <c r="JL52" i="1"/>
  <c r="VJ54" i="1"/>
  <c r="OX54" i="1"/>
  <c r="GF55" i="1"/>
  <c r="FE54" i="1"/>
  <c r="UZ54" i="1"/>
  <c r="OV54" i="1"/>
  <c r="PX54" i="1"/>
  <c r="HQ54" i="1"/>
  <c r="IJ54" i="1"/>
  <c r="HE55" i="1"/>
  <c r="OP54" i="1"/>
  <c r="HZ55" i="1"/>
  <c r="IT54" i="1"/>
  <c r="IM54" i="1"/>
  <c r="EF54" i="1"/>
  <c r="HN54" i="1"/>
  <c r="VG55" i="1"/>
  <c r="RE55" i="1"/>
  <c r="PZ54" i="1"/>
  <c r="UI54" i="1"/>
  <c r="LA55" i="1"/>
  <c r="UC54" i="1"/>
  <c r="JA55" i="1"/>
  <c r="EL54" i="1"/>
  <c r="EX55" i="1"/>
  <c r="OC55" i="1"/>
  <c r="SF55" i="1"/>
  <c r="UE54" i="1"/>
  <c r="HS54" i="1"/>
  <c r="HC55" i="1"/>
  <c r="UT55" i="1"/>
  <c r="RY54" i="1"/>
  <c r="RW55" i="1"/>
  <c r="UG55" i="1"/>
  <c r="RD54" i="1"/>
  <c r="QN55" i="1"/>
  <c r="D46" i="1"/>
  <c r="AR46" i="1"/>
  <c r="N47" i="1"/>
  <c r="SH55" i="1"/>
  <c r="TX55" i="1"/>
  <c r="UG54" i="1"/>
  <c r="ML54" i="1"/>
  <c r="NT54" i="1"/>
  <c r="ET54" i="1"/>
  <c r="PB55" i="1"/>
  <c r="EB55" i="1"/>
  <c r="MH54" i="1"/>
  <c r="HW55" i="1"/>
  <c r="HL55" i="1"/>
  <c r="HK55" i="1"/>
  <c r="KZ54" i="1"/>
  <c r="OO55" i="1"/>
  <c r="FJ54" i="1"/>
  <c r="HD55" i="1"/>
  <c r="IF55" i="1"/>
  <c r="HE54" i="1"/>
  <c r="RZ55" i="1"/>
  <c r="OZ55" i="1"/>
  <c r="GQ55" i="1"/>
  <c r="JP54" i="1"/>
  <c r="TA55" i="1"/>
  <c r="EC55" i="1"/>
  <c r="GJ55" i="1"/>
  <c r="PA54" i="1"/>
  <c r="KD55" i="1"/>
  <c r="PC54" i="1"/>
  <c r="RO54" i="1"/>
  <c r="IW55" i="1"/>
  <c r="GV53" i="1"/>
  <c r="TF54" i="1"/>
  <c r="TQ55" i="1"/>
  <c r="QY55" i="1"/>
  <c r="FN54" i="1"/>
  <c r="GH54" i="1"/>
  <c r="IR54" i="1"/>
  <c r="UW55" i="1"/>
  <c r="QG55" i="1"/>
  <c r="KI54" i="1"/>
  <c r="SX54" i="1"/>
  <c r="PV54" i="1"/>
  <c r="QE55" i="1"/>
  <c r="TU54" i="1"/>
  <c r="UQ55" i="1"/>
  <c r="VB55" i="1"/>
  <c r="HU54" i="1"/>
  <c r="UV55" i="1"/>
  <c r="VA55" i="1"/>
  <c r="KG55" i="1"/>
  <c r="TW55" i="1"/>
  <c r="IO55" i="1"/>
  <c r="FE53" i="1"/>
  <c r="IC54" i="1"/>
  <c r="JB55" i="1"/>
  <c r="KJ55" i="1"/>
  <c r="PF54" i="1"/>
  <c r="RY55" i="1"/>
  <c r="TP54" i="1"/>
  <c r="SK55" i="1"/>
  <c r="VD55" i="1"/>
  <c r="LC55" i="1"/>
  <c r="MG54" i="1"/>
  <c r="GY54" i="1"/>
  <c r="PL55" i="1"/>
  <c r="SV55" i="1"/>
  <c r="GB53" i="1"/>
  <c r="GR55" i="1"/>
  <c r="FP54" i="1"/>
  <c r="HC54" i="1"/>
  <c r="SD55" i="1"/>
  <c r="OC54" i="1"/>
  <c r="PB54" i="1"/>
  <c r="FL55" i="1"/>
  <c r="QY54" i="1"/>
  <c r="PO54" i="1"/>
  <c r="EQ54" i="1"/>
  <c r="QO55" i="1"/>
  <c r="FS54" i="1"/>
  <c r="KV54" i="1"/>
  <c r="RA55" i="1"/>
  <c r="EX54" i="1"/>
  <c r="HM55" i="1"/>
  <c r="EE54" i="1"/>
  <c r="IO54" i="1"/>
  <c r="GM54" i="1"/>
  <c r="HL54" i="1"/>
  <c r="IY55" i="1"/>
  <c r="TZ54" i="1"/>
  <c r="FQ54" i="1"/>
  <c r="HP55" i="1"/>
  <c r="GY55" i="1"/>
  <c r="NU54" i="1"/>
  <c r="RR54" i="1"/>
  <c r="OK55" i="1"/>
  <c r="IK54" i="1"/>
  <c r="FR54" i="1"/>
  <c r="US54" i="1"/>
  <c r="RX55" i="1"/>
  <c r="PF55" i="1"/>
  <c r="II54" i="1"/>
  <c r="OL55" i="1"/>
  <c r="AE47" i="1"/>
  <c r="FZ54" i="1"/>
  <c r="MQ54" i="1"/>
  <c r="KE54" i="1"/>
  <c r="HJ55" i="1"/>
  <c r="VK54" i="1"/>
  <c r="GK55" i="1"/>
  <c r="QM55" i="1"/>
  <c r="UV54" i="1"/>
  <c r="HY55" i="1"/>
  <c r="GG55" i="1"/>
  <c r="KT54" i="1"/>
  <c r="GO53" i="1"/>
  <c r="QN54" i="1"/>
  <c r="PA55" i="1"/>
  <c r="RC55" i="1"/>
  <c r="DN54" i="1"/>
  <c r="UJ54" i="1"/>
  <c r="TC54" i="1"/>
  <c r="SX55" i="1"/>
  <c r="TK55" i="1"/>
  <c r="QA55" i="1"/>
  <c r="TL55" i="1"/>
  <c r="VH55" i="1"/>
  <c r="IJ55" i="1"/>
  <c r="IB54" i="1"/>
  <c r="SE54" i="1"/>
  <c r="VG54" i="1"/>
  <c r="MK54" i="1"/>
  <c r="IX55" i="1"/>
  <c r="IM55" i="1"/>
  <c r="HO54" i="1"/>
  <c r="EZ54" i="1"/>
  <c r="FY55" i="1"/>
  <c r="KR54" i="1"/>
  <c r="OD54" i="1"/>
  <c r="UY55" i="1"/>
  <c r="TS54" i="1"/>
  <c r="OQ55" i="1"/>
  <c r="RQ54" i="1"/>
  <c r="MA54" i="1"/>
  <c r="NK54" i="1"/>
  <c r="RU55" i="1"/>
  <c r="GE54" i="1"/>
  <c r="RR55" i="1"/>
  <c r="EI54" i="1"/>
  <c r="RF55" i="1"/>
  <c r="EJ55" i="1"/>
  <c r="GW55" i="1"/>
  <c r="FP55" i="1"/>
  <c r="SP54" i="1"/>
  <c r="JR54" i="1"/>
  <c r="OB55" i="1"/>
  <c r="HM54" i="1"/>
  <c r="TM55" i="1"/>
  <c r="PE55" i="1"/>
  <c r="TM54" i="1"/>
  <c r="HP54" i="1"/>
  <c r="EK54" i="1"/>
  <c r="IN55" i="1"/>
  <c r="EG55" i="1"/>
  <c r="IT55" i="1"/>
  <c r="QU54" i="1"/>
  <c r="AM47" i="1"/>
  <c r="EY20" i="1"/>
  <c r="FX22" i="1"/>
  <c r="II22" i="1"/>
  <c r="IJ22" i="1" s="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QG18" i="1"/>
  <c r="SQ18" i="1" s="1"/>
  <c r="VA18" i="1" s="1"/>
  <c r="UY56" i="1" l="1"/>
  <c r="IG56" i="1"/>
  <c r="HH56" i="1"/>
  <c r="SW57" i="1"/>
  <c r="TQ56" i="1"/>
  <c r="TC57" i="1"/>
  <c r="PO57" i="1"/>
  <c r="GX57" i="1"/>
  <c r="RR57" i="1"/>
  <c r="HJ57" i="1"/>
  <c r="FJ56" i="1"/>
  <c r="RW57" i="1"/>
  <c r="SQ57" i="1"/>
  <c r="EV57" i="1"/>
  <c r="IQ57" i="1"/>
  <c r="FT57" i="1"/>
  <c r="FX56" i="1"/>
  <c r="QT56" i="1"/>
  <c r="FN57" i="1"/>
  <c r="SM57" i="1"/>
  <c r="OJ57" i="1"/>
  <c r="GX56" i="1"/>
  <c r="QV56" i="1"/>
  <c r="OB57" i="1"/>
  <c r="JP56" i="1"/>
  <c r="OX56" i="1"/>
  <c r="GI56" i="1"/>
  <c r="KX56" i="1"/>
  <c r="KF57" i="1"/>
  <c r="QP57" i="1"/>
  <c r="PS57" i="1"/>
  <c r="PT57" i="1"/>
  <c r="HB57" i="1"/>
  <c r="UJ57" i="1"/>
  <c r="OM57" i="1"/>
  <c r="QU56" i="1"/>
  <c r="KR56" i="1"/>
  <c r="PA57" i="1"/>
  <c r="FR56" i="1"/>
  <c r="LC57" i="1"/>
  <c r="NT56" i="1"/>
  <c r="SY56" i="1"/>
  <c r="JR57" i="1"/>
  <c r="LL47" i="1"/>
  <c r="TB47" i="1"/>
  <c r="QR47" i="1"/>
  <c r="LJ47" i="1"/>
  <c r="LK47" i="1"/>
  <c r="P48" i="1"/>
  <c r="OH47" i="1"/>
  <c r="TN57" i="1"/>
  <c r="PW56" i="1"/>
  <c r="TO56" i="1"/>
  <c r="FL56" i="1"/>
  <c r="TW57" i="1"/>
  <c r="TF56" i="1"/>
  <c r="SR56" i="1"/>
  <c r="ES56" i="1"/>
  <c r="RG56" i="1"/>
  <c r="HU57" i="1"/>
  <c r="HI56" i="1"/>
  <c r="GO56" i="1"/>
  <c r="PN56" i="1"/>
  <c r="SR57" i="1"/>
  <c r="NK57" i="1"/>
  <c r="OF56" i="1"/>
  <c r="QN56" i="1"/>
  <c r="IK56" i="1"/>
  <c r="RA57" i="1"/>
  <c r="VD57" i="1"/>
  <c r="RY56" i="1"/>
  <c r="UC56" i="1"/>
  <c r="HZ57" i="1"/>
  <c r="FC57" i="1"/>
  <c r="IZ57" i="1"/>
  <c r="OL56" i="1"/>
  <c r="IH57" i="1"/>
  <c r="OY57" i="1"/>
  <c r="FZ55" i="1"/>
  <c r="KU57" i="1"/>
  <c r="SM56" i="1"/>
  <c r="VD56" i="1"/>
  <c r="FH56" i="1"/>
  <c r="KE57" i="1"/>
  <c r="VI56" i="1"/>
  <c r="VH57" i="1"/>
  <c r="KV56" i="1"/>
  <c r="KI56" i="1"/>
  <c r="GQ57" i="1"/>
  <c r="VJ56" i="1"/>
  <c r="IV56" i="1"/>
  <c r="UX57" i="1"/>
  <c r="PG57" i="1"/>
  <c r="MD56" i="1"/>
  <c r="OJ56" i="1"/>
  <c r="DX56" i="1"/>
  <c r="JA56" i="1"/>
  <c r="PY56" i="1"/>
  <c r="IE56" i="1"/>
  <c r="VK57" i="1"/>
  <c r="FR57" i="1"/>
  <c r="UU57" i="1"/>
  <c r="EA57" i="1"/>
  <c r="EG57" i="1"/>
  <c r="RU57" i="1"/>
  <c r="EZ56" i="1"/>
  <c r="MQ56" i="1"/>
  <c r="IO56" i="1"/>
  <c r="SK57" i="1"/>
  <c r="KG57" i="1"/>
  <c r="KZ56" i="1"/>
  <c r="UG56" i="1"/>
  <c r="EL56" i="1"/>
  <c r="LA57" i="1"/>
  <c r="KX57" i="1"/>
  <c r="HN57" i="1"/>
  <c r="PH57" i="1"/>
  <c r="SU57" i="1"/>
  <c r="GL57" i="1"/>
  <c r="JO56" i="1"/>
  <c r="IP56" i="1"/>
  <c r="SO57" i="1"/>
  <c r="OM56" i="1"/>
  <c r="RP56" i="1"/>
  <c r="IQ56" i="1"/>
  <c r="QO56" i="1"/>
  <c r="OB56" i="1"/>
  <c r="OZ56" i="1"/>
  <c r="ST57" i="1"/>
  <c r="ID56" i="1"/>
  <c r="BM56" i="1"/>
  <c r="MJ56" i="1"/>
  <c r="GW56" i="1"/>
  <c r="TD56" i="1"/>
  <c r="NM56" i="1"/>
  <c r="VB56" i="1"/>
  <c r="IL56" i="1"/>
  <c r="BJ56" i="1"/>
  <c r="SZ56" i="1"/>
  <c r="QT57" i="1"/>
  <c r="IB57" i="1"/>
  <c r="FD57" i="1"/>
  <c r="GZ57" i="1"/>
  <c r="UO57" i="1"/>
  <c r="TL57" i="1"/>
  <c r="OK57" i="1"/>
  <c r="FS56" i="1"/>
  <c r="FP56" i="1"/>
  <c r="TP56" i="1"/>
  <c r="VA57" i="1"/>
  <c r="OZ57" i="1"/>
  <c r="UI56" i="1"/>
  <c r="HE57" i="1"/>
  <c r="SC57" i="1"/>
  <c r="GS54" i="1"/>
  <c r="FA56" i="1"/>
  <c r="RI56" i="1"/>
  <c r="SS56" i="1"/>
  <c r="TR56" i="1"/>
  <c r="UT56" i="1"/>
  <c r="EZ57" i="1"/>
  <c r="KG56" i="1"/>
  <c r="QU57" i="1"/>
  <c r="TG56" i="1"/>
  <c r="QG56" i="1"/>
  <c r="TW56" i="1"/>
  <c r="DY56" i="1"/>
  <c r="PH56" i="1"/>
  <c r="VF56" i="1"/>
  <c r="VI57" i="1"/>
  <c r="GU57" i="1"/>
  <c r="BM57" i="1"/>
  <c r="FB56" i="1"/>
  <c r="IF56" i="1"/>
  <c r="Y48" i="1"/>
  <c r="NP47" i="1"/>
  <c r="EY54" i="1"/>
  <c r="IA57" i="1"/>
  <c r="FU57" i="1"/>
  <c r="QK57" i="1"/>
  <c r="HT57" i="1"/>
  <c r="TM57" i="1"/>
  <c r="DN56" i="1"/>
  <c r="TZ56" i="1"/>
  <c r="GJ57" i="1"/>
  <c r="RD56" i="1"/>
  <c r="KY56" i="1"/>
  <c r="UP57" i="1"/>
  <c r="HV57" i="1"/>
  <c r="JG57" i="1"/>
  <c r="PE56" i="1"/>
  <c r="GF56" i="1"/>
  <c r="GN57" i="1"/>
  <c r="OE57" i="1"/>
  <c r="KB57" i="1"/>
  <c r="JD56" i="1"/>
  <c r="HM57" i="1"/>
  <c r="IW56" i="1"/>
  <c r="PQ57" i="1"/>
  <c r="TJ56" i="1"/>
  <c r="GC56" i="1"/>
  <c r="HM56" i="1"/>
  <c r="IB56" i="1"/>
  <c r="HD57" i="1"/>
  <c r="IL57" i="1"/>
  <c r="UN56" i="1"/>
  <c r="GL56" i="1"/>
  <c r="UQ56" i="1"/>
  <c r="SA56" i="1"/>
  <c r="SD56" i="1"/>
  <c r="TT56" i="1"/>
  <c r="EG56" i="1"/>
  <c r="RC57" i="1"/>
  <c r="EX56" i="1"/>
  <c r="PV56" i="1"/>
  <c r="GF57" i="1"/>
  <c r="QM56" i="1"/>
  <c r="KM56" i="1"/>
  <c r="FB57" i="1"/>
  <c r="SV56" i="1"/>
  <c r="TE56" i="1"/>
  <c r="PD57" i="1"/>
  <c r="SD57" i="1"/>
  <c r="SX56" i="1"/>
  <c r="IU56" i="1"/>
  <c r="KM57" i="1"/>
  <c r="UB56" i="1"/>
  <c r="NN56" i="1"/>
  <c r="UN57" i="1"/>
  <c r="UW56" i="1"/>
  <c r="JE57" i="1"/>
  <c r="OV57" i="1"/>
  <c r="TR57" i="1"/>
  <c r="IT57" i="1"/>
  <c r="GE56" i="1"/>
  <c r="KE56" i="1"/>
  <c r="GM56" i="1"/>
  <c r="ML56" i="1"/>
  <c r="EX57" i="1"/>
  <c r="UL57" i="1"/>
  <c r="EP57" i="1"/>
  <c r="IP57" i="1"/>
  <c r="ST56" i="1"/>
  <c r="QB57" i="1"/>
  <c r="FM57" i="1"/>
  <c r="TV57" i="1"/>
  <c r="GN56" i="1"/>
  <c r="QI56" i="1"/>
  <c r="EC56" i="1"/>
  <c r="HZ56" i="1"/>
  <c r="SZ57" i="1"/>
  <c r="UD56" i="1"/>
  <c r="FY57" i="1"/>
  <c r="HC56" i="1"/>
  <c r="GV55" i="1"/>
  <c r="OO57" i="1"/>
  <c r="OP56" i="1"/>
  <c r="PI56" i="1"/>
  <c r="OF57" i="1"/>
  <c r="IX56" i="1"/>
  <c r="KL56" i="1"/>
  <c r="JE56" i="1"/>
  <c r="BI56" i="1"/>
  <c r="GS55" i="1"/>
  <c r="GM57" i="1"/>
  <c r="TD57" i="1"/>
  <c r="LM47" i="1"/>
  <c r="Q48" i="1"/>
  <c r="LN47" i="1"/>
  <c r="RD57" i="1"/>
  <c r="AL48" i="1"/>
  <c r="UP56" i="1"/>
  <c r="SK56" i="1"/>
  <c r="GO55" i="1"/>
  <c r="JR56" i="1"/>
  <c r="NK56" i="1"/>
  <c r="HO56" i="1"/>
  <c r="QA57" i="1"/>
  <c r="KT56" i="1"/>
  <c r="FZ56" i="1"/>
  <c r="RR56" i="1"/>
  <c r="EE56" i="1"/>
  <c r="QG57" i="1"/>
  <c r="IW57" i="1"/>
  <c r="JL54" i="1"/>
  <c r="TE57" i="1"/>
  <c r="PJ57" i="1"/>
  <c r="VE57" i="1"/>
  <c r="HI57" i="1"/>
  <c r="RB57" i="1"/>
  <c r="IV57" i="1"/>
  <c r="HQ57" i="1"/>
  <c r="JL55" i="1"/>
  <c r="TY56" i="1"/>
  <c r="NA56" i="1"/>
  <c r="RW56" i="1"/>
  <c r="AQ47" i="1"/>
  <c r="JJ47" i="1"/>
  <c r="O48" i="1"/>
  <c r="MT47" i="1"/>
  <c r="MU47" i="1"/>
  <c r="AP47" i="1"/>
  <c r="JK47" i="1"/>
  <c r="MR47" i="1"/>
  <c r="MS47" i="1"/>
  <c r="RN57" i="1"/>
  <c r="QD56" i="1"/>
  <c r="RP57" i="1"/>
  <c r="UH56" i="1"/>
  <c r="BJ57" i="1"/>
  <c r="LC56" i="1"/>
  <c r="FW57" i="1"/>
  <c r="KK56" i="1"/>
  <c r="EA56" i="1"/>
  <c r="ER56" i="1"/>
  <c r="KF56" i="1"/>
  <c r="FY56" i="1"/>
  <c r="FU56" i="1"/>
  <c r="EP54" i="1"/>
  <c r="IN57" i="1"/>
  <c r="RY57" i="1"/>
  <c r="UV57" i="1"/>
  <c r="UW57" i="1"/>
  <c r="RO56" i="1"/>
  <c r="RZ57" i="1"/>
  <c r="HK57" i="1"/>
  <c r="TX57" i="1"/>
  <c r="PZ56" i="1"/>
  <c r="IJ56" i="1"/>
  <c r="GT57" i="1"/>
  <c r="KB56" i="1"/>
  <c r="JB56" i="1"/>
  <c r="TI57" i="1"/>
  <c r="MC56" i="1"/>
  <c r="QW56" i="1"/>
  <c r="QC57" i="1"/>
  <c r="SL56" i="1"/>
  <c r="TV56" i="1"/>
  <c r="TK56" i="1"/>
  <c r="BN57" i="1"/>
  <c r="QH56" i="1"/>
  <c r="RB56" i="1"/>
  <c r="TP57" i="1"/>
  <c r="RS57" i="1"/>
  <c r="KV57" i="1"/>
  <c r="LX56" i="1"/>
  <c r="PG56" i="1"/>
  <c r="OO56" i="1"/>
  <c r="TT57" i="1"/>
  <c r="TZ57" i="1"/>
  <c r="PI57" i="1"/>
  <c r="FF57" i="1"/>
  <c r="SL57" i="1"/>
  <c r="EW56" i="1"/>
  <c r="UA56" i="1"/>
  <c r="EK56" i="1"/>
  <c r="SP56" i="1"/>
  <c r="MA56" i="1"/>
  <c r="IM57" i="1"/>
  <c r="TK57" i="1"/>
  <c r="NU56" i="1"/>
  <c r="QO57" i="1"/>
  <c r="GR57" i="1"/>
  <c r="PN57" i="1"/>
  <c r="JC57" i="1"/>
  <c r="NZ57" i="1"/>
  <c r="FW56" i="1"/>
  <c r="QH57" i="1"/>
  <c r="IK57" i="1"/>
  <c r="PS56" i="1"/>
  <c r="PJ56" i="1"/>
  <c r="PL56" i="1"/>
  <c r="NM57" i="1"/>
  <c r="IG57" i="1"/>
  <c r="GU56" i="1"/>
  <c r="PC57" i="1"/>
  <c r="TU57" i="1"/>
  <c r="GA56" i="1"/>
  <c r="IS56" i="1"/>
  <c r="KC56" i="1"/>
  <c r="OK56" i="1"/>
  <c r="IU57" i="1"/>
  <c r="FQ57" i="1"/>
  <c r="KJ56" i="1"/>
  <c r="SE57" i="1"/>
  <c r="SN56" i="1"/>
  <c r="UF56" i="1"/>
  <c r="ED56" i="1"/>
  <c r="PY57" i="1"/>
  <c r="NL57" i="1"/>
  <c r="UA57" i="1"/>
  <c r="MB56" i="1"/>
  <c r="GG57" i="1"/>
  <c r="AE48" i="1"/>
  <c r="GB55" i="1"/>
  <c r="PF56" i="1"/>
  <c r="HU56" i="1"/>
  <c r="IR56" i="1"/>
  <c r="PC56" i="1"/>
  <c r="HE56" i="1"/>
  <c r="HL57" i="1"/>
  <c r="SH57" i="1"/>
  <c r="HQ56" i="1"/>
  <c r="JF56" i="1"/>
  <c r="BP57" i="1"/>
  <c r="TJ57" i="1"/>
  <c r="JC56" i="1"/>
  <c r="OE56" i="1"/>
  <c r="DY57" i="1"/>
  <c r="HF56" i="1"/>
  <c r="OA56" i="1"/>
  <c r="FF56" i="1"/>
  <c r="IZ56" i="1"/>
  <c r="LA56" i="1"/>
  <c r="TH57" i="1"/>
  <c r="DT56" i="1"/>
  <c r="SG56" i="1"/>
  <c r="SW56" i="1"/>
  <c r="VH56" i="1"/>
  <c r="IC57" i="1"/>
  <c r="ED57" i="1"/>
  <c r="OT57" i="1"/>
  <c r="ID57" i="1"/>
  <c r="SO56" i="1"/>
  <c r="PX57" i="1"/>
  <c r="QJ57" i="1"/>
  <c r="FJ57" i="1"/>
  <c r="HG57" i="1"/>
  <c r="EI57" i="1"/>
  <c r="QF57" i="1"/>
  <c r="HP56" i="1"/>
  <c r="FP57" i="1"/>
  <c r="RQ56" i="1"/>
  <c r="IX57" i="1"/>
  <c r="HY57" i="1"/>
  <c r="OL57" i="1"/>
  <c r="GY57" i="1"/>
  <c r="EQ56" i="1"/>
  <c r="HW57" i="1"/>
  <c r="N48" i="1"/>
  <c r="AR47" i="1"/>
  <c r="D47" i="1"/>
  <c r="RE57" i="1"/>
  <c r="RM57" i="1"/>
  <c r="TY57" i="1"/>
  <c r="FS57" i="1"/>
  <c r="NY57" i="1"/>
  <c r="FD56" i="1"/>
  <c r="RA56" i="1"/>
  <c r="RL57" i="1"/>
  <c r="QS57" i="1"/>
  <c r="UK57" i="1"/>
  <c r="UE57" i="1"/>
  <c r="QS56" i="1"/>
  <c r="EV56" i="1"/>
  <c r="KT57" i="1"/>
  <c r="DX57" i="1"/>
  <c r="QJ56" i="1"/>
  <c r="SB56" i="1"/>
  <c r="HA56" i="1"/>
  <c r="GG56" i="1"/>
  <c r="EB56" i="1"/>
  <c r="RC56" i="1"/>
  <c r="FK56" i="1"/>
  <c r="TX56" i="1"/>
  <c r="TA56" i="1"/>
  <c r="TF57" i="1"/>
  <c r="RU56" i="1"/>
  <c r="OR57" i="1"/>
  <c r="GB54" i="1"/>
  <c r="QD57" i="1"/>
  <c r="BI57" i="1"/>
  <c r="II57" i="1"/>
  <c r="UL56" i="1"/>
  <c r="JF57" i="1"/>
  <c r="QI57" i="1"/>
  <c r="QQ57" i="1"/>
  <c r="UY57" i="1"/>
  <c r="QY57" i="1"/>
  <c r="BK57" i="1"/>
  <c r="OX57" i="1"/>
  <c r="PP57" i="1"/>
  <c r="GK57" i="1"/>
  <c r="PB56" i="1"/>
  <c r="PB57" i="1"/>
  <c r="IM56" i="1"/>
  <c r="RX56" i="1"/>
  <c r="JO57" i="1"/>
  <c r="EU57" i="1"/>
  <c r="TO57" i="1"/>
  <c r="KH57" i="1"/>
  <c r="NN57" i="1"/>
  <c r="JP57" i="1"/>
  <c r="PR56" i="1"/>
  <c r="PP56" i="1"/>
  <c r="EC57" i="1"/>
  <c r="HR57" i="1"/>
  <c r="QV57" i="1"/>
  <c r="FO57" i="1"/>
  <c r="TA57" i="1"/>
  <c r="JA57" i="1"/>
  <c r="BK56" i="1"/>
  <c r="HV56" i="1"/>
  <c r="QL56" i="1"/>
  <c r="HS57" i="1"/>
  <c r="SE56" i="1"/>
  <c r="IF57" i="1"/>
  <c r="UE56" i="1"/>
  <c r="KR57" i="1"/>
  <c r="UR56" i="1"/>
  <c r="NY56" i="1"/>
  <c r="TH56" i="1"/>
  <c r="ON56" i="1"/>
  <c r="FG56" i="1"/>
  <c r="FM54" i="1"/>
  <c r="SC56" i="1"/>
  <c r="FE55" i="1"/>
  <c r="FE56" i="1"/>
  <c r="RT56" i="1"/>
  <c r="LB56" i="1"/>
  <c r="HR56" i="1"/>
  <c r="RS56" i="1"/>
  <c r="OI57" i="1"/>
  <c r="FH57" i="1"/>
  <c r="SP57" i="1"/>
  <c r="OD56" i="1"/>
  <c r="US56" i="1"/>
  <c r="TQ57" i="1"/>
  <c r="UG57" i="1"/>
  <c r="HA57" i="1"/>
  <c r="KC57" i="1"/>
  <c r="LZ56" i="1"/>
  <c r="RJ56" i="1"/>
  <c r="VJ57" i="1"/>
  <c r="UZ57" i="1"/>
  <c r="GH57" i="1"/>
  <c r="TI56" i="1"/>
  <c r="MZ56" i="1"/>
  <c r="HK56" i="1"/>
  <c r="OC56" i="1"/>
  <c r="SF57" i="1"/>
  <c r="SJ56" i="1"/>
  <c r="SQ56" i="1"/>
  <c r="PV57" i="1"/>
  <c r="GD55" i="1"/>
  <c r="IH56" i="1"/>
  <c r="KY57" i="1"/>
  <c r="GA57" i="1"/>
  <c r="RV56" i="1"/>
  <c r="SB57" i="1"/>
  <c r="QX56" i="1"/>
  <c r="IE57" i="1"/>
  <c r="ON57" i="1"/>
  <c r="KD57" i="1"/>
  <c r="TS57" i="1"/>
  <c r="EJ57" i="1"/>
  <c r="UJ56" i="1"/>
  <c r="PF57" i="1"/>
  <c r="FQ56" i="1"/>
  <c r="JB57" i="1"/>
  <c r="UQ57" i="1"/>
  <c r="FN56" i="1"/>
  <c r="HS56" i="1"/>
  <c r="OS57" i="1"/>
  <c r="FA57" i="1"/>
  <c r="IY56" i="1"/>
  <c r="PT56" i="1"/>
  <c r="UM57" i="1"/>
  <c r="FV57" i="1"/>
  <c r="FK57" i="1"/>
  <c r="RV57" i="1"/>
  <c r="HG56" i="1"/>
  <c r="OS56" i="1"/>
  <c r="EU56" i="1"/>
  <c r="EK57" i="1"/>
  <c r="RZ56" i="1"/>
  <c r="HX57" i="1"/>
  <c r="MI56" i="1"/>
  <c r="HT56" i="1"/>
  <c r="HX56" i="1"/>
  <c r="GD56" i="1"/>
  <c r="OA57" i="1"/>
  <c r="UR57" i="1"/>
  <c r="EE57" i="1"/>
  <c r="LY56" i="1"/>
  <c r="RF57" i="1"/>
  <c r="AJ48" i="1"/>
  <c r="UB57" i="1"/>
  <c r="PK57" i="1"/>
  <c r="KL57" i="1"/>
  <c r="GQ56" i="1"/>
  <c r="VA56" i="1"/>
  <c r="RG57" i="1"/>
  <c r="RX57" i="1"/>
  <c r="MG56" i="1"/>
  <c r="KU56" i="1"/>
  <c r="RM56" i="1"/>
  <c r="PD56" i="1"/>
  <c r="QW57" i="1"/>
  <c r="IR57" i="1"/>
  <c r="KZ57" i="1"/>
  <c r="GI55" i="1"/>
  <c r="UO56" i="1"/>
  <c r="EI56" i="1"/>
  <c r="VK56" i="1"/>
  <c r="QE57" i="1"/>
  <c r="JD57" i="1"/>
  <c r="QX57" i="1"/>
  <c r="LI56" i="1"/>
  <c r="EW57" i="1"/>
  <c r="QB56" i="1"/>
  <c r="IA56" i="1"/>
  <c r="AM48" i="1"/>
  <c r="IY57" i="1"/>
  <c r="IO57" i="1"/>
  <c r="ET56" i="1"/>
  <c r="IT56" i="1"/>
  <c r="IS57" i="1"/>
  <c r="KD56" i="1"/>
  <c r="OR56" i="1"/>
  <c r="RK57" i="1"/>
  <c r="ES57" i="1"/>
  <c r="UF57" i="1"/>
  <c r="IJ57" i="1"/>
  <c r="HL56" i="1"/>
  <c r="OC57" i="1"/>
  <c r="BN56" i="1"/>
  <c r="SY57" i="1"/>
  <c r="FC56" i="1"/>
  <c r="HO57" i="1"/>
  <c r="SN57" i="1"/>
  <c r="OY56" i="1"/>
  <c r="EQ55" i="1"/>
  <c r="TL56" i="1"/>
  <c r="GP56" i="1"/>
  <c r="SX57" i="1"/>
  <c r="PO56" i="1"/>
  <c r="KJ57" i="1"/>
  <c r="GH56" i="1"/>
  <c r="UT57" i="1"/>
  <c r="VG57" i="1"/>
  <c r="PX56" i="1"/>
  <c r="RL56" i="1"/>
  <c r="QK56" i="1"/>
  <c r="SI57" i="1"/>
  <c r="PU57" i="1"/>
  <c r="DK56" i="1"/>
  <c r="FI57" i="1"/>
  <c r="VE56" i="1"/>
  <c r="RT57" i="1"/>
  <c r="HW56" i="1"/>
  <c r="RQ57" i="1"/>
  <c r="UK56" i="1"/>
  <c r="HY56" i="1"/>
  <c r="FI56" i="1"/>
  <c r="V48" i="1"/>
  <c r="JM47" i="1"/>
  <c r="PW57" i="1"/>
  <c r="SU56" i="1"/>
  <c r="FG57" i="1"/>
  <c r="HB56" i="1"/>
  <c r="SH56" i="1"/>
  <c r="OW57" i="1"/>
  <c r="US57" i="1"/>
  <c r="KI57" i="1"/>
  <c r="OU57" i="1"/>
  <c r="GP57" i="1"/>
  <c r="UU56" i="1"/>
  <c r="GK56" i="1"/>
  <c r="TM56" i="1"/>
  <c r="OQ57" i="1"/>
  <c r="MK56" i="1"/>
  <c r="TC56" i="1"/>
  <c r="UV56" i="1"/>
  <c r="II56" i="1"/>
  <c r="SV57" i="1"/>
  <c r="VB57" i="1"/>
  <c r="MH56" i="1"/>
  <c r="PM57" i="1"/>
  <c r="NU57" i="1"/>
  <c r="EJ56" i="1"/>
  <c r="ER57" i="1"/>
  <c r="FO54" i="1"/>
  <c r="UD57" i="1"/>
  <c r="OW56" i="1"/>
  <c r="HD56" i="1"/>
  <c r="RO57" i="1"/>
  <c r="SG57" i="1"/>
  <c r="RK56" i="1"/>
  <c r="RF56" i="1"/>
  <c r="PQ56" i="1"/>
  <c r="SJ57" i="1"/>
  <c r="EL57" i="1"/>
  <c r="VC56" i="1"/>
  <c r="NZ56" i="1"/>
  <c r="TG57" i="1"/>
  <c r="VF57" i="1"/>
  <c r="HH57" i="1"/>
  <c r="QC56" i="1"/>
  <c r="SI56" i="1"/>
  <c r="UI57" i="1"/>
  <c r="RI57" i="1"/>
  <c r="ME54" i="1" a="1"/>
  <c r="ME54" i="1" s="1"/>
  <c r="MF56" i="1"/>
  <c r="AK48" i="1"/>
  <c r="KK57" i="1"/>
  <c r="QF56" i="1"/>
  <c r="UX56" i="1"/>
  <c r="GW57" i="1"/>
  <c r="HP57" i="1"/>
  <c r="QY56" i="1"/>
  <c r="PL57" i="1"/>
  <c r="PA56" i="1"/>
  <c r="HC57" i="1"/>
  <c r="HN56" i="1"/>
  <c r="OV56" i="1"/>
  <c r="OU56" i="1"/>
  <c r="PK56" i="1"/>
  <c r="IN56" i="1"/>
  <c r="QE56" i="1"/>
  <c r="NL56" i="1"/>
  <c r="TN56" i="1"/>
  <c r="KH56" i="1"/>
  <c r="GZ56" i="1"/>
  <c r="RE56" i="1"/>
  <c r="GE55" i="1"/>
  <c r="OI56" i="1"/>
  <c r="JG56" i="1"/>
  <c r="HF57" i="1"/>
  <c r="UM56" i="1"/>
  <c r="VC57" i="1"/>
  <c r="FV56" i="1"/>
  <c r="RJ57" i="1"/>
  <c r="QL57" i="1"/>
  <c r="FT56" i="1"/>
  <c r="QZ57" i="1"/>
  <c r="GR56" i="1"/>
  <c r="GT54" i="1"/>
  <c r="OP57" i="1"/>
  <c r="PZ57" i="1"/>
  <c r="OD57" i="1"/>
  <c r="GC57" i="1"/>
  <c r="NT57" i="1"/>
  <c r="QP56" i="1"/>
  <c r="PE57" i="1"/>
  <c r="TS56" i="1"/>
  <c r="VG56" i="1"/>
  <c r="QM57" i="1"/>
  <c r="FL57" i="1"/>
  <c r="GY56" i="1"/>
  <c r="IC56" i="1"/>
  <c r="TU56" i="1"/>
  <c r="EB57" i="1"/>
  <c r="QN57" i="1"/>
  <c r="EF56" i="1"/>
  <c r="UZ56" i="1"/>
  <c r="HJ56" i="1"/>
  <c r="SF56" i="1"/>
  <c r="GV56" i="1"/>
  <c r="OT56" i="1"/>
  <c r="EH56" i="1"/>
  <c r="RN56" i="1"/>
  <c r="ET57" i="1"/>
  <c r="GJ56" i="1"/>
  <c r="OQ56" i="1"/>
  <c r="QZ56" i="1"/>
  <c r="PU56" i="1"/>
  <c r="LB57" i="1"/>
  <c r="UH57" i="1"/>
  <c r="PM56" i="1"/>
  <c r="QA56" i="1"/>
  <c r="QQ56" i="1"/>
  <c r="SS57" i="1"/>
  <c r="FX57" i="1"/>
  <c r="EH57" i="1"/>
  <c r="RH57" i="1"/>
  <c r="PR57" i="1"/>
  <c r="EF57" i="1"/>
  <c r="UC57" i="1"/>
  <c r="RH56" i="1"/>
  <c r="BP56" i="1"/>
  <c r="EY57" i="1"/>
  <c r="SA57" i="1"/>
  <c r="EZ20" i="1"/>
  <c r="FY22" i="1"/>
  <c r="QH18" i="1"/>
  <c r="SR18" i="1" s="1"/>
  <c r="VB18" i="1" s="1"/>
  <c r="HJ59" i="1" l="1"/>
  <c r="RR59" i="1"/>
  <c r="GX59" i="1"/>
  <c r="PO59" i="1"/>
  <c r="HR58" i="1"/>
  <c r="MN47" i="1"/>
  <c r="MM47" i="1" s="1" a="1"/>
  <c r="MM47" i="1" s="1"/>
  <c r="NM59" i="1"/>
  <c r="BJ59" i="1"/>
  <c r="OO59" i="1"/>
  <c r="BJ58" i="1"/>
  <c r="VD58" i="1"/>
  <c r="GO58" i="1"/>
  <c r="LC59" i="1"/>
  <c r="QM59" i="1"/>
  <c r="HF59" i="1"/>
  <c r="OQ59" i="1"/>
  <c r="RT59" i="1"/>
  <c r="UB59" i="1"/>
  <c r="PF59" i="1"/>
  <c r="LB58" i="1"/>
  <c r="QS59" i="1"/>
  <c r="ID59" i="1"/>
  <c r="TT59" i="1"/>
  <c r="EP56" i="1"/>
  <c r="PJ59" i="1"/>
  <c r="GV57" i="1"/>
  <c r="PQ59" i="1"/>
  <c r="UX58" i="1"/>
  <c r="UT59" i="1"/>
  <c r="QX59" i="1"/>
  <c r="KH59" i="1"/>
  <c r="PL58" i="1"/>
  <c r="TK58" i="1"/>
  <c r="QI58" i="1"/>
  <c r="NN58" i="1"/>
  <c r="UP59" i="1"/>
  <c r="IL58" i="1"/>
  <c r="FR58" i="1"/>
  <c r="VF59" i="1"/>
  <c r="FG59" i="1"/>
  <c r="UG59" i="1"/>
  <c r="TA59" i="1"/>
  <c r="OO58" i="1"/>
  <c r="GS57" i="1"/>
  <c r="SU59" i="1"/>
  <c r="FN59" i="1"/>
  <c r="QQ58" i="1"/>
  <c r="RO59" i="1"/>
  <c r="AJ49" i="1"/>
  <c r="BK59" i="1"/>
  <c r="FU58" i="1"/>
  <c r="GM58" i="1"/>
  <c r="VD59" i="1"/>
  <c r="TS58" i="1"/>
  <c r="OU58" i="1"/>
  <c r="HD58" i="1"/>
  <c r="OC59" i="1"/>
  <c r="RF59" i="1"/>
  <c r="KR59" i="1"/>
  <c r="OR59" i="1"/>
  <c r="OK58" i="1"/>
  <c r="PG58" i="1"/>
  <c r="HM59" i="1"/>
  <c r="OK59" i="1"/>
  <c r="IE58" i="1"/>
  <c r="KX58" i="1"/>
  <c r="QZ59" i="1"/>
  <c r="SL58" i="1"/>
  <c r="BI58" i="1"/>
  <c r="KM59" i="1"/>
  <c r="JD58" i="1"/>
  <c r="GS56" i="1"/>
  <c r="FZ57" i="1"/>
  <c r="QA58" i="1"/>
  <c r="PW59" i="1"/>
  <c r="RU58" i="1"/>
  <c r="HE58" i="1"/>
  <c r="PS58" i="1"/>
  <c r="KF58" i="1"/>
  <c r="TV59" i="1"/>
  <c r="NP48" i="1"/>
  <c r="Y49" i="1"/>
  <c r="NM58" i="1"/>
  <c r="EZ58" i="1"/>
  <c r="IK58" i="1"/>
  <c r="OW58" i="1"/>
  <c r="PY59" i="1"/>
  <c r="EK58" i="1"/>
  <c r="RN59" i="1"/>
  <c r="GJ59" i="1"/>
  <c r="SC59" i="1"/>
  <c r="OX58" i="1"/>
  <c r="HN58" i="1"/>
  <c r="VB59" i="1"/>
  <c r="EI59" i="1"/>
  <c r="KV59" i="1"/>
  <c r="ER58" i="1"/>
  <c r="SK58" i="1"/>
  <c r="IF58" i="1"/>
  <c r="TD58" i="1"/>
  <c r="RU59" i="1"/>
  <c r="UC59" i="1"/>
  <c r="FL59" i="1"/>
  <c r="HC59" i="1"/>
  <c r="SX59" i="1"/>
  <c r="EI58" i="1"/>
  <c r="OS59" i="1"/>
  <c r="OD58" i="1"/>
  <c r="SW58" i="1"/>
  <c r="HE59" i="1"/>
  <c r="KX59" i="1"/>
  <c r="OM59" i="1"/>
  <c r="OJ58" i="1"/>
  <c r="VI58" i="1"/>
  <c r="IZ59" i="1"/>
  <c r="NK59" i="1"/>
  <c r="TF58" i="1"/>
  <c r="UJ59" i="1"/>
  <c r="OB59" i="1"/>
  <c r="SW59" i="1"/>
  <c r="PR59" i="1"/>
  <c r="HJ58" i="1"/>
  <c r="GC59" i="1"/>
  <c r="TN58" i="1"/>
  <c r="PL59" i="1"/>
  <c r="II58" i="1"/>
  <c r="KI59" i="1"/>
  <c r="HY58" i="1"/>
  <c r="HO59" i="1"/>
  <c r="OA59" i="1"/>
  <c r="FN58" i="1"/>
  <c r="SQ58" i="1"/>
  <c r="HS59" i="1"/>
  <c r="PP58" i="1"/>
  <c r="JF59" i="1"/>
  <c r="TX58" i="1"/>
  <c r="EV58" i="1"/>
  <c r="TY59" i="1"/>
  <c r="OL59" i="1"/>
  <c r="DT58" i="1"/>
  <c r="TJ59" i="1"/>
  <c r="SN58" i="1"/>
  <c r="SL59" i="1"/>
  <c r="TP59" i="1"/>
  <c r="UW59" i="1"/>
  <c r="KK58" i="1"/>
  <c r="RB59" i="1"/>
  <c r="RD59" i="1"/>
  <c r="IP59" i="1"/>
  <c r="PD59" i="1"/>
  <c r="EG58" i="1"/>
  <c r="HM58" i="1"/>
  <c r="GF58" i="1"/>
  <c r="BM58" i="1"/>
  <c r="OM58" i="1"/>
  <c r="EL58" i="1"/>
  <c r="HB59" i="1"/>
  <c r="QV58" i="1"/>
  <c r="SQ59" i="1"/>
  <c r="HI58" i="1"/>
  <c r="HC58" i="1"/>
  <c r="HU59" i="1"/>
  <c r="PC58" i="1"/>
  <c r="OD59" i="1"/>
  <c r="VC59" i="1"/>
  <c r="UI59" i="1"/>
  <c r="UV58" i="1"/>
  <c r="UK58" i="1"/>
  <c r="RK59" i="1"/>
  <c r="QB58" i="1"/>
  <c r="KZ59" i="1"/>
  <c r="GQ58" i="1"/>
  <c r="GD58" i="1"/>
  <c r="SJ58" i="1"/>
  <c r="OI59" i="1"/>
  <c r="QL58" i="1"/>
  <c r="PR58" i="1"/>
  <c r="UL58" i="1"/>
  <c r="HY59" i="1"/>
  <c r="PX59" i="1"/>
  <c r="TH59" i="1"/>
  <c r="SE59" i="1"/>
  <c r="GU58" i="1"/>
  <c r="JC59" i="1"/>
  <c r="HI59" i="1"/>
  <c r="PI58" i="1"/>
  <c r="JE59" i="1"/>
  <c r="TE58" i="1"/>
  <c r="HT59" i="1"/>
  <c r="VI59" i="1"/>
  <c r="UT58" i="1"/>
  <c r="ID58" i="1"/>
  <c r="UG58" i="1"/>
  <c r="EG59" i="1"/>
  <c r="MD58" i="1"/>
  <c r="RW59" i="1"/>
  <c r="IG58" i="1"/>
  <c r="GJ58" i="1"/>
  <c r="IN58" i="1"/>
  <c r="HW58" i="1"/>
  <c r="LI58" i="1"/>
  <c r="RV58" i="1"/>
  <c r="KC59" i="1"/>
  <c r="EB58" i="1"/>
  <c r="PH58" i="1"/>
  <c r="OZ58" i="1"/>
  <c r="OP59" i="1"/>
  <c r="HH59" i="1"/>
  <c r="UR58" i="1"/>
  <c r="HQ58" i="1"/>
  <c r="FQ59" i="1"/>
  <c r="IM59" i="1"/>
  <c r="IJ58" i="1"/>
  <c r="EC58" i="1"/>
  <c r="FB59" i="1"/>
  <c r="FR59" i="1"/>
  <c r="RY58" i="1"/>
  <c r="JG58" i="1"/>
  <c r="HB58" i="1"/>
  <c r="GA59" i="1"/>
  <c r="QD59" i="1"/>
  <c r="FP59" i="1"/>
  <c r="RW58" i="1"/>
  <c r="KM58" i="1"/>
  <c r="IA59" i="1"/>
  <c r="OB58" i="1"/>
  <c r="SM58" i="1"/>
  <c r="KF59" i="1"/>
  <c r="EB59" i="1"/>
  <c r="VE58" i="1"/>
  <c r="HX59" i="1"/>
  <c r="HK58" i="1"/>
  <c r="TO59" i="1"/>
  <c r="MB58" i="1"/>
  <c r="PZ58" i="1"/>
  <c r="IW58" i="1"/>
  <c r="DY58" i="1"/>
  <c r="KU59" i="1"/>
  <c r="TN59" i="1"/>
  <c r="RN58" i="1"/>
  <c r="OI58" i="1"/>
  <c r="IT58" i="1"/>
  <c r="UJ58" i="1"/>
  <c r="UA59" i="1"/>
  <c r="MA58" i="1"/>
  <c r="QM58" i="1"/>
  <c r="EY56" i="1"/>
  <c r="IO58" i="1"/>
  <c r="PA59" i="1"/>
  <c r="GR58" i="1"/>
  <c r="TG59" i="1"/>
  <c r="KJ59" i="1"/>
  <c r="QE59" i="1"/>
  <c r="TQ59" i="1"/>
  <c r="EU59" i="1"/>
  <c r="SB58" i="1"/>
  <c r="HP58" i="1"/>
  <c r="HL59" i="1"/>
  <c r="PJ58" i="1"/>
  <c r="NA58" i="1"/>
  <c r="GL58" i="1"/>
  <c r="PH59" i="1"/>
  <c r="IC59" i="1"/>
  <c r="NL59" i="1"/>
  <c r="SP58" i="1"/>
  <c r="QD58" i="1"/>
  <c r="FY59" i="1"/>
  <c r="GF59" i="1"/>
  <c r="MQ58" i="1"/>
  <c r="RA59" i="1"/>
  <c r="LJ48" i="1"/>
  <c r="P49" i="1"/>
  <c r="OH48" i="1"/>
  <c r="TB48" i="1"/>
  <c r="LK48" i="1"/>
  <c r="QR48" i="1"/>
  <c r="LL48" i="1"/>
  <c r="IC58" i="1"/>
  <c r="OV58" i="1"/>
  <c r="MH58" i="1"/>
  <c r="PO58" i="1"/>
  <c r="TS59" i="1"/>
  <c r="QV59" i="1"/>
  <c r="TY58" i="1"/>
  <c r="JE58" i="1"/>
  <c r="KR58" i="1"/>
  <c r="GY58" i="1"/>
  <c r="VK58" i="1"/>
  <c r="FA59" i="1"/>
  <c r="US58" i="1"/>
  <c r="JO59" i="1"/>
  <c r="VH58" i="1"/>
  <c r="LX58" i="1"/>
  <c r="GE58" i="1"/>
  <c r="KB59" i="1"/>
  <c r="UO59" i="1"/>
  <c r="PY58" i="1"/>
  <c r="RG58" i="1"/>
  <c r="RH58" i="1"/>
  <c r="QP58" i="1"/>
  <c r="VC58" i="1"/>
  <c r="RX59" i="1"/>
  <c r="GH59" i="1"/>
  <c r="IF59" i="1"/>
  <c r="QQ59" i="1"/>
  <c r="QW58" i="1"/>
  <c r="IU58" i="1"/>
  <c r="ES58" i="1"/>
  <c r="GV58" i="1"/>
  <c r="GZ58" i="1"/>
  <c r="EU58" i="1"/>
  <c r="RX58" i="1"/>
  <c r="HQ59" i="1"/>
  <c r="SX58" i="1"/>
  <c r="TZ58" i="1"/>
  <c r="GZ59" i="1"/>
  <c r="JA58" i="1"/>
  <c r="IQ59" i="1"/>
  <c r="FO56" i="1"/>
  <c r="OU59" i="1"/>
  <c r="SI59" i="1"/>
  <c r="UF59" i="1"/>
  <c r="OS58" i="1"/>
  <c r="ON59" i="1"/>
  <c r="SP59" i="1"/>
  <c r="EC59" i="1"/>
  <c r="FS59" i="1"/>
  <c r="ED58" i="1"/>
  <c r="QH59" i="1"/>
  <c r="RS59" i="1"/>
  <c r="UP58" i="1"/>
  <c r="OE59" i="1"/>
  <c r="QU59" i="1"/>
  <c r="LA59" i="1"/>
  <c r="VH59" i="1"/>
  <c r="JP58" i="1"/>
  <c r="SV59" i="1"/>
  <c r="UO58" i="1"/>
  <c r="IM58" i="1"/>
  <c r="TA58" i="1"/>
  <c r="FW58" i="1"/>
  <c r="EW58" i="1"/>
  <c r="ST58" i="1"/>
  <c r="RC59" i="1"/>
  <c r="GN59" i="1"/>
  <c r="KG58" i="1"/>
  <c r="MJ58" i="1"/>
  <c r="EV59" i="1"/>
  <c r="EF59" i="1"/>
  <c r="SF58" i="1"/>
  <c r="RI59" i="1"/>
  <c r="QK58" i="1"/>
  <c r="ES59" i="1"/>
  <c r="VA58" i="1"/>
  <c r="FH59" i="1"/>
  <c r="FJ59" i="1"/>
  <c r="HU58" i="1"/>
  <c r="GR59" i="1"/>
  <c r="IV59" i="1"/>
  <c r="AL49" i="1"/>
  <c r="PU58" i="1"/>
  <c r="FV58" i="1"/>
  <c r="QX58" i="1"/>
  <c r="FK58" i="1"/>
  <c r="PC59" i="1"/>
  <c r="FF59" i="1"/>
  <c r="UV59" i="1"/>
  <c r="OV59" i="1"/>
  <c r="GU59" i="1"/>
  <c r="IB59" i="1"/>
  <c r="FC59" i="1"/>
  <c r="TW59" i="1"/>
  <c r="RH59" i="1"/>
  <c r="QZ58" i="1"/>
  <c r="UZ58" i="1"/>
  <c r="NL58" i="1"/>
  <c r="QY58" i="1"/>
  <c r="RF58" i="1"/>
  <c r="NU59" i="1"/>
  <c r="OW59" i="1"/>
  <c r="RQ59" i="1"/>
  <c r="SY59" i="1"/>
  <c r="IR59" i="1"/>
  <c r="FK59" i="1"/>
  <c r="JB59" i="1"/>
  <c r="SF59" i="1"/>
  <c r="LZ58" i="1"/>
  <c r="RS58" i="1"/>
  <c r="TH58" i="1"/>
  <c r="JP59" i="1"/>
  <c r="GK59" i="1"/>
  <c r="II59" i="1"/>
  <c r="UE59" i="1"/>
  <c r="RE59" i="1"/>
  <c r="BP59" i="1"/>
  <c r="GB57" i="1"/>
  <c r="PI59" i="1"/>
  <c r="QH58" i="1"/>
  <c r="RY59" i="1"/>
  <c r="KT58" i="1"/>
  <c r="Q49" i="1"/>
  <c r="LM48" i="1"/>
  <c r="LN48" i="1"/>
  <c r="SZ59" i="1"/>
  <c r="EP59" i="1"/>
  <c r="TT58" i="1"/>
  <c r="GC58" i="1"/>
  <c r="PE58" i="1"/>
  <c r="VA59" i="1"/>
  <c r="QT59" i="1"/>
  <c r="KZ58" i="1"/>
  <c r="EA59" i="1"/>
  <c r="PG59" i="1"/>
  <c r="FH58" i="1"/>
  <c r="HZ59" i="1"/>
  <c r="FL58" i="1"/>
  <c r="SY58" i="1"/>
  <c r="PT59" i="1"/>
  <c r="GX58" i="1"/>
  <c r="RQ58" i="1"/>
  <c r="GG59" i="1"/>
  <c r="TK59" i="1"/>
  <c r="EX59" i="1"/>
  <c r="SS58" i="1"/>
  <c r="SM59" i="1"/>
  <c r="IS59" i="1"/>
  <c r="HA59" i="1"/>
  <c r="IZ58" i="1"/>
  <c r="SA59" i="1"/>
  <c r="GT56" i="1"/>
  <c r="D48" i="1"/>
  <c r="AR48" i="1"/>
  <c r="N49" i="1"/>
  <c r="SH59" i="1"/>
  <c r="UH58" i="1"/>
  <c r="UQ58" i="1"/>
  <c r="SK59" i="1"/>
  <c r="PW58" i="1"/>
  <c r="SS59" i="1"/>
  <c r="GH58" i="1"/>
  <c r="RT58" i="1"/>
  <c r="HW59" i="1"/>
  <c r="FF58" i="1"/>
  <c r="TV58" i="1"/>
  <c r="TE59" i="1"/>
  <c r="ML58" i="1"/>
  <c r="FS58" i="1"/>
  <c r="RM58" i="1"/>
  <c r="PT58" i="1"/>
  <c r="HA58" i="1"/>
  <c r="ED59" i="1"/>
  <c r="GN58" i="1"/>
  <c r="TW58" i="1"/>
  <c r="QO58" i="1"/>
  <c r="VK59" i="1"/>
  <c r="FI59" i="1"/>
  <c r="ET58" i="1"/>
  <c r="RZ58" i="1"/>
  <c r="MZ58" i="1"/>
  <c r="RA58" i="1"/>
  <c r="TX59" i="1"/>
  <c r="FA58" i="1"/>
  <c r="GE57" i="1"/>
  <c r="GK58" i="1"/>
  <c r="IY58" i="1"/>
  <c r="EQ58" i="1"/>
  <c r="IW59" i="1"/>
  <c r="FX58" i="1"/>
  <c r="EH58" i="1"/>
  <c r="DK58" i="1"/>
  <c r="IO59" i="1"/>
  <c r="EK59" i="1"/>
  <c r="GD57" i="1"/>
  <c r="FE57" i="1"/>
  <c r="HF58" i="1"/>
  <c r="GO57" i="1"/>
  <c r="KE58" i="1"/>
  <c r="RD58" i="1"/>
  <c r="TL59" i="1"/>
  <c r="HN59" i="1"/>
  <c r="KI58" i="1"/>
  <c r="GI58" i="1"/>
  <c r="HL58" i="1"/>
  <c r="HK59" i="1"/>
  <c r="QG59" i="1"/>
  <c r="FM59" i="1"/>
  <c r="OT58" i="1"/>
  <c r="RE58" i="1"/>
  <c r="UD59" i="1"/>
  <c r="PU59" i="1"/>
  <c r="IJ59" i="1"/>
  <c r="EE59" i="1"/>
  <c r="SC58" i="1"/>
  <c r="NY59" i="1"/>
  <c r="IS58" i="1"/>
  <c r="UA58" i="1"/>
  <c r="KL58" i="1"/>
  <c r="IL59" i="1"/>
  <c r="QN58" i="1"/>
  <c r="FT59" i="1"/>
  <c r="UH59" i="1"/>
  <c r="QL59" i="1"/>
  <c r="V49" i="1"/>
  <c r="JM48" i="1"/>
  <c r="TF59" i="1"/>
  <c r="HG59" i="1"/>
  <c r="QB59" i="1"/>
  <c r="HD59" i="1"/>
  <c r="IQ58" i="1"/>
  <c r="KV58" i="1"/>
  <c r="NT59" i="1"/>
  <c r="EL59" i="1"/>
  <c r="FI58" i="1"/>
  <c r="SN59" i="1"/>
  <c r="RG59" i="1"/>
  <c r="UR59" i="1"/>
  <c r="HS58" i="1"/>
  <c r="KT59" i="1"/>
  <c r="IR58" i="1"/>
  <c r="GA58" i="1"/>
  <c r="MC58" i="1"/>
  <c r="EE58" i="1"/>
  <c r="IX58" i="1"/>
  <c r="IT59" i="1"/>
  <c r="OF58" i="1"/>
  <c r="TQ58" i="1"/>
  <c r="LB59" i="1"/>
  <c r="RJ59" i="1"/>
  <c r="PA58" i="1"/>
  <c r="UZ59" i="1"/>
  <c r="SE58" i="1"/>
  <c r="QI59" i="1"/>
  <c r="GY59" i="1"/>
  <c r="EA58" i="1"/>
  <c r="DN58" i="1"/>
  <c r="FD59" i="1"/>
  <c r="DX58" i="1"/>
  <c r="SR58" i="1"/>
  <c r="ER59" i="1"/>
  <c r="GI57" i="1"/>
  <c r="HG58" i="1"/>
  <c r="VJ59" i="1"/>
  <c r="JC58" i="1"/>
  <c r="SD59" i="1"/>
  <c r="PQ58" i="1"/>
  <c r="US59" i="1"/>
  <c r="RL58" i="1"/>
  <c r="UQ59" i="1"/>
  <c r="RJ58" i="1"/>
  <c r="RM59" i="1"/>
  <c r="QO59" i="1"/>
  <c r="RB58" i="1"/>
  <c r="FW59" i="1"/>
  <c r="FZ58" i="1"/>
  <c r="UD58" i="1"/>
  <c r="EZ59" i="1"/>
  <c r="SO59" i="1"/>
  <c r="KE59" i="1"/>
  <c r="HH58" i="1"/>
  <c r="OQ58" i="1"/>
  <c r="EF58" i="1"/>
  <c r="QE58" i="1"/>
  <c r="HP59" i="1"/>
  <c r="SI58" i="1"/>
  <c r="TC58" i="1"/>
  <c r="PX58" i="1"/>
  <c r="OR58" i="1"/>
  <c r="EW59" i="1"/>
  <c r="KL59" i="1"/>
  <c r="HX58" i="1"/>
  <c r="SB59" i="1"/>
  <c r="HV58" i="1"/>
  <c r="RC58" i="1"/>
  <c r="IX59" i="1"/>
  <c r="SO58" i="1"/>
  <c r="KJ58" i="1"/>
  <c r="PN59" i="1"/>
  <c r="NU58" i="1"/>
  <c r="KB58" i="1"/>
  <c r="LC58" i="1"/>
  <c r="MU48" i="1"/>
  <c r="O49" i="1"/>
  <c r="MS48" i="1"/>
  <c r="AQ48" i="1"/>
  <c r="JJ48" i="1"/>
  <c r="MT48" i="1"/>
  <c r="MR48" i="1"/>
  <c r="JK48" i="1"/>
  <c r="AP48" i="1"/>
  <c r="QA59" i="1"/>
  <c r="OP58" i="1"/>
  <c r="UL59" i="1"/>
  <c r="UW58" i="1"/>
  <c r="SV58" i="1"/>
  <c r="TJ58" i="1"/>
  <c r="VF58" i="1"/>
  <c r="TR58" i="1"/>
  <c r="TP58" i="1"/>
  <c r="ST59" i="1"/>
  <c r="IP58" i="1"/>
  <c r="PN58" i="1"/>
  <c r="NT58" i="1"/>
  <c r="PS59" i="1"/>
  <c r="OJ59" i="1"/>
  <c r="FJ58" i="1"/>
  <c r="FX59" i="1"/>
  <c r="GW59" i="1"/>
  <c r="PM59" i="1"/>
  <c r="FV59" i="1"/>
  <c r="NY58" i="1"/>
  <c r="TZ59" i="1"/>
  <c r="HO58" i="1"/>
  <c r="UN59" i="1"/>
  <c r="HV59" i="1"/>
  <c r="FP58" i="1"/>
  <c r="QP59" i="1"/>
  <c r="QN59" i="1"/>
  <c r="SG59" i="1"/>
  <c r="PD58" i="1"/>
  <c r="UM59" i="1"/>
  <c r="JA59" i="1"/>
  <c r="OX59" i="1"/>
  <c r="GM59" i="1"/>
  <c r="SA58" i="1"/>
  <c r="FU59" i="1"/>
  <c r="GL59" i="1"/>
  <c r="ET59" i="1"/>
  <c r="PK58" i="1"/>
  <c r="MI58" i="1"/>
  <c r="OC58" i="1"/>
  <c r="GG58" i="1"/>
  <c r="OT59" i="1"/>
  <c r="IU59" i="1"/>
  <c r="NK58" i="1"/>
  <c r="IV58" i="1"/>
  <c r="KY59" i="1"/>
  <c r="GB56" i="1"/>
  <c r="RP59" i="1"/>
  <c r="RI58" i="1"/>
  <c r="EY59" i="1"/>
  <c r="VG58" i="1"/>
  <c r="QF58" i="1"/>
  <c r="TM58" i="1"/>
  <c r="JD59" i="1"/>
  <c r="RL59" i="1"/>
  <c r="OA58" i="1"/>
  <c r="JL56" i="1"/>
  <c r="UB58" i="1"/>
  <c r="KY58" i="1"/>
  <c r="VB58" i="1"/>
  <c r="VJ58" i="1"/>
  <c r="TU58" i="1"/>
  <c r="KU58" i="1"/>
  <c r="EJ59" i="1"/>
  <c r="FE58" i="1"/>
  <c r="QY59" i="1"/>
  <c r="JR58" i="1"/>
  <c r="QT58" i="1"/>
  <c r="SU58" i="1"/>
  <c r="IH58" i="1"/>
  <c r="FO59" i="1"/>
  <c r="QF59" i="1"/>
  <c r="FY58" i="1"/>
  <c r="UN58" i="1"/>
  <c r="GQ59" i="1"/>
  <c r="BP58" i="1"/>
  <c r="PE59" i="1"/>
  <c r="KK59" i="1"/>
  <c r="UU58" i="1"/>
  <c r="EQ57" i="1"/>
  <c r="LY58" i="1"/>
  <c r="TI58" i="1"/>
  <c r="UE58" i="1"/>
  <c r="QJ58" i="1"/>
  <c r="KC58" i="1"/>
  <c r="QG58" i="1"/>
  <c r="OY59" i="1"/>
  <c r="PM58" i="1"/>
  <c r="NZ58" i="1"/>
  <c r="MG58" i="1"/>
  <c r="UY59" i="1"/>
  <c r="FD58" i="1"/>
  <c r="DY59" i="1"/>
  <c r="IK59" i="1"/>
  <c r="QC59" i="1"/>
  <c r="JL57" i="1"/>
  <c r="PV58" i="1"/>
  <c r="TG58" i="1"/>
  <c r="TC59" i="1"/>
  <c r="FT58" i="1"/>
  <c r="AK49" i="1"/>
  <c r="GP59" i="1"/>
  <c r="IY59" i="1"/>
  <c r="KD59" i="1"/>
  <c r="DX59" i="1"/>
  <c r="RZ59" i="1"/>
  <c r="QU58" i="1"/>
  <c r="ME56" i="1" a="1"/>
  <c r="ME56" i="1" s="1"/>
  <c r="MF58" i="1"/>
  <c r="OY58" i="1"/>
  <c r="PV59" i="1"/>
  <c r="HR59" i="1"/>
  <c r="FB58" i="1"/>
  <c r="GW58" i="1"/>
  <c r="IH59" i="1"/>
  <c r="GP58" i="1"/>
  <c r="FM56" i="1"/>
  <c r="OE58" i="1"/>
  <c r="EX58" i="1"/>
  <c r="KH58" i="1"/>
  <c r="AM49" i="1"/>
  <c r="TU59" i="1"/>
  <c r="RO58" i="1"/>
  <c r="TR59" i="1"/>
  <c r="BM59" i="1"/>
  <c r="RP58" i="1"/>
  <c r="OL58" i="1"/>
  <c r="SJ59" i="1"/>
  <c r="TL58" i="1"/>
  <c r="IA58" i="1"/>
  <c r="IE59" i="1"/>
  <c r="FG58" i="1"/>
  <c r="PB59" i="1"/>
  <c r="SG58" i="1"/>
  <c r="UF58" i="1"/>
  <c r="TI59" i="1"/>
  <c r="RR58" i="1"/>
  <c r="OF59" i="1"/>
  <c r="IB58" i="1"/>
  <c r="UI58" i="1"/>
  <c r="EJ58" i="1"/>
  <c r="FC58" i="1"/>
  <c r="RV59" i="1"/>
  <c r="ON58" i="1"/>
  <c r="PB58" i="1"/>
  <c r="QS58" i="1"/>
  <c r="QJ59" i="1"/>
  <c r="PF58" i="1"/>
  <c r="NZ59" i="1"/>
  <c r="JB58" i="1"/>
  <c r="TM59" i="1"/>
  <c r="OZ59" i="1"/>
  <c r="SR59" i="1"/>
  <c r="JR59" i="1"/>
  <c r="EH59" i="1"/>
  <c r="PZ59" i="1"/>
  <c r="UM58" i="1"/>
  <c r="QC58" i="1"/>
  <c r="RK58" i="1"/>
  <c r="MK58" i="1"/>
  <c r="SH58" i="1"/>
  <c r="VG59" i="1"/>
  <c r="BN58" i="1"/>
  <c r="KD58" i="1"/>
  <c r="QW59" i="1"/>
  <c r="PK59" i="1"/>
  <c r="HT58" i="1"/>
  <c r="FQ58" i="1"/>
  <c r="BK58" i="1"/>
  <c r="NN59" i="1"/>
  <c r="PP59" i="1"/>
  <c r="BI59" i="1"/>
  <c r="UK59" i="1"/>
  <c r="LA58" i="1"/>
  <c r="JF58" i="1"/>
  <c r="AE49" i="1"/>
  <c r="IG59" i="1"/>
  <c r="BN59" i="1"/>
  <c r="GT59" i="1"/>
  <c r="IN59" i="1"/>
  <c r="VE59" i="1"/>
  <c r="TD59" i="1"/>
  <c r="HZ58" i="1"/>
  <c r="SD58" i="1"/>
  <c r="JG59" i="1"/>
  <c r="QK59" i="1"/>
  <c r="SZ58" i="1"/>
  <c r="JO58" i="1"/>
  <c r="KG59" i="1"/>
  <c r="UU59" i="1"/>
  <c r="UX59" i="1"/>
  <c r="UC58" i="1"/>
  <c r="TO58" i="1"/>
  <c r="UY58" i="1"/>
  <c r="FA20" i="1"/>
  <c r="FZ22" i="1"/>
  <c r="GA22" i="1" s="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QI18" i="1"/>
  <c r="SS18" i="1" s="1"/>
  <c r="VC18" i="1" s="1"/>
  <c r="BN60" i="1" l="1"/>
  <c r="RR60" i="1"/>
  <c r="OL60" i="1"/>
  <c r="GG60" i="1"/>
  <c r="PN60" i="1"/>
  <c r="NU60" i="1"/>
  <c r="SR60" i="1"/>
  <c r="KL60" i="1"/>
  <c r="ET60" i="1"/>
  <c r="FS60" i="1"/>
  <c r="PU60" i="1"/>
  <c r="MQ60" i="1"/>
  <c r="PJ60" i="1"/>
  <c r="GF60" i="1"/>
  <c r="IK60" i="1"/>
  <c r="QA60" i="1"/>
  <c r="GS59" i="1"/>
  <c r="QI60" i="1"/>
  <c r="EP58" i="1"/>
  <c r="TG60" i="1"/>
  <c r="PM60" i="1"/>
  <c r="SU60" i="1"/>
  <c r="OC60" i="1"/>
  <c r="NY60" i="1"/>
  <c r="OT60" i="1"/>
  <c r="KE60" i="1"/>
  <c r="FL60" i="1"/>
  <c r="TT60" i="1"/>
  <c r="SF60" i="1"/>
  <c r="UP60" i="1"/>
  <c r="EU60" i="1"/>
  <c r="VC60" i="1"/>
  <c r="PO60" i="1"/>
  <c r="HB60" i="1"/>
  <c r="UR60" i="1"/>
  <c r="IN60" i="1"/>
  <c r="OJ60" i="1"/>
  <c r="TS60" i="1"/>
  <c r="QS60" i="1"/>
  <c r="RP60" i="1"/>
  <c r="KY60" i="1"/>
  <c r="RI60" i="1"/>
  <c r="IP60" i="1"/>
  <c r="OR60" i="1"/>
  <c r="RL60" i="1"/>
  <c r="DX60" i="1"/>
  <c r="AL50" i="1"/>
  <c r="TA60" i="1"/>
  <c r="IO60" i="1"/>
  <c r="GJ60" i="1"/>
  <c r="UK60" i="1"/>
  <c r="OO60" i="1"/>
  <c r="HR60" i="1"/>
  <c r="JF60" i="1"/>
  <c r="EJ60" i="1"/>
  <c r="FY60" i="1"/>
  <c r="SA60" i="1"/>
  <c r="MT49" i="1"/>
  <c r="JJ49" i="1"/>
  <c r="AQ49" i="1"/>
  <c r="MR49" i="1"/>
  <c r="AP49" i="1"/>
  <c r="MS49" i="1"/>
  <c r="MU49" i="1"/>
  <c r="O50" i="1"/>
  <c r="JK49" i="1"/>
  <c r="RB60" i="1"/>
  <c r="GT58" i="1"/>
  <c r="PC60" i="1"/>
  <c r="TM60" i="1"/>
  <c r="GH60" i="1"/>
  <c r="QH60" i="1"/>
  <c r="GQ60" i="1"/>
  <c r="LY60" i="1"/>
  <c r="MC60" i="1"/>
  <c r="QX60" i="1"/>
  <c r="TY60" i="1"/>
  <c r="II60" i="1"/>
  <c r="UY60" i="1"/>
  <c r="GI59" i="1"/>
  <c r="QN60" i="1"/>
  <c r="PT60" i="1"/>
  <c r="PE60" i="1"/>
  <c r="HC60" i="1"/>
  <c r="EX60" i="1"/>
  <c r="MG60" i="1"/>
  <c r="VG60" i="1"/>
  <c r="IZ60" i="1"/>
  <c r="LX60" i="1"/>
  <c r="LI60" i="1"/>
  <c r="HD60" i="1"/>
  <c r="RD60" i="1"/>
  <c r="QB60" i="1"/>
  <c r="VI60" i="1"/>
  <c r="OP60" i="1"/>
  <c r="RJ60" i="1"/>
  <c r="IQ60" i="1"/>
  <c r="RM60" i="1"/>
  <c r="HW60" i="1"/>
  <c r="PV60" i="1"/>
  <c r="HS60" i="1"/>
  <c r="GO59" i="1"/>
  <c r="ML60" i="1"/>
  <c r="QP60" i="1"/>
  <c r="JG60" i="1"/>
  <c r="HM60" i="1"/>
  <c r="JL59" i="1"/>
  <c r="UB60" i="1"/>
  <c r="US60" i="1"/>
  <c r="SM60" i="1"/>
  <c r="HN60" i="1"/>
  <c r="GM60" i="1"/>
  <c r="BP60" i="1"/>
  <c r="GV60" i="1"/>
  <c r="DY60" i="1"/>
  <c r="PG60" i="1"/>
  <c r="GB58" i="1"/>
  <c r="TC60" i="1"/>
  <c r="FU60" i="1"/>
  <c r="OK60" i="1"/>
  <c r="RF60" i="1"/>
  <c r="OU60" i="1"/>
  <c r="EG60" i="1"/>
  <c r="QM60" i="1"/>
  <c r="DT60" i="1"/>
  <c r="SZ60" i="1"/>
  <c r="FE60" i="1"/>
  <c r="FZ60" i="1"/>
  <c r="V50" i="1"/>
  <c r="JM49" i="1"/>
  <c r="SC60" i="1"/>
  <c r="GD59" i="1"/>
  <c r="TW60" i="1"/>
  <c r="FF60" i="1"/>
  <c r="N50" i="1"/>
  <c r="AR49" i="1"/>
  <c r="D49" i="1"/>
  <c r="KT60" i="1"/>
  <c r="KG60" i="1"/>
  <c r="JA60" i="1"/>
  <c r="GY60" i="1"/>
  <c r="SP60" i="1"/>
  <c r="PH60" i="1"/>
  <c r="MD60" i="1"/>
  <c r="BJ60" i="1"/>
  <c r="QE60" i="1"/>
  <c r="EE60" i="1"/>
  <c r="QZ60" i="1"/>
  <c r="RW60" i="1"/>
  <c r="NK60" i="1"/>
  <c r="EF60" i="1"/>
  <c r="DK60" i="1"/>
  <c r="JE60" i="1"/>
  <c r="OD60" i="1"/>
  <c r="AK50" i="1"/>
  <c r="TU60" i="1"/>
  <c r="SX60" i="1"/>
  <c r="RV60" i="1"/>
  <c r="HE60" i="1"/>
  <c r="QQ60" i="1"/>
  <c r="LA60" i="1"/>
  <c r="UW60" i="1"/>
  <c r="LZ60" i="1"/>
  <c r="TB49" i="1"/>
  <c r="LK49" i="1"/>
  <c r="LL49" i="1"/>
  <c r="OH49" i="1"/>
  <c r="P50" i="1"/>
  <c r="LJ49" i="1"/>
  <c r="QR49" i="1"/>
  <c r="UT60" i="1"/>
  <c r="OM60" i="1"/>
  <c r="KD60" i="1"/>
  <c r="VJ60" i="1"/>
  <c r="HO60" i="1"/>
  <c r="HX60" i="1"/>
  <c r="EW60" i="1"/>
  <c r="NT60" i="1"/>
  <c r="QK60" i="1"/>
  <c r="VE60" i="1"/>
  <c r="PF60" i="1"/>
  <c r="GP60" i="1"/>
  <c r="IH60" i="1"/>
  <c r="KB60" i="1"/>
  <c r="RZ60" i="1"/>
  <c r="FW60" i="1"/>
  <c r="VH60" i="1"/>
  <c r="RN60" i="1"/>
  <c r="BM60" i="1"/>
  <c r="IE60" i="1"/>
  <c r="SH60" i="1"/>
  <c r="UQ60" i="1"/>
  <c r="UL60" i="1"/>
  <c r="SQ60" i="1"/>
  <c r="IM60" i="1"/>
  <c r="HP60" i="1"/>
  <c r="GS58" i="1"/>
  <c r="MK60" i="1"/>
  <c r="IY60" i="1"/>
  <c r="SS60" i="1"/>
  <c r="FO58" i="1"/>
  <c r="KC60" i="1"/>
  <c r="SO60" i="1"/>
  <c r="RH60" i="1"/>
  <c r="QD60" i="1"/>
  <c r="PI60" i="1"/>
  <c r="ON60" i="1"/>
  <c r="OA60" i="1"/>
  <c r="DN60" i="1"/>
  <c r="QO60" i="1"/>
  <c r="SB60" i="1"/>
  <c r="OB60" i="1"/>
  <c r="VD60" i="1"/>
  <c r="HL60" i="1"/>
  <c r="HU60" i="1"/>
  <c r="ED60" i="1"/>
  <c r="RG60" i="1"/>
  <c r="MA60" i="1"/>
  <c r="FQ60" i="1"/>
  <c r="QC60" i="1"/>
  <c r="FC60" i="1"/>
  <c r="UE60" i="1"/>
  <c r="VF60" i="1"/>
  <c r="IX60" i="1"/>
  <c r="FI60" i="1"/>
  <c r="FA60" i="1"/>
  <c r="GN60" i="1"/>
  <c r="KZ60" i="1"/>
  <c r="IU60" i="1"/>
  <c r="PY60" i="1"/>
  <c r="MB60" i="1"/>
  <c r="EC60" i="1"/>
  <c r="SJ60" i="1"/>
  <c r="KF60" i="1"/>
  <c r="BI60" i="1"/>
  <c r="AJ50" i="1"/>
  <c r="SV60" i="1"/>
  <c r="PS60" i="1"/>
  <c r="FR60" i="1"/>
  <c r="IA60" i="1"/>
  <c r="KU60" i="1"/>
  <c r="SE60" i="1"/>
  <c r="GX60" i="1"/>
  <c r="KK60" i="1"/>
  <c r="EK60" i="1"/>
  <c r="SD60" i="1"/>
  <c r="JB60" i="1"/>
  <c r="KH60" i="1"/>
  <c r="ME58" i="1" a="1"/>
  <c r="ME58" i="1" s="1"/>
  <c r="MF60" i="1"/>
  <c r="QY60" i="1"/>
  <c r="HK60" i="1"/>
  <c r="TX60" i="1"/>
  <c r="EQ59" i="1"/>
  <c r="GE60" i="1"/>
  <c r="RU60" i="1"/>
  <c r="GA60" i="1"/>
  <c r="FV60" i="1"/>
  <c r="KX60" i="1"/>
  <c r="GV59" i="1"/>
  <c r="HZ60" i="1"/>
  <c r="UU60" i="1"/>
  <c r="HH60" i="1"/>
  <c r="FX60" i="1"/>
  <c r="SY60" i="1"/>
  <c r="GR60" i="1"/>
  <c r="HQ60" i="1"/>
  <c r="EI60" i="1"/>
  <c r="NN60" i="1"/>
  <c r="UC60" i="1"/>
  <c r="NZ60" i="1"/>
  <c r="VB60" i="1"/>
  <c r="PA60" i="1"/>
  <c r="RX60" i="1"/>
  <c r="PP60" i="1"/>
  <c r="EQ60" i="1"/>
  <c r="SN60" i="1"/>
  <c r="HJ60" i="1"/>
  <c r="FZ59" i="1"/>
  <c r="TK60" i="1"/>
  <c r="GW60" i="1"/>
  <c r="MI60" i="1"/>
  <c r="IS60" i="1"/>
  <c r="GZ60" i="1"/>
  <c r="MH60" i="1"/>
  <c r="IG60" i="1"/>
  <c r="QV60" i="1"/>
  <c r="FN60" i="1"/>
  <c r="NM60" i="1"/>
  <c r="PL60" i="1"/>
  <c r="PB60" i="1"/>
  <c r="QG60" i="1"/>
  <c r="HF60" i="1"/>
  <c r="FH60" i="1"/>
  <c r="OV60" i="1"/>
  <c r="RY60" i="1"/>
  <c r="UV60" i="1"/>
  <c r="BK60" i="1"/>
  <c r="FB60" i="1"/>
  <c r="JR60" i="1"/>
  <c r="TP60" i="1"/>
  <c r="Y50" i="1"/>
  <c r="NP49" i="1"/>
  <c r="RK60" i="1"/>
  <c r="SG60" i="1"/>
  <c r="TV60" i="1"/>
  <c r="IW60" i="1"/>
  <c r="OZ60" i="1"/>
  <c r="OX60" i="1"/>
  <c r="RO60" i="1"/>
  <c r="UO60" i="1"/>
  <c r="ES60" i="1"/>
  <c r="IC60" i="1"/>
  <c r="PZ60" i="1"/>
  <c r="LB60" i="1"/>
  <c r="AE50" i="1"/>
  <c r="UM60" i="1"/>
  <c r="FG60" i="1"/>
  <c r="OE60" i="1"/>
  <c r="IV60" i="1"/>
  <c r="FJ60" i="1"/>
  <c r="TJ60" i="1"/>
  <c r="RC60" i="1"/>
  <c r="JC60" i="1"/>
  <c r="GI60" i="1"/>
  <c r="TH60" i="1"/>
  <c r="KR60" i="1"/>
  <c r="KM60" i="1"/>
  <c r="EB60" i="1"/>
  <c r="HY60" i="1"/>
  <c r="TD60" i="1"/>
  <c r="AM50" i="1"/>
  <c r="FD60" i="1"/>
  <c r="RT60" i="1"/>
  <c r="RS60" i="1"/>
  <c r="VA60" i="1"/>
  <c r="UJ60" i="1"/>
  <c r="IJ60" i="1"/>
  <c r="GD60" i="1"/>
  <c r="EV60" i="1"/>
  <c r="SL60" i="1"/>
  <c r="UI60" i="1"/>
  <c r="FM58" i="1"/>
  <c r="HG60" i="1"/>
  <c r="HA60" i="1"/>
  <c r="FK60" i="1"/>
  <c r="TZ60" i="1"/>
  <c r="EL60" i="1"/>
  <c r="SK60" i="1"/>
  <c r="QF60" i="1"/>
  <c r="RA60" i="1"/>
  <c r="ST60" i="1"/>
  <c r="IT60" i="1"/>
  <c r="ID60" i="1"/>
  <c r="IL60" i="1"/>
  <c r="TL60" i="1"/>
  <c r="FT60" i="1"/>
  <c r="OQ60" i="1"/>
  <c r="KV60" i="1"/>
  <c r="EH60" i="1"/>
  <c r="OI60" i="1"/>
  <c r="ER60" i="1"/>
  <c r="IB60" i="1"/>
  <c r="QU60" i="1"/>
  <c r="LC60" i="1"/>
  <c r="MZ60" i="1"/>
  <c r="NL60" i="1"/>
  <c r="GL60" i="1"/>
  <c r="TO60" i="1"/>
  <c r="RE60" i="1"/>
  <c r="GB59" i="1"/>
  <c r="OS60" i="1"/>
  <c r="HI60" i="1"/>
  <c r="TN60" i="1"/>
  <c r="OW60" i="1"/>
  <c r="IR60" i="1"/>
  <c r="PW60" i="1"/>
  <c r="GC60" i="1"/>
  <c r="NA60" i="1"/>
  <c r="PD60" i="1"/>
  <c r="UA60" i="1"/>
  <c r="TE60" i="1"/>
  <c r="EZ60" i="1"/>
  <c r="UF60" i="1"/>
  <c r="QT60" i="1"/>
  <c r="PX60" i="1"/>
  <c r="UH60" i="1"/>
  <c r="GO60" i="1"/>
  <c r="JL58" i="1"/>
  <c r="KJ60" i="1"/>
  <c r="TQ60" i="1"/>
  <c r="EY58" i="1"/>
  <c r="PR60" i="1"/>
  <c r="PK60" i="1"/>
  <c r="UD60" i="1"/>
  <c r="FE59" i="1"/>
  <c r="QL60" i="1"/>
  <c r="JD60" i="1"/>
  <c r="PQ60" i="1"/>
  <c r="OF60" i="1"/>
  <c r="GK60" i="1"/>
  <c r="VK60" i="1"/>
  <c r="JO60" i="1"/>
  <c r="QJ60" i="1"/>
  <c r="TR60" i="1"/>
  <c r="SI60" i="1"/>
  <c r="EA60" i="1"/>
  <c r="GE59" i="1"/>
  <c r="Q50" i="1"/>
  <c r="LN49" i="1"/>
  <c r="LM49" i="1"/>
  <c r="MJ60" i="1"/>
  <c r="HT60" i="1"/>
  <c r="OY60" i="1"/>
  <c r="TI60" i="1"/>
  <c r="UN60" i="1"/>
  <c r="FP60" i="1"/>
  <c r="HV60" i="1"/>
  <c r="KI60" i="1"/>
  <c r="RQ60" i="1"/>
  <c r="UZ60" i="1"/>
  <c r="JP60" i="1"/>
  <c r="QW60" i="1"/>
  <c r="UG60" i="1"/>
  <c r="GU60" i="1"/>
  <c r="TF60" i="1"/>
  <c r="SW60" i="1"/>
  <c r="IF60" i="1"/>
  <c r="UX60" i="1"/>
  <c r="FB20" i="1"/>
  <c r="QJ18" i="1"/>
  <c r="ST18" i="1" s="1"/>
  <c r="VD18" i="1" s="1"/>
  <c r="Q51" i="1" l="1"/>
  <c r="LM50" i="1"/>
  <c r="LN50" i="1"/>
  <c r="AK51" i="1"/>
  <c r="V51" i="1"/>
  <c r="JM50" i="1"/>
  <c r="JJ50" i="1"/>
  <c r="MS50" i="1"/>
  <c r="AP50" i="1"/>
  <c r="MT50" i="1"/>
  <c r="MU50" i="1"/>
  <c r="JK50" i="1"/>
  <c r="AQ50" i="1"/>
  <c r="O51" i="1"/>
  <c r="MR50" i="1"/>
  <c r="GB60" i="1"/>
  <c r="AE51" i="1"/>
  <c r="JL60" i="1"/>
  <c r="AJ51" i="1"/>
  <c r="N51" i="1"/>
  <c r="AR50" i="1"/>
  <c r="D50" i="1"/>
  <c r="ME60" i="1" a="1"/>
  <c r="ME60" i="1" s="1"/>
  <c r="QR50" i="1"/>
  <c r="LK50" i="1"/>
  <c r="TB50" i="1"/>
  <c r="OH50" i="1"/>
  <c r="P51" i="1"/>
  <c r="LJ50" i="1"/>
  <c r="LL50" i="1"/>
  <c r="FM60" i="1"/>
  <c r="FO60" i="1"/>
  <c r="AM51" i="1"/>
  <c r="NP50" i="1"/>
  <c r="Y51" i="1"/>
  <c r="GS60" i="1"/>
  <c r="GT60" i="1"/>
  <c r="EP60" i="1"/>
  <c r="EY60" i="1"/>
  <c r="AL51" i="1"/>
  <c r="MN49" i="1"/>
  <c r="MM49" i="1" s="1" a="1"/>
  <c r="MM49" i="1" s="1"/>
  <c r="FC20" i="1"/>
  <c r="QK18" i="1"/>
  <c r="SU18" i="1" s="1"/>
  <c r="VE18" i="1" s="1"/>
  <c r="JM51" i="1" l="1"/>
  <c r="V52" i="1"/>
  <c r="AE52" i="1"/>
  <c r="AM52" i="1"/>
  <c r="AK52" i="1"/>
  <c r="Q52" i="1"/>
  <c r="LN51" i="1"/>
  <c r="LM51" i="1"/>
  <c r="NP51" i="1"/>
  <c r="Y52" i="1"/>
  <c r="MT51" i="1"/>
  <c r="O52" i="1"/>
  <c r="JK51" i="1"/>
  <c r="MU51" i="1"/>
  <c r="AQ51" i="1"/>
  <c r="MS51" i="1"/>
  <c r="JJ51" i="1"/>
  <c r="MR51" i="1"/>
  <c r="AP51" i="1"/>
  <c r="N52" i="1"/>
  <c r="AR51" i="1"/>
  <c r="D51" i="1"/>
  <c r="LL51" i="1"/>
  <c r="P52" i="1"/>
  <c r="QR51" i="1"/>
  <c r="TB51" i="1"/>
  <c r="OH51" i="1"/>
  <c r="LJ51" i="1"/>
  <c r="LK51" i="1"/>
  <c r="AJ52" i="1"/>
  <c r="AL52" i="1"/>
  <c r="FD20" i="1"/>
  <c r="QL18" i="1"/>
  <c r="SV18" i="1" s="1"/>
  <c r="VF18" i="1" s="1"/>
  <c r="AJ53" i="1" l="1"/>
  <c r="QR52" i="1"/>
  <c r="TB52" i="1"/>
  <c r="LK52" i="1"/>
  <c r="LL52" i="1"/>
  <c r="OH52" i="1"/>
  <c r="LJ52" i="1"/>
  <c r="P53" i="1"/>
  <c r="O53" i="1"/>
  <c r="JJ52" i="1"/>
  <c r="MR52" i="1"/>
  <c r="AQ52" i="1"/>
  <c r="AP52" i="1"/>
  <c r="MT52" i="1"/>
  <c r="MU52" i="1"/>
  <c r="MS52" i="1"/>
  <c r="JK52" i="1"/>
  <c r="V53" i="1"/>
  <c r="JM52" i="1"/>
  <c r="AK53" i="1"/>
  <c r="NP52" i="1"/>
  <c r="Y53" i="1"/>
  <c r="AE53" i="1"/>
  <c r="AM53" i="1"/>
  <c r="MN51" i="1"/>
  <c r="MM51" i="1" s="1" a="1"/>
  <c r="MM51" i="1" s="1"/>
  <c r="LN52" i="1"/>
  <c r="Q53" i="1"/>
  <c r="LM52" i="1"/>
  <c r="AL53" i="1"/>
  <c r="D52" i="1"/>
  <c r="AR52" i="1"/>
  <c r="N53" i="1"/>
  <c r="FE20" i="1"/>
  <c r="QM18" i="1"/>
  <c r="SW18" i="1" s="1"/>
  <c r="VG18" i="1" s="1"/>
  <c r="OH53" i="1" l="1"/>
  <c r="QR53" i="1"/>
  <c r="LJ53" i="1"/>
  <c r="TB53" i="1"/>
  <c r="P54" i="1"/>
  <c r="LK53" i="1"/>
  <c r="LL53" i="1"/>
  <c r="AL54" i="1"/>
  <c r="AJ54" i="1"/>
  <c r="AE54" i="1"/>
  <c r="MT53" i="1"/>
  <c r="MU53" i="1"/>
  <c r="AQ53" i="1"/>
  <c r="O54" i="1"/>
  <c r="MS53" i="1"/>
  <c r="JK53" i="1"/>
  <c r="JJ53" i="1"/>
  <c r="MR53" i="1"/>
  <c r="AP53" i="1"/>
  <c r="NP53" i="1"/>
  <c r="Y54" i="1"/>
  <c r="AK54" i="1"/>
  <c r="V54" i="1"/>
  <c r="JM53" i="1"/>
  <c r="LN53" i="1"/>
  <c r="LM53" i="1"/>
  <c r="Q54" i="1"/>
  <c r="N54" i="1"/>
  <c r="D53" i="1"/>
  <c r="AR53" i="1"/>
  <c r="AM54" i="1"/>
  <c r="FF20" i="1"/>
  <c r="QN18" i="1"/>
  <c r="SX18" i="1" s="1"/>
  <c r="VH18" i="1" s="1"/>
  <c r="Y55" i="1" l="1"/>
  <c r="NP54" i="1"/>
  <c r="D54" i="1"/>
  <c r="AR54" i="1"/>
  <c r="N55" i="1"/>
  <c r="AE55" i="1"/>
  <c r="AL55" i="1"/>
  <c r="QR54" i="1"/>
  <c r="OH54" i="1"/>
  <c r="TB54" i="1"/>
  <c r="LJ54" i="1"/>
  <c r="LK54" i="1"/>
  <c r="LL54" i="1"/>
  <c r="P55" i="1"/>
  <c r="MU54" i="1"/>
  <c r="O55" i="1"/>
  <c r="NF54" i="1"/>
  <c r="AP54" i="1"/>
  <c r="MS54" i="1"/>
  <c r="NG54" i="1"/>
  <c r="JJ54" i="1"/>
  <c r="NC54" i="1"/>
  <c r="JK54" i="1"/>
  <c r="ND54" i="1"/>
  <c r="NE54" i="1"/>
  <c r="MR54" i="1"/>
  <c r="AQ54" i="1"/>
  <c r="MT54" i="1"/>
  <c r="NH54" i="1"/>
  <c r="MN53" i="1"/>
  <c r="MM53" i="1" s="1" a="1"/>
  <c r="MM53" i="1" s="1"/>
  <c r="AK55" i="1"/>
  <c r="AM55" i="1"/>
  <c r="LM54" i="1"/>
  <c r="LN54" i="1"/>
  <c r="Q55" i="1"/>
  <c r="AJ55" i="1"/>
  <c r="V55" i="1"/>
  <c r="JM54" i="1"/>
  <c r="FG20" i="1"/>
  <c r="QO18" i="1"/>
  <c r="SY18" i="1" s="1"/>
  <c r="VI18" i="1" s="1"/>
  <c r="AJ56" i="1" l="1"/>
  <c r="AL56" i="1"/>
  <c r="NC55" i="1"/>
  <c r="JK55" i="1"/>
  <c r="NG55" i="1"/>
  <c r="AP55" i="1"/>
  <c r="MS55" i="1"/>
  <c r="MU55" i="1"/>
  <c r="MT55" i="1"/>
  <c r="NE55" i="1"/>
  <c r="MR55" i="1"/>
  <c r="ND55" i="1"/>
  <c r="AQ55" i="1"/>
  <c r="JJ55" i="1"/>
  <c r="NF55" i="1"/>
  <c r="NH55" i="1"/>
  <c r="O56" i="1"/>
  <c r="AM56" i="1"/>
  <c r="Y56" i="1"/>
  <c r="NP55" i="1"/>
  <c r="D55" i="1"/>
  <c r="AR55" i="1"/>
  <c r="N56" i="1"/>
  <c r="QR55" i="1"/>
  <c r="LK55" i="1"/>
  <c r="LL55" i="1"/>
  <c r="P56" i="1"/>
  <c r="LJ55" i="1"/>
  <c r="OH55" i="1"/>
  <c r="TB55" i="1"/>
  <c r="AE56" i="1"/>
  <c r="AK56" i="1"/>
  <c r="V56" i="1"/>
  <c r="JM55" i="1"/>
  <c r="LN55" i="1"/>
  <c r="LM55" i="1"/>
  <c r="Q56" i="1"/>
  <c r="FH20" i="1"/>
  <c r="QP18" i="1"/>
  <c r="SZ18" i="1" s="1"/>
  <c r="VJ18" i="1" s="1"/>
  <c r="Y57" i="1" l="1"/>
  <c r="NP56" i="1"/>
  <c r="QR56" i="1"/>
  <c r="LL56" i="1"/>
  <c r="TB56" i="1"/>
  <c r="LJ56" i="1"/>
  <c r="LK56" i="1"/>
  <c r="P57" i="1"/>
  <c r="OH56" i="1"/>
  <c r="V57" i="1"/>
  <c r="JM56" i="1"/>
  <c r="AK57" i="1"/>
  <c r="D56" i="1"/>
  <c r="N57" i="1"/>
  <c r="AR56" i="1"/>
  <c r="AJ57" i="1"/>
  <c r="Q57" i="1"/>
  <c r="LM56" i="1"/>
  <c r="LN56" i="1"/>
  <c r="AL57" i="1"/>
  <c r="AM57" i="1"/>
  <c r="AE57" i="1"/>
  <c r="AP56" i="1"/>
  <c r="NF56" i="1"/>
  <c r="O57" i="1"/>
  <c r="MR56" i="1"/>
  <c r="ND56" i="1"/>
  <c r="JJ56" i="1"/>
  <c r="NH56" i="1"/>
  <c r="NE56" i="1"/>
  <c r="NG56" i="1"/>
  <c r="AQ56" i="1"/>
  <c r="NC56" i="1"/>
  <c r="MU56" i="1"/>
  <c r="MT56" i="1"/>
  <c r="MS56" i="1"/>
  <c r="JK56" i="1"/>
  <c r="FI20" i="1"/>
  <c r="QQ18" i="1"/>
  <c r="TA18" i="1" s="1"/>
  <c r="VK18" i="1" s="1"/>
  <c r="LJ57" i="1" l="1"/>
  <c r="LK57" i="1"/>
  <c r="P58" i="1"/>
  <c r="LL57" i="1"/>
  <c r="TB57" i="1"/>
  <c r="OH57" i="1"/>
  <c r="QR57" i="1"/>
  <c r="Y58" i="1"/>
  <c r="NP57" i="1"/>
  <c r="AE58" i="1"/>
  <c r="N58" i="1"/>
  <c r="AR57" i="1"/>
  <c r="D57" i="1"/>
  <c r="JM57" i="1"/>
  <c r="V58" i="1"/>
  <c r="Q58" i="1"/>
  <c r="LM57" i="1"/>
  <c r="LN57" i="1"/>
  <c r="AJ58" i="1"/>
  <c r="AM58" i="1"/>
  <c r="AL58" i="1"/>
  <c r="ND57" i="1"/>
  <c r="MT57" i="1"/>
  <c r="AP57" i="1"/>
  <c r="JJ57" i="1"/>
  <c r="NF57" i="1"/>
  <c r="O58" i="1"/>
  <c r="MR57" i="1"/>
  <c r="JK57" i="1"/>
  <c r="AQ57" i="1"/>
  <c r="NC57" i="1"/>
  <c r="NE57" i="1"/>
  <c r="NG57" i="1"/>
  <c r="NH57" i="1"/>
  <c r="MS57" i="1"/>
  <c r="MU57" i="1"/>
  <c r="AK58" i="1"/>
  <c r="FJ20" i="1"/>
  <c r="QR58" i="1" l="1"/>
  <c r="LK58" i="1"/>
  <c r="LJ58" i="1"/>
  <c r="LL58" i="1"/>
  <c r="OH58" i="1"/>
  <c r="TB58" i="1"/>
  <c r="P59" i="1"/>
  <c r="NG58" i="1"/>
  <c r="AQ58" i="1"/>
  <c r="MR58" i="1"/>
  <c r="O59" i="1"/>
  <c r="NF58" i="1"/>
  <c r="MS58" i="1"/>
  <c r="MT58" i="1"/>
  <c r="MU58" i="1"/>
  <c r="NC58" i="1"/>
  <c r="ND58" i="1"/>
  <c r="AP58" i="1"/>
  <c r="JJ58" i="1"/>
  <c r="NE58" i="1"/>
  <c r="NH58" i="1"/>
  <c r="JK58" i="1"/>
  <c r="AM59" i="1"/>
  <c r="D58" i="1"/>
  <c r="AR58" i="1"/>
  <c r="N59" i="1"/>
  <c r="AJ59" i="1"/>
  <c r="JM58" i="1"/>
  <c r="V59" i="1"/>
  <c r="AL59" i="1"/>
  <c r="LM58" i="1"/>
  <c r="LN58" i="1"/>
  <c r="Q59" i="1"/>
  <c r="AK59" i="1"/>
  <c r="Y59" i="1"/>
  <c r="NP58" i="1"/>
  <c r="AE59" i="1"/>
  <c r="FK20" i="1"/>
  <c r="LJ59" i="1" l="1"/>
  <c r="LL59" i="1"/>
  <c r="TB59" i="1"/>
  <c r="P60" i="1"/>
  <c r="QR59" i="1"/>
  <c r="OH59" i="1"/>
  <c r="LK59" i="1"/>
  <c r="AK60" i="1"/>
  <c r="Q60" i="1"/>
  <c r="LM59" i="1"/>
  <c r="LN59" i="1"/>
  <c r="N60" i="1"/>
  <c r="D59" i="1"/>
  <c r="AR59" i="1"/>
  <c r="CY59" i="1"/>
  <c r="Y60" i="1"/>
  <c r="NP59" i="1"/>
  <c r="AL60" i="1"/>
  <c r="JM59" i="1"/>
  <c r="V60" i="1"/>
  <c r="ND59" i="1"/>
  <c r="MT59" i="1"/>
  <c r="O60" i="1"/>
  <c r="NF59" i="1"/>
  <c r="JJ59" i="1"/>
  <c r="NH59" i="1"/>
  <c r="NC59" i="1"/>
  <c r="NE59" i="1"/>
  <c r="NG59" i="1"/>
  <c r="JK59" i="1"/>
  <c r="MR59" i="1"/>
  <c r="MS59" i="1"/>
  <c r="MU59" i="1"/>
  <c r="AP59" i="1"/>
  <c r="AQ59" i="1"/>
  <c r="AE60" i="1"/>
  <c r="AJ60" i="1"/>
  <c r="AM60" i="1"/>
  <c r="FL20" i="1"/>
  <c r="NF60" i="1" l="1"/>
  <c r="AP60" i="1"/>
  <c r="MT60" i="1"/>
  <c r="NG60" i="1"/>
  <c r="NC60" i="1"/>
  <c r="AQ60" i="1"/>
  <c r="MS60" i="1"/>
  <c r="NH60" i="1"/>
  <c r="MR60" i="1"/>
  <c r="MU60" i="1"/>
  <c r="JK60" i="1"/>
  <c r="NE60" i="1"/>
  <c r="JJ60" i="1"/>
  <c r="ND60" i="1"/>
  <c r="JM60" i="1"/>
  <c r="CU60" i="1"/>
  <c r="AS60" i="1" s="1"/>
  <c r="D60" i="1"/>
  <c r="AR60" i="1"/>
  <c r="NP60" i="1"/>
  <c r="QR60" i="1"/>
  <c r="LJ60" i="1"/>
  <c r="TB60" i="1"/>
  <c r="LK60" i="1"/>
  <c r="LL60" i="1"/>
  <c r="OH60" i="1"/>
  <c r="LN60" i="1"/>
  <c r="LM60" i="1"/>
  <c r="FM20" i="1"/>
  <c r="FN20" i="1" l="1"/>
  <c r="FO20" i="1" l="1"/>
  <c r="FP20" i="1" l="1"/>
  <c r="FQ20" i="1" l="1"/>
  <c r="FR20" i="1" l="1"/>
  <c r="FS20" i="1" l="1"/>
  <c r="FT20" i="1" l="1"/>
  <c r="FU20" i="1" l="1"/>
  <c r="FV20" i="1" l="1"/>
  <c r="FW20" i="1" l="1"/>
  <c r="FX20" i="1" l="1"/>
  <c r="FY20" i="1" l="1"/>
  <c r="FZ20" i="1" l="1"/>
  <c r="GA20" i="1" l="1"/>
  <c r="GB20" i="1" l="1"/>
  <c r="GC20" i="1" l="1"/>
  <c r="GD20" i="1" l="1"/>
  <c r="GE20" i="1" l="1"/>
  <c r="GF20" i="1" l="1"/>
  <c r="GG20" i="1" l="1"/>
  <c r="GH20" i="1" l="1"/>
  <c r="GI20" i="1" l="1"/>
  <c r="GJ20" i="1" l="1"/>
  <c r="GK20" i="1" l="1"/>
  <c r="GL20" i="1" l="1"/>
  <c r="GM20" i="1" l="1"/>
  <c r="GN20" i="1" l="1"/>
  <c r="GO20" i="1" l="1"/>
  <c r="GP20" i="1" l="1"/>
  <c r="GQ20" i="1" l="1"/>
  <c r="GR20" i="1" l="1"/>
  <c r="GS20" i="1" l="1"/>
  <c r="GT20" i="1" l="1"/>
  <c r="GU20" i="1" l="1"/>
  <c r="GV20" i="1" l="1"/>
  <c r="GW20" i="1" l="1"/>
  <c r="GX20" i="1" l="1"/>
  <c r="GY20" i="1" s="1"/>
  <c r="GZ20" i="1" l="1"/>
  <c r="HA20" i="1" l="1"/>
  <c r="HB20" i="1" l="1"/>
  <c r="HC20" i="1" l="1"/>
  <c r="HD20" i="1" l="1"/>
  <c r="HE20" i="1" l="1"/>
  <c r="HF20" i="1" l="1"/>
  <c r="HG20" i="1" l="1"/>
  <c r="HH20" i="1" l="1"/>
  <c r="HI20" i="1" l="1"/>
  <c r="HJ20" i="1" l="1"/>
  <c r="HK20" i="1" l="1"/>
  <c r="HL20" i="1" l="1"/>
  <c r="HM20" i="1" l="1"/>
  <c r="HN20" i="1" l="1"/>
  <c r="HO20" i="1" l="1"/>
  <c r="HP20" i="1" l="1"/>
  <c r="HQ20" i="1" l="1"/>
  <c r="HR20" i="1" l="1"/>
  <c r="HS20" i="1" l="1"/>
  <c r="HT20" i="1" l="1"/>
  <c r="HU20" i="1" l="1"/>
  <c r="HV20" i="1" l="1"/>
  <c r="HW20" i="1" l="1"/>
  <c r="HX20" i="1" l="1"/>
  <c r="HY20" i="1" l="1"/>
  <c r="HZ20" i="1" l="1"/>
  <c r="IA20" i="1" l="1"/>
  <c r="IB20" i="1" l="1"/>
  <c r="IC20" i="1" l="1"/>
  <c r="ID20" i="1" l="1"/>
  <c r="IE20" i="1" l="1"/>
  <c r="IF20" i="1" l="1"/>
  <c r="IG20" i="1" l="1"/>
  <c r="IH20" i="1" l="1"/>
  <c r="II20" i="1" s="1"/>
  <c r="IJ20" i="1" l="1"/>
  <c r="IK20" i="1" l="1"/>
  <c r="IL20" i="1" l="1"/>
  <c r="IM20" i="1" l="1"/>
  <c r="IN20" i="1" l="1"/>
  <c r="IO20" i="1" l="1"/>
  <c r="IP20" i="1" l="1"/>
  <c r="IQ20" i="1" l="1"/>
  <c r="IR20" i="1" l="1"/>
  <c r="IS20" i="1" l="1"/>
  <c r="IT20" i="1" l="1"/>
  <c r="IU20" i="1" l="1"/>
  <c r="IV20" i="1" l="1"/>
  <c r="IW20" i="1" l="1"/>
  <c r="IX20" i="1" l="1"/>
  <c r="IY20" i="1" l="1"/>
  <c r="IZ20" i="1" l="1"/>
  <c r="JA20" i="1" l="1"/>
  <c r="JB20" i="1" l="1"/>
  <c r="JC20" i="1" l="1"/>
  <c r="JD20" i="1" l="1"/>
  <c r="JE20" i="1" l="1"/>
  <c r="JF20" i="1" l="1"/>
  <c r="JG20" i="1" l="1"/>
  <c r="D4" i="4" l="1"/>
  <c r="D4" i="7"/>
  <c r="D4" i="6"/>
  <c r="D4" i="8"/>
  <c r="LI41" i="1"/>
  <c r="EO83"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83" i="1"/>
  <c r="CP83" i="1"/>
  <c r="CO83" i="1"/>
  <c r="CN83" i="1"/>
  <c r="CM83" i="1"/>
  <c r="CL83" i="1"/>
  <c r="CK83" i="1"/>
  <c r="CG83" i="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S83" i="1"/>
  <c r="LI43" i="1" l="1"/>
  <c r="TB25" i="1"/>
  <c r="QR25" i="1"/>
  <c r="OH25" i="1"/>
  <c r="NY25" i="1"/>
  <c r="NY28" i="1" s="1"/>
  <c r="OF25" i="1"/>
  <c r="OF28" i="1" s="1"/>
  <c r="OE25" i="1"/>
  <c r="OE28" i="1" s="1"/>
  <c r="OD25" i="1"/>
  <c r="OD28" i="1" s="1"/>
  <c r="OC25" i="1"/>
  <c r="OC28" i="1" s="1"/>
  <c r="OB25" i="1"/>
  <c r="OB28" i="1" s="1"/>
  <c r="OA25" i="1"/>
  <c r="OA28" i="1" s="1"/>
  <c r="NZ25" i="1"/>
  <c r="NZ28" i="1" s="1"/>
  <c r="EO25" i="1"/>
  <c r="EO28" i="1" s="1"/>
  <c r="CH83" i="1"/>
  <c r="CH25" i="1"/>
  <c r="CH28" i="1" s="1"/>
  <c r="CI83" i="1"/>
  <c r="CI25" i="1"/>
  <c r="CI28" i="1" s="1"/>
  <c r="CJ83" i="1"/>
  <c r="CJ25" i="1"/>
  <c r="CJ28" i="1" s="1"/>
  <c r="CG25" i="1"/>
  <c r="CG28" i="1" s="1"/>
  <c r="CM25" i="1"/>
  <c r="CM28" i="1" s="1"/>
  <c r="CN25" i="1"/>
  <c r="CN28" i="1" s="1"/>
  <c r="CO25" i="1"/>
  <c r="CO28" i="1" s="1"/>
  <c r="CK25" i="1"/>
  <c r="CK28" i="1" s="1"/>
  <c r="CL25" i="1"/>
  <c r="CL28" i="1" s="1"/>
  <c r="CP25" i="1"/>
  <c r="CP28" i="1" s="1"/>
  <c r="KS25" i="1"/>
  <c r="KS28" i="1" s="1"/>
  <c r="LI45" i="1" l="1"/>
  <c r="LI47" i="1" l="1"/>
  <c r="AJ163" i="4"/>
  <c r="AI163" i="4"/>
  <c r="AH163" i="4"/>
  <c r="AG163" i="4"/>
  <c r="LI49" i="1" l="1"/>
  <c r="MO83" i="1"/>
  <c r="LI51" i="1" l="1"/>
  <c r="MO25" i="1"/>
  <c r="MO28" i="1" s="1"/>
  <c r="LI53" i="1" l="1"/>
  <c r="LI55" i="1" l="1"/>
  <c r="LI57" i="1" l="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I59" i="1" l="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Y83"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83"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78" i="1"/>
  <c r="A77" i="1"/>
  <c r="BL26" i="1"/>
  <c r="BL64" i="1" s="1"/>
  <c r="BH26" i="1"/>
  <c r="BH64" i="1" s="1"/>
  <c r="LI25" i="1"/>
  <c r="LI28" i="1" s="1"/>
  <c r="CS25" i="1"/>
  <c r="AN40" i="1" l="1"/>
  <c r="AN41" i="1"/>
  <c r="AN42" i="1"/>
  <c r="AN43" i="1"/>
  <c r="AN44" i="1"/>
  <c r="AN45" i="1"/>
  <c r="AN46" i="1"/>
  <c r="AN47" i="1"/>
  <c r="AN48" i="1"/>
  <c r="AN49" i="1"/>
  <c r="AN50" i="1"/>
  <c r="AN51" i="1"/>
  <c r="AN52" i="1"/>
  <c r="AN53" i="1"/>
  <c r="AN54" i="1"/>
  <c r="AN55" i="1"/>
  <c r="AN56" i="1"/>
  <c r="AN57" i="1"/>
  <c r="AN58" i="1"/>
  <c r="AN59" i="1"/>
  <c r="AN60" i="1"/>
  <c r="BH41" i="1"/>
  <c r="BH40" i="1"/>
  <c r="BL40" i="1"/>
  <c r="BL41" i="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MY25" i="1"/>
  <c r="MY28" i="1" s="1"/>
  <c r="BT25" i="1"/>
  <c r="K739" i="7"/>
  <c r="K740" i="7" s="1"/>
  <c r="O738" i="7"/>
  <c r="K736" i="6"/>
  <c r="K737" i="6" s="1"/>
  <c r="K738" i="6" s="1"/>
  <c r="K739" i="6" s="1"/>
  <c r="K740" i="6" s="1"/>
  <c r="O735" i="6"/>
  <c r="H735" i="8"/>
  <c r="O734" i="8"/>
  <c r="H736" i="7"/>
  <c r="O735" i="7"/>
  <c r="O739" i="8"/>
  <c r="H740" i="7"/>
  <c r="O738" i="8"/>
  <c r="H740" i="8"/>
  <c r="H739" i="6"/>
  <c r="BT28" i="1" l="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42" i="1"/>
  <c r="BH42" i="1"/>
  <c r="BH4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H45" i="1" l="1"/>
  <c r="BH44" i="1"/>
  <c r="BL44" i="1"/>
  <c r="BL45" i="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L47" i="1" l="1"/>
  <c r="BL46" i="1"/>
  <c r="BH46" i="1"/>
  <c r="BH47" i="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H49" i="1" l="1"/>
  <c r="BH48" i="1"/>
  <c r="BL48" i="1"/>
  <c r="BL49" i="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50" i="1"/>
  <c r="BH50" i="1"/>
  <c r="BH51" i="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52" i="1"/>
  <c r="BL52" i="1"/>
  <c r="BL53" i="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L54" i="1"/>
  <c r="BH55" i="1"/>
  <c r="BL55" i="1"/>
  <c r="D43" i="4"/>
  <c r="V43" i="4" s="1"/>
  <c r="E43" i="4"/>
  <c r="W43" i="4" s="1"/>
  <c r="C43" i="4"/>
  <c r="U43" i="4" s="1"/>
  <c r="BL56" i="1" l="1"/>
  <c r="BH56" i="1"/>
  <c r="BL57" i="1"/>
  <c r="BH57" i="1"/>
  <c r="BK236" i="8"/>
  <c r="BK236" i="6"/>
  <c r="BK236" i="7"/>
  <c r="BH58" i="1" l="1"/>
  <c r="BH59" i="1"/>
  <c r="BL59" i="1"/>
  <c r="BL58" i="1"/>
  <c r="BH60" i="1" l="1"/>
  <c r="BL60" i="1"/>
  <c r="CS83" i="1" l="1"/>
  <c r="LI83"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42" i="3"/>
  <c r="I39" i="3"/>
  <c r="I38" i="3"/>
  <c r="I37" i="3"/>
  <c r="I34"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83" i="1"/>
  <c r="DB25" i="1"/>
  <c r="DA83" i="1"/>
  <c r="DB83"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83" i="1"/>
  <c r="DI83" i="1"/>
  <c r="DE83" i="1"/>
  <c r="DD83"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T83"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X83" i="1"/>
  <c r="MW83" i="1"/>
  <c r="NU83" i="1"/>
  <c r="NT83" i="1"/>
  <c r="CR25" i="1"/>
  <c r="A79" i="1"/>
  <c r="A80" i="1"/>
  <c r="A81" i="1"/>
  <c r="A82" i="1"/>
  <c r="A8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I83" i="1"/>
  <c r="NS83" i="1"/>
  <c r="NJ83" i="1"/>
  <c r="LD83" i="1"/>
  <c r="JI83" i="1"/>
  <c r="DZ83" i="1"/>
  <c r="BO83" i="1"/>
  <c r="CQ83" i="1"/>
  <c r="BG83" i="1"/>
  <c r="AX8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83" i="1"/>
  <c r="BM83" i="1"/>
  <c r="NI40" i="1" l="1"/>
  <c r="NI41" i="1"/>
  <c r="NI42" i="1"/>
  <c r="NI43" i="1"/>
  <c r="NI44" i="1"/>
  <c r="NI45" i="1"/>
  <c r="NI46" i="1"/>
  <c r="NI47" i="1"/>
  <c r="NI48" i="1"/>
  <c r="NI49" i="1"/>
  <c r="NI50" i="1"/>
  <c r="NI51" i="1"/>
  <c r="NI52" i="1"/>
  <c r="NI53" i="1"/>
  <c r="NI54" i="1"/>
  <c r="NI55" i="1"/>
  <c r="NI56" i="1"/>
  <c r="NI57" i="1"/>
  <c r="NI58" i="1"/>
  <c r="NI59" i="1"/>
  <c r="NI60"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83" i="1"/>
  <c r="DF83" i="1"/>
  <c r="DF25" i="1"/>
  <c r="DC25" i="1"/>
  <c r="AD161" i="4"/>
  <c r="R166" i="4"/>
  <c r="T166" i="4"/>
  <c r="U166" i="4"/>
  <c r="V166" i="4"/>
  <c r="Z166" i="4"/>
  <c r="W161" i="4"/>
  <c r="AE161" i="4"/>
  <c r="AC161" i="4"/>
  <c r="LT25" i="1"/>
  <c r="LT28" i="1" s="1"/>
  <c r="BD18" i="4"/>
  <c r="AS18" i="4" s="1"/>
  <c r="BC18" i="4"/>
  <c r="AR18" i="4" s="1"/>
  <c r="BF18" i="4"/>
  <c r="AU18" i="4" s="1"/>
  <c r="BF17" i="4"/>
  <c r="AU17" i="4" s="1"/>
  <c r="BD17" i="4"/>
  <c r="AS17" i="4" s="1"/>
  <c r="O17" i="4" s="1"/>
  <c r="BC17" i="4"/>
  <c r="AR17" i="4" s="1"/>
  <c r="BC12" i="4"/>
  <c r="AR12" i="4" s="1"/>
  <c r="MV25" i="1"/>
  <c r="MV83" i="1"/>
  <c r="MX25" i="1"/>
  <c r="MW25" i="1"/>
  <c r="NT25" i="1"/>
  <c r="NT28" i="1" s="1"/>
  <c r="NU25" i="1"/>
  <c r="NU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8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I25" i="1"/>
  <c r="NI28" i="1" s="1"/>
  <c r="BN25" i="1"/>
  <c r="BM25" i="1"/>
  <c r="BM28" i="1" s="1"/>
  <c r="AH17" i="4" l="1"/>
  <c r="AF235" i="7"/>
  <c r="AG17" i="4"/>
  <c r="AF235" i="8"/>
  <c r="Q16" i="4"/>
  <c r="AU368" i="6" s="1"/>
  <c r="P16" i="4"/>
  <c r="AH16" i="4" s="1"/>
  <c r="MV28" i="1"/>
  <c r="MV26" i="1"/>
  <c r="MW28" i="1"/>
  <c r="MW26" i="1"/>
  <c r="MX28" i="1"/>
  <c r="MX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MX40" i="1" l="1"/>
  <c r="MX42" i="1" s="1"/>
  <c r="MX64" i="1"/>
  <c r="MW40" i="1"/>
  <c r="MW42" i="1" s="1"/>
  <c r="MW64" i="1"/>
  <c r="MV40" i="1"/>
  <c r="MV42" i="1" s="1"/>
  <c r="MV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83" i="1"/>
  <c r="MV44" i="1" l="1"/>
  <c r="MW44" i="1"/>
  <c r="MX44" i="1"/>
  <c r="AS369" i="4"/>
  <c r="AT369" i="4" s="1"/>
  <c r="AU369" i="4" s="1"/>
  <c r="AV369" i="4" s="1"/>
  <c r="AW369" i="4" s="1"/>
  <c r="AX369" i="4" s="1"/>
  <c r="AF238" i="8"/>
  <c r="AR369" i="6"/>
  <c r="AR369" i="4"/>
  <c r="BF25" i="1"/>
  <c r="BF26" i="1" s="1"/>
  <c r="MX46" i="1" l="1"/>
  <c r="MV46" i="1"/>
  <c r="MW46" i="1"/>
  <c r="MW48" i="1" l="1"/>
  <c r="MX48" i="1"/>
  <c r="MV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N83"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MV50" i="1" l="1"/>
  <c r="MX50" i="1"/>
  <c r="MW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N25" i="1"/>
  <c r="EN28" i="1" s="1"/>
  <c r="I205" i="4"/>
  <c r="CV83" i="1"/>
  <c r="JH40" i="1" l="1"/>
  <c r="JH41" i="1"/>
  <c r="JH42" i="1"/>
  <c r="JH43" i="1"/>
  <c r="JH44" i="1"/>
  <c r="JH45" i="1"/>
  <c r="JH46" i="1"/>
  <c r="JH47" i="1"/>
  <c r="JH48" i="1"/>
  <c r="JH49" i="1"/>
  <c r="JH50" i="1"/>
  <c r="JH51" i="1"/>
  <c r="JH52" i="1"/>
  <c r="JH53" i="1"/>
  <c r="JH54" i="1"/>
  <c r="JH55" i="1"/>
  <c r="JH56" i="1"/>
  <c r="JH57" i="1"/>
  <c r="JH58" i="1"/>
  <c r="JH59" i="1"/>
  <c r="JH60" i="1"/>
  <c r="MX52" i="1"/>
  <c r="MW52" i="1"/>
  <c r="MV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8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83"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83" i="1"/>
  <c r="M142" i="8"/>
  <c r="M142" i="7"/>
  <c r="M142" i="6"/>
  <c r="M141" i="8"/>
  <c r="M141" i="7"/>
  <c r="M141" i="6"/>
  <c r="NH8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42" i="3"/>
  <c r="G39" i="3"/>
  <c r="G38" i="3"/>
  <c r="G37" i="3"/>
  <c r="G34"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MV54" i="1" l="1"/>
  <c r="MW54" i="1"/>
  <c r="MX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H25" i="1"/>
  <c r="NH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MX56" i="1" l="1"/>
  <c r="MW56" i="1"/>
  <c r="MV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MV58" i="1" l="1"/>
  <c r="MW58" i="1"/>
  <c r="MX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W60" i="1" l="1"/>
  <c r="MX60" i="1"/>
  <c r="MV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S83" i="1"/>
  <c r="MS25" i="1"/>
  <c r="MS28" i="1" s="1"/>
  <c r="MT83" i="1"/>
  <c r="MT25" i="1"/>
  <c r="MT28" i="1" s="1"/>
  <c r="MU83" i="1"/>
  <c r="MU25" i="1"/>
  <c r="MU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R83" i="1"/>
  <c r="LP83"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N50" i="1" l="1"/>
  <c r="LR50" i="1"/>
  <c r="KN50" i="1"/>
  <c r="KQ50" i="1"/>
  <c r="LT50" i="1"/>
  <c r="KO50" i="1"/>
  <c r="LS50" i="1"/>
  <c r="LU50" i="1"/>
  <c r="KP50" i="1"/>
  <c r="LP50" i="1"/>
  <c r="KQ49" i="1"/>
  <c r="KN49" i="1"/>
  <c r="KP49" i="1"/>
  <c r="JN49" i="1"/>
  <c r="KO49" i="1"/>
  <c r="LR48" i="1"/>
  <c r="LT48" i="1"/>
  <c r="KN48" i="1"/>
  <c r="JN48" i="1"/>
  <c r="KP48" i="1"/>
  <c r="KO48" i="1"/>
  <c r="KQ48" i="1"/>
  <c r="LS48" i="1"/>
  <c r="LU48" i="1"/>
  <c r="LP48" i="1"/>
  <c r="JN56" i="1"/>
  <c r="LT56" i="1"/>
  <c r="LU56" i="1"/>
  <c r="KP56" i="1"/>
  <c r="LR56" i="1"/>
  <c r="KQ56" i="1"/>
  <c r="KO56" i="1"/>
  <c r="LS56" i="1"/>
  <c r="KN56" i="1"/>
  <c r="LP56" i="1"/>
  <c r="KO53" i="1"/>
  <c r="KN53" i="1"/>
  <c r="KP53" i="1"/>
  <c r="KQ53" i="1"/>
  <c r="JN53" i="1"/>
  <c r="KN47" i="1"/>
  <c r="KQ47" i="1"/>
  <c r="KP47" i="1"/>
  <c r="KO47" i="1"/>
  <c r="JN47" i="1"/>
  <c r="KQ46" i="1"/>
  <c r="KP46" i="1"/>
  <c r="LT46" i="1"/>
  <c r="LU46" i="1"/>
  <c r="KN46" i="1"/>
  <c r="LP46" i="1"/>
  <c r="KO46" i="1"/>
  <c r="JN46" i="1"/>
  <c r="LR46" i="1"/>
  <c r="LS46" i="1"/>
  <c r="KN45" i="1"/>
  <c r="KP45" i="1"/>
  <c r="KQ45" i="1"/>
  <c r="JN45" i="1"/>
  <c r="KO45" i="1"/>
  <c r="LS52" i="1"/>
  <c r="LT52" i="1"/>
  <c r="KQ52" i="1"/>
  <c r="KN52" i="1"/>
  <c r="LP52" i="1"/>
  <c r="LR52" i="1"/>
  <c r="LU52" i="1"/>
  <c r="JN52" i="1"/>
  <c r="KP52" i="1"/>
  <c r="KO52" i="1"/>
  <c r="JN44" i="1"/>
  <c r="LP44" i="1"/>
  <c r="LU44" i="1"/>
  <c r="LR44" i="1"/>
  <c r="KO44" i="1"/>
  <c r="KN44" i="1"/>
  <c r="KP44" i="1"/>
  <c r="KQ44" i="1"/>
  <c r="LT44" i="1"/>
  <c r="LS44" i="1"/>
  <c r="KP58" i="1"/>
  <c r="LP58" i="1"/>
  <c r="LT58" i="1"/>
  <c r="LR58" i="1"/>
  <c r="KQ58" i="1"/>
  <c r="KO58" i="1"/>
  <c r="JN58" i="1"/>
  <c r="LS58" i="1"/>
  <c r="KN58" i="1"/>
  <c r="LU58" i="1"/>
  <c r="JN43" i="1"/>
  <c r="KP43" i="1"/>
  <c r="KQ43" i="1"/>
  <c r="KO43" i="1"/>
  <c r="KN43" i="1"/>
  <c r="JN55" i="1"/>
  <c r="LT55" i="1"/>
  <c r="KN55" i="1"/>
  <c r="LP55" i="1"/>
  <c r="KQ55" i="1"/>
  <c r="LU55" i="1"/>
  <c r="LR55" i="1"/>
  <c r="LS55" i="1"/>
  <c r="KO55" i="1"/>
  <c r="KP55" i="1"/>
  <c r="KN42" i="1"/>
  <c r="LP42" i="1"/>
  <c r="KP42" i="1"/>
  <c r="LR42" i="1"/>
  <c r="KO42" i="1"/>
  <c r="KQ42" i="1"/>
  <c r="JN42" i="1"/>
  <c r="LS42" i="1"/>
  <c r="LT42" i="1"/>
  <c r="LU42" i="1"/>
  <c r="JN51" i="1"/>
  <c r="KP51" i="1"/>
  <c r="KQ51" i="1"/>
  <c r="KN51" i="1"/>
  <c r="KO51" i="1"/>
  <c r="KN41" i="1"/>
  <c r="KP41" i="1"/>
  <c r="KQ41" i="1"/>
  <c r="JN41" i="1"/>
  <c r="KO41" i="1"/>
  <c r="KQ59" i="1"/>
  <c r="LT59" i="1"/>
  <c r="KN59" i="1"/>
  <c r="LR59" i="1"/>
  <c r="LP59" i="1"/>
  <c r="JN59" i="1"/>
  <c r="KO59" i="1"/>
  <c r="LU59" i="1"/>
  <c r="KP59" i="1"/>
  <c r="LS59" i="1"/>
  <c r="LS57" i="1"/>
  <c r="JN57" i="1"/>
  <c r="KQ57" i="1"/>
  <c r="LP57" i="1"/>
  <c r="LU57" i="1"/>
  <c r="KP57" i="1"/>
  <c r="LT57" i="1"/>
  <c r="LR57" i="1"/>
  <c r="KO57" i="1"/>
  <c r="KN57" i="1"/>
  <c r="LT54" i="1"/>
  <c r="KQ54" i="1"/>
  <c r="LS54" i="1"/>
  <c r="KN54" i="1"/>
  <c r="LU54" i="1"/>
  <c r="LR54" i="1"/>
  <c r="LP54" i="1"/>
  <c r="KP54" i="1"/>
  <c r="KO54" i="1"/>
  <c r="JN54" i="1"/>
  <c r="KP60" i="1"/>
  <c r="LR60" i="1"/>
  <c r="KN60" i="1"/>
  <c r="LP60" i="1"/>
  <c r="KQ60" i="1"/>
  <c r="LS60" i="1"/>
  <c r="LT60" i="1"/>
  <c r="LU60" i="1"/>
  <c r="JN60" i="1"/>
  <c r="KO60" i="1"/>
  <c r="LP40" i="1"/>
  <c r="KP40" i="1"/>
  <c r="LU40" i="1"/>
  <c r="KO40" i="1"/>
  <c r="LR40" i="1"/>
  <c r="KQ40" i="1"/>
  <c r="LS40" i="1"/>
  <c r="LT40" i="1"/>
  <c r="KN40" i="1"/>
  <c r="JN40" i="1"/>
  <c r="FI4" i="1"/>
  <c r="FQ4" i="1"/>
  <c r="E231" i="4"/>
  <c r="J15" i="7"/>
  <c r="J15" i="8"/>
  <c r="K15" i="6"/>
  <c r="K15" i="7"/>
  <c r="K15" i="8"/>
  <c r="I15" i="6"/>
  <c r="I15" i="8"/>
  <c r="I15" i="7"/>
  <c r="J15" i="6"/>
  <c r="K15" i="4"/>
  <c r="AC15" i="4" s="1"/>
  <c r="J15" i="4"/>
  <c r="AB15" i="4" s="1"/>
  <c r="I15" i="4"/>
  <c r="AA15" i="4" s="1"/>
  <c r="E231" i="6"/>
  <c r="AC239" i="8"/>
  <c r="FP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83"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R25" i="1"/>
  <c r="LR28" i="1" s="1"/>
  <c r="LP25" i="1"/>
  <c r="LP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FH4" i="1" l="1"/>
  <c r="D15" i="7"/>
  <c r="D15" i="8"/>
  <c r="E15" i="6"/>
  <c r="E15" i="7"/>
  <c r="E15" i="8"/>
  <c r="C15" i="6"/>
  <c r="C15" i="8"/>
  <c r="C15" i="7"/>
  <c r="D15" i="6"/>
  <c r="E15" i="4"/>
  <c r="W15" i="4" s="1"/>
  <c r="D15" i="4"/>
  <c r="C15" i="4"/>
  <c r="IB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I4" i="1" s="1"/>
  <c r="S15" i="4"/>
  <c r="AK15" i="4" s="1"/>
  <c r="RY4" i="1" s="1"/>
  <c r="R15" i="4"/>
  <c r="AJ15" i="4" s="1"/>
  <c r="FJ4" i="1"/>
  <c r="FR4" i="1"/>
  <c r="FK4" i="1"/>
  <c r="FS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F4" i="1" s="1"/>
  <c r="C22" i="4"/>
  <c r="C31" i="4"/>
  <c r="AY236" i="8" s="1"/>
  <c r="D42" i="4"/>
  <c r="V42" i="4" s="1"/>
  <c r="TA4" i="1" s="1"/>
  <c r="E20" i="4"/>
  <c r="C37" i="4"/>
  <c r="U37" i="4" s="1"/>
  <c r="QL4" i="1" s="1"/>
  <c r="C27" i="4"/>
  <c r="C25" i="4"/>
  <c r="AT235" i="8" s="1"/>
  <c r="E25" i="4"/>
  <c r="C42" i="4"/>
  <c r="U42" i="4" s="1"/>
  <c r="QQ4" i="1" s="1"/>
  <c r="D27" i="4"/>
  <c r="D32" i="4"/>
  <c r="V32" i="4" s="1"/>
  <c r="D41" i="4"/>
  <c r="BI236" i="7" s="1"/>
  <c r="E22" i="4"/>
  <c r="E42" i="4"/>
  <c r="W42" i="4" s="1"/>
  <c r="VK4" i="1" s="1"/>
  <c r="D25" i="4"/>
  <c r="AT235" i="7" s="1"/>
  <c r="C41" i="4"/>
  <c r="BI236" i="8" s="1"/>
  <c r="E40" i="4"/>
  <c r="D21" i="4"/>
  <c r="E21" i="4"/>
  <c r="C21" i="4"/>
  <c r="C26" i="4"/>
  <c r="AT236" i="8" s="1"/>
  <c r="D20" i="4"/>
  <c r="E31" i="4"/>
  <c r="E36" i="4"/>
  <c r="D30" i="4"/>
  <c r="AY235" i="7" s="1"/>
  <c r="D31" i="4"/>
  <c r="AY236" i="7" s="1"/>
  <c r="E27" i="4"/>
  <c r="E26" i="4"/>
  <c r="D37" i="4"/>
  <c r="V37" i="4" s="1"/>
  <c r="SV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H4" i="1" s="1"/>
  <c r="R13" i="4"/>
  <c r="S14" i="8"/>
  <c r="S14" i="7"/>
  <c r="S14" i="6"/>
  <c r="S14" i="4"/>
  <c r="R14" i="8"/>
  <c r="R14" i="7"/>
  <c r="R14" i="6"/>
  <c r="T16" i="4"/>
  <c r="R14" i="4"/>
  <c r="S16" i="4"/>
  <c r="T17" i="4"/>
  <c r="R16" i="4"/>
  <c r="AJ236" i="8" s="1"/>
  <c r="T12" i="4"/>
  <c r="AL12" i="4" s="1"/>
  <c r="UG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H4" i="1" s="1"/>
  <c r="AK11" i="4"/>
  <c r="RV4" i="1" s="1"/>
  <c r="AL11" i="4"/>
  <c r="UF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S25" i="1"/>
  <c r="LS8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J4" i="1"/>
  <c r="QM4" i="1"/>
  <c r="SW4" i="1"/>
  <c r="VG4" i="1"/>
  <c r="PK4" i="1"/>
  <c r="PO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K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K4" i="1" s="1"/>
  <c r="K236" i="6"/>
  <c r="K235" i="6"/>
  <c r="AA231" i="4"/>
  <c r="AB231" i="4" s="1"/>
  <c r="U235" i="4"/>
  <c r="U236" i="4"/>
  <c r="N235" i="8"/>
  <c r="M236" i="8"/>
  <c r="AJ236" i="7"/>
  <c r="AK235" i="7"/>
  <c r="AJ14" i="4"/>
  <c r="AI236" i="8"/>
  <c r="AJ235" i="8"/>
  <c r="T239" i="4"/>
  <c r="T238" i="4"/>
  <c r="T237" i="4"/>
  <c r="W14" i="4"/>
  <c r="AT235" i="6"/>
  <c r="AT235" i="4"/>
  <c r="T239" i="6"/>
  <c r="T238" i="6"/>
  <c r="T237" i="6"/>
  <c r="AT239" i="8"/>
  <c r="GH4" i="1" s="1"/>
  <c r="AT238" i="8"/>
  <c r="GG4" i="1" s="1"/>
  <c r="AT237" i="8"/>
  <c r="AK14" i="4"/>
  <c r="RX4" i="1" s="1"/>
  <c r="AJ235" i="7"/>
  <c r="AI236" i="7"/>
  <c r="W20" i="4"/>
  <c r="O238" i="8"/>
  <c r="O239" i="8"/>
  <c r="O237" i="8"/>
  <c r="U14" i="4"/>
  <c r="OJ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H4" i="1" s="1"/>
  <c r="I236" i="4"/>
  <c r="I236" i="6"/>
  <c r="AJ17" i="4"/>
  <c r="PQ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M4" i="1" s="1"/>
  <c r="AY238" i="8"/>
  <c r="GL4" i="1" s="1"/>
  <c r="AY237" i="8"/>
  <c r="O238" i="7"/>
  <c r="O239" i="7"/>
  <c r="O237" i="7"/>
  <c r="U24" i="4"/>
  <c r="AS236" i="8"/>
  <c r="V24" i="4"/>
  <c r="AS236" i="7"/>
  <c r="W24" i="4"/>
  <c r="AS236" i="6"/>
  <c r="AS236" i="4"/>
  <c r="Y17" i="4"/>
  <c r="X17" i="4"/>
  <c r="OS4" i="1" s="1"/>
  <c r="BC236" i="8"/>
  <c r="BH236" i="8"/>
  <c r="BC236" i="7"/>
  <c r="P238" i="8"/>
  <c r="BC235" i="7"/>
  <c r="BA236" i="7"/>
  <c r="U34" i="4"/>
  <c r="BH235" i="8"/>
  <c r="BF236" i="8"/>
  <c r="Y12" i="4"/>
  <c r="QX4" i="1" s="1"/>
  <c r="BE236" i="6"/>
  <c r="AX235" i="7"/>
  <c r="AV236" i="7"/>
  <c r="V34" i="4"/>
  <c r="BH235" i="7"/>
  <c r="BF236" i="7"/>
  <c r="AZ236" i="6"/>
  <c r="BC236" i="6"/>
  <c r="BC236" i="4"/>
  <c r="BH236" i="6"/>
  <c r="BH236" i="4"/>
  <c r="W34" i="4"/>
  <c r="BH235" i="6"/>
  <c r="BH235" i="4"/>
  <c r="BF236" i="6"/>
  <c r="BF236" i="4"/>
  <c r="BJ236" i="6"/>
  <c r="X12" i="4"/>
  <c r="OO4" i="1" s="1"/>
  <c r="AX235" i="8"/>
  <c r="AV236" i="8"/>
  <c r="BC235" i="6"/>
  <c r="BC235" i="4"/>
  <c r="BA236" i="6"/>
  <c r="BA236" i="4"/>
  <c r="BC235" i="8"/>
  <c r="BA236" i="8"/>
  <c r="AU241" i="4"/>
  <c r="BA241" i="4" s="1"/>
  <c r="BG241" i="4" s="1"/>
  <c r="AS241" i="4"/>
  <c r="AY241" i="4" s="1"/>
  <c r="W19" i="4"/>
  <c r="V19" i="4"/>
  <c r="SC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N4" i="1"/>
  <c r="OU4" i="1"/>
  <c r="OT4" i="1"/>
  <c r="V25" i="4"/>
  <c r="AR236" i="7"/>
  <c r="V41" i="4"/>
  <c r="SZ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P4" i="1" s="1"/>
  <c r="BJ236" i="8"/>
  <c r="W26" i="4"/>
  <c r="AU236" i="4"/>
  <c r="W36" i="4"/>
  <c r="BE236" i="4"/>
  <c r="W31" i="4"/>
  <c r="AZ236" i="4"/>
  <c r="W41" i="4"/>
  <c r="VJ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I4" i="1" s="1"/>
  <c r="AR235" i="8"/>
  <c r="BG235" i="8"/>
  <c r="BB235" i="8"/>
  <c r="AW235" i="8"/>
  <c r="W16" i="4"/>
  <c r="TF4" i="1" s="1"/>
  <c r="AU235" i="7"/>
  <c r="BJ235" i="7"/>
  <c r="BE235" i="7"/>
  <c r="AZ235" i="7"/>
  <c r="V16" i="4"/>
  <c r="QV4" i="1" s="1"/>
  <c r="BJ235" i="8"/>
  <c r="BE235" i="8"/>
  <c r="AZ235" i="8"/>
  <c r="AU235" i="8"/>
  <c r="W17" i="4"/>
  <c r="TG4" i="1" s="1"/>
  <c r="BK235" i="6"/>
  <c r="BK238" i="6" s="1"/>
  <c r="BK235" i="4"/>
  <c r="BK238" i="4" s="1"/>
  <c r="BF235" i="6"/>
  <c r="BF235" i="4"/>
  <c r="BA235" i="6"/>
  <c r="BA235" i="4"/>
  <c r="AV235" i="6"/>
  <c r="AV235" i="4"/>
  <c r="V17" i="4"/>
  <c r="SB4" i="1" s="1"/>
  <c r="BK235" i="7"/>
  <c r="BK238" i="7" s="1"/>
  <c r="BF235" i="7"/>
  <c r="BA235" i="7"/>
  <c r="AV235" i="7"/>
  <c r="U17" i="4"/>
  <c r="BK235" i="8"/>
  <c r="BK238" i="8" s="1"/>
  <c r="BF235" i="8"/>
  <c r="BA235" i="8"/>
  <c r="AV235" i="8"/>
  <c r="U16" i="4"/>
  <c r="OL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RW4" i="1" s="1"/>
  <c r="AB242" i="4"/>
  <c r="AB231" i="6"/>
  <c r="AG231" i="6"/>
  <c r="AB243" i="4"/>
  <c r="AJ12" i="4"/>
  <c r="AK17" i="4"/>
  <c r="SA4" i="1" s="1"/>
  <c r="AA242" i="4"/>
  <c r="AA243" i="4"/>
  <c r="AE369" i="4"/>
  <c r="AE373" i="4" s="1"/>
  <c r="AE369" i="7"/>
  <c r="AF369" i="7" s="1"/>
  <c r="AF371" i="7" s="1"/>
  <c r="AY368" i="7"/>
  <c r="AE369" i="8"/>
  <c r="AF369" i="8" s="1"/>
  <c r="Z13" i="4"/>
  <c r="AK13" i="4"/>
  <c r="AJ13" i="4"/>
  <c r="AL13" i="4"/>
  <c r="Y13" i="4"/>
  <c r="X13" i="4"/>
  <c r="Y368" i="8"/>
  <c r="U11" i="4"/>
  <c r="OH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J4" i="1" s="1"/>
  <c r="BB368" i="6"/>
  <c r="BB368" i="4"/>
  <c r="AK16" i="4"/>
  <c r="RZ4" i="1" s="1"/>
  <c r="BB368" i="7"/>
  <c r="AJ16" i="4"/>
  <c r="BB368" i="8"/>
  <c r="AD369" i="8"/>
  <c r="AD373" i="8" s="1"/>
  <c r="W368" i="6"/>
  <c r="Z16" i="4"/>
  <c r="TK4" i="1" s="1"/>
  <c r="Z368" i="6"/>
  <c r="Z368" i="4"/>
  <c r="Y16" i="4"/>
  <c r="RA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P237" i="4" l="1"/>
  <c r="R238" i="4"/>
  <c r="G238" i="6"/>
  <c r="BE238" i="6"/>
  <c r="BA238" i="4"/>
  <c r="BA238" i="6"/>
  <c r="BF238" i="8"/>
  <c r="BA238" i="7"/>
  <c r="M238" i="8"/>
  <c r="AV238" i="7"/>
  <c r="AG231" i="4"/>
  <c r="BA238" i="8"/>
  <c r="J238" i="8"/>
  <c r="FD4" i="1"/>
  <c r="G238" i="8"/>
  <c r="GR4" i="1"/>
  <c r="GW4" i="1"/>
  <c r="GV4" i="1"/>
  <c r="AK238" i="8"/>
  <c r="G238" i="7"/>
  <c r="AV238" i="8"/>
  <c r="BF238" i="6"/>
  <c r="AU238" i="6"/>
  <c r="BJ238" i="6"/>
  <c r="AV238" i="4"/>
  <c r="AV238" i="6"/>
  <c r="BF238" i="4"/>
  <c r="SY4" i="1"/>
  <c r="AK238" i="7"/>
  <c r="QY4" i="1"/>
  <c r="VI4" i="1"/>
  <c r="QO4" i="1"/>
  <c r="PL4" i="1"/>
  <c r="PP4" i="1"/>
  <c r="PR4" i="1"/>
  <c r="OM4" i="1"/>
  <c r="PI4" i="1"/>
  <c r="PM4" i="1"/>
  <c r="E237" i="8"/>
  <c r="E238" i="8"/>
  <c r="QW4" i="1"/>
  <c r="PJ4" i="1"/>
  <c r="PN4" i="1"/>
  <c r="TI4" i="1"/>
  <c r="BG148" i="8"/>
  <c r="BG154" i="8" s="1"/>
  <c r="BF149" i="8"/>
  <c r="BF150" i="8" s="1"/>
  <c r="VH4" i="1"/>
  <c r="SX4" i="1"/>
  <c r="QN4" i="1"/>
  <c r="PT4" i="1"/>
  <c r="PS4" i="1"/>
  <c r="QZ4" i="1"/>
  <c r="FE4" i="1"/>
  <c r="FC4" i="1"/>
  <c r="FG4" i="1"/>
  <c r="AJ237" i="7"/>
  <c r="FB4" i="1"/>
  <c r="FF4" i="1"/>
  <c r="HP4" i="1"/>
  <c r="F239" i="8"/>
  <c r="F238" i="8"/>
  <c r="F237" i="8"/>
  <c r="AI237" i="8"/>
  <c r="AP238" i="6"/>
  <c r="AQ238" i="4"/>
  <c r="AI239" i="7"/>
  <c r="BB238" i="7"/>
  <c r="E239" i="7"/>
  <c r="ER4" i="1" s="1"/>
  <c r="BJ238" i="8"/>
  <c r="AI239" i="8"/>
  <c r="AI238" i="8"/>
  <c r="AW238" i="8"/>
  <c r="M238" i="7"/>
  <c r="BD238" i="6"/>
  <c r="IZ4" i="1" s="1"/>
  <c r="AP238" i="7"/>
  <c r="BF238" i="7"/>
  <c r="AZ238" i="6"/>
  <c r="E237" i="7"/>
  <c r="AQ238" i="6"/>
  <c r="E238" i="7"/>
  <c r="BD238" i="7"/>
  <c r="GQ4" i="1" s="1"/>
  <c r="BD237" i="7"/>
  <c r="N239" i="7"/>
  <c r="N238" i="7"/>
  <c r="N237" i="7"/>
  <c r="H238" i="7"/>
  <c r="H239" i="7"/>
  <c r="H237" i="7"/>
  <c r="H239" i="4"/>
  <c r="H238" i="4"/>
  <c r="H237" i="4"/>
  <c r="N237" i="4"/>
  <c r="N239" i="4"/>
  <c r="N238" i="4"/>
  <c r="H239" i="6"/>
  <c r="H238" i="6"/>
  <c r="H237" i="6"/>
  <c r="HD4" i="1" s="1"/>
  <c r="N239" i="6"/>
  <c r="N238" i="6"/>
  <c r="N237" i="6"/>
  <c r="AY238" i="6"/>
  <c r="IU4" i="1" s="1"/>
  <c r="AY237" i="6"/>
  <c r="AL239" i="8"/>
  <c r="AL238" i="8"/>
  <c r="AL237" i="8"/>
  <c r="AT238" i="4"/>
  <c r="AT237" i="4"/>
  <c r="AY239" i="4"/>
  <c r="AY238" i="4"/>
  <c r="AY237" i="4"/>
  <c r="AT238" i="6"/>
  <c r="IP4" i="1" s="1"/>
  <c r="AT239" i="6"/>
  <c r="IQ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U4" i="1" s="1"/>
  <c r="W231" i="4"/>
  <c r="V235" i="4"/>
  <c r="V236" i="4"/>
  <c r="Q236" i="4"/>
  <c r="Q235" i="4"/>
  <c r="BI239" i="6"/>
  <c r="JF4" i="1" s="1"/>
  <c r="BI238" i="6"/>
  <c r="JE4" i="1" s="1"/>
  <c r="BI237" i="6"/>
  <c r="R235" i="6"/>
  <c r="R236" i="6"/>
  <c r="BD239" i="6"/>
  <c r="JA4" i="1" s="1"/>
  <c r="BD237" i="6"/>
  <c r="BI239" i="4"/>
  <c r="BI238" i="4"/>
  <c r="BI237" i="4"/>
  <c r="BD238" i="4"/>
  <c r="BD239" i="4"/>
  <c r="BD237" i="4"/>
  <c r="AT237" i="6"/>
  <c r="N239" i="8"/>
  <c r="N238" i="8"/>
  <c r="N237" i="8"/>
  <c r="AY239" i="6"/>
  <c r="IV4" i="1" s="1"/>
  <c r="AT239" i="4"/>
  <c r="AO238" i="7"/>
  <c r="AA235" i="4"/>
  <c r="AA236" i="4"/>
  <c r="AO239" i="6"/>
  <c r="IL4" i="1" s="1"/>
  <c r="AO238" i="6"/>
  <c r="IK4" i="1" s="1"/>
  <c r="AO237" i="6"/>
  <c r="M236" i="4"/>
  <c r="M235" i="4"/>
  <c r="AO239" i="4"/>
  <c r="AO238" i="4"/>
  <c r="AL239" i="6"/>
  <c r="AL238" i="6"/>
  <c r="AL237" i="6"/>
  <c r="S235" i="4"/>
  <c r="S236" i="4"/>
  <c r="AO238" i="8"/>
  <c r="GB4" i="1" s="1"/>
  <c r="AO239" i="8"/>
  <c r="GC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Y4" i="1" s="1"/>
  <c r="BC238" i="6"/>
  <c r="IX4" i="1" s="1"/>
  <c r="BC237" i="6"/>
  <c r="E239" i="4"/>
  <c r="E238" i="4"/>
  <c r="E237" i="4"/>
  <c r="AX239" i="8"/>
  <c r="AX238" i="8"/>
  <c r="AX237" i="8"/>
  <c r="AS239" i="7"/>
  <c r="AS238" i="7"/>
  <c r="AS237" i="7"/>
  <c r="E239" i="6"/>
  <c r="HA4" i="1" s="1"/>
  <c r="E238" i="6"/>
  <c r="GZ4" i="1" s="1"/>
  <c r="E237" i="6"/>
  <c r="K239" i="8"/>
  <c r="K238" i="8"/>
  <c r="K237" i="8"/>
  <c r="BE243" i="4"/>
  <c r="BK243" i="4" s="1"/>
  <c r="BC243" i="4"/>
  <c r="BI243" i="4" s="1"/>
  <c r="AX239" i="6"/>
  <c r="IT4" i="1" s="1"/>
  <c r="AX238" i="6"/>
  <c r="IS4" i="1" s="1"/>
  <c r="AX237" i="6"/>
  <c r="AX239" i="4"/>
  <c r="AX238" i="4"/>
  <c r="AX237" i="4"/>
  <c r="BH239" i="4"/>
  <c r="BH238" i="4"/>
  <c r="BH237" i="4"/>
  <c r="BH239" i="6"/>
  <c r="JD4" i="1" s="1"/>
  <c r="BH238" i="6"/>
  <c r="JC4" i="1" s="1"/>
  <c r="BH237" i="6"/>
  <c r="AS239" i="4"/>
  <c r="AS238" i="4"/>
  <c r="AS237" i="4"/>
  <c r="AS237" i="6"/>
  <c r="AS239" i="6"/>
  <c r="IO4" i="1" s="1"/>
  <c r="AS238" i="6"/>
  <c r="IN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J4" i="1" s="1"/>
  <c r="AN238" i="6"/>
  <c r="II4" i="1" s="1"/>
  <c r="AN237" i="6"/>
  <c r="K239" i="6"/>
  <c r="K238" i="6"/>
  <c r="K237" i="6"/>
  <c r="AI237" i="7"/>
  <c r="K239" i="7"/>
  <c r="K238" i="7"/>
  <c r="K237" i="7"/>
  <c r="AI238" i="7"/>
  <c r="AU238" i="7"/>
  <c r="AW238" i="4"/>
  <c r="AS239" i="8"/>
  <c r="GF4" i="1" s="1"/>
  <c r="AS238" i="8"/>
  <c r="GE4" i="1" s="1"/>
  <c r="AS237" i="8"/>
  <c r="AZ244" i="4"/>
  <c r="BF244" i="4" s="1"/>
  <c r="AX244" i="4"/>
  <c r="BD244" i="4" s="1"/>
  <c r="BH239" i="8"/>
  <c r="GU4" i="1" s="1"/>
  <c r="BH238" i="8"/>
  <c r="GT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X4" i="1"/>
  <c r="OW4" i="1"/>
  <c r="OV4" i="1"/>
  <c r="PF4" i="1"/>
  <c r="PE4" i="1"/>
  <c r="PD4" i="1"/>
  <c r="PC4" i="1"/>
  <c r="PB4" i="1"/>
  <c r="PA4" i="1"/>
  <c r="OZ4" i="1"/>
  <c r="OY4" i="1"/>
  <c r="QK4" i="1"/>
  <c r="QJ4" i="1"/>
  <c r="QI4" i="1"/>
  <c r="QH4" i="1"/>
  <c r="QG4" i="1"/>
  <c r="QF4" i="1"/>
  <c r="QE4" i="1"/>
  <c r="QD4" i="1"/>
  <c r="QC4" i="1"/>
  <c r="QB4" i="1"/>
  <c r="QA4" i="1"/>
  <c r="PZ4" i="1"/>
  <c r="PY4" i="1"/>
  <c r="PX4" i="1"/>
  <c r="PW4" i="1"/>
  <c r="PV4" i="1"/>
  <c r="PU4" i="1"/>
  <c r="PG4" i="1"/>
  <c r="SG4" i="1"/>
  <c r="SF4" i="1"/>
  <c r="SE4" i="1"/>
  <c r="SD4" i="1"/>
  <c r="RU4" i="1"/>
  <c r="RT4" i="1"/>
  <c r="RS4" i="1"/>
  <c r="RR4" i="1"/>
  <c r="RQ4" i="1"/>
  <c r="RP4" i="1"/>
  <c r="RO4" i="1"/>
  <c r="RN4" i="1"/>
  <c r="RM4" i="1"/>
  <c r="RL4" i="1"/>
  <c r="RK4" i="1"/>
  <c r="RJ4" i="1"/>
  <c r="SU4" i="1"/>
  <c r="RI4" i="1"/>
  <c r="SH4" i="1"/>
  <c r="SI4" i="1"/>
  <c r="QR4" i="1"/>
  <c r="SJ4" i="1"/>
  <c r="QS4" i="1"/>
  <c r="SK4" i="1"/>
  <c r="QT4" i="1"/>
  <c r="SL4" i="1"/>
  <c r="QU4" i="1"/>
  <c r="SM4" i="1"/>
  <c r="RB4" i="1"/>
  <c r="SN4" i="1"/>
  <c r="RC4" i="1"/>
  <c r="SO4" i="1"/>
  <c r="RD4" i="1"/>
  <c r="SP4" i="1"/>
  <c r="RE4" i="1"/>
  <c r="SQ4" i="1"/>
  <c r="RF4" i="1"/>
  <c r="SR4" i="1"/>
  <c r="RG4" i="1"/>
  <c r="SS4" i="1"/>
  <c r="RH4" i="1"/>
  <c r="ST4" i="1"/>
  <c r="VE4" i="1"/>
  <c r="TY4" i="1"/>
  <c r="TX4" i="1"/>
  <c r="TW4" i="1"/>
  <c r="TV4" i="1"/>
  <c r="TS4" i="1"/>
  <c r="UO4" i="1"/>
  <c r="TU4" i="1"/>
  <c r="UP4" i="1"/>
  <c r="TZ4" i="1"/>
  <c r="UQ4" i="1"/>
  <c r="UA4" i="1"/>
  <c r="UB4" i="1"/>
  <c r="UC4" i="1"/>
  <c r="UD4" i="1"/>
  <c r="UE4" i="1"/>
  <c r="UN4" i="1"/>
  <c r="TT4" i="1"/>
  <c r="TR4" i="1"/>
  <c r="UX4" i="1"/>
  <c r="VC4" i="1"/>
  <c r="TL4" i="1"/>
  <c r="TQ4" i="1"/>
  <c r="UW4" i="1"/>
  <c r="VB4" i="1"/>
  <c r="TE4" i="1"/>
  <c r="TP4" i="1"/>
  <c r="UV4" i="1"/>
  <c r="VA4" i="1"/>
  <c r="TD4" i="1"/>
  <c r="TO4" i="1"/>
  <c r="UU4" i="1"/>
  <c r="UZ4" i="1"/>
  <c r="TC4" i="1"/>
  <c r="TN4" i="1"/>
  <c r="UT4" i="1"/>
  <c r="UY4" i="1"/>
  <c r="TB4" i="1"/>
  <c r="TM4" i="1"/>
  <c r="US4" i="1"/>
  <c r="UR4" i="1"/>
  <c r="UM4" i="1"/>
  <c r="UL4" i="1"/>
  <c r="VD4" i="1"/>
  <c r="OR4" i="1"/>
  <c r="OQ4" i="1"/>
  <c r="OP4" i="1"/>
  <c r="AQ239" i="7"/>
  <c r="AQ237" i="7"/>
  <c r="BE239" i="7"/>
  <c r="BE237" i="7"/>
  <c r="BE239" i="4"/>
  <c r="BE237" i="4"/>
  <c r="BJ239" i="7"/>
  <c r="BJ237" i="7"/>
  <c r="BE239" i="6"/>
  <c r="BE237" i="6"/>
  <c r="BJ239" i="4"/>
  <c r="BJ237" i="4"/>
  <c r="AV239" i="4"/>
  <c r="AV237" i="4"/>
  <c r="BJ239" i="6"/>
  <c r="BJ237" i="6"/>
  <c r="AV239" i="6"/>
  <c r="AV237" i="6"/>
  <c r="IR4" i="1" s="1"/>
  <c r="AP239" i="6"/>
  <c r="AP237" i="6"/>
  <c r="BA239" i="4"/>
  <c r="BA237" i="4"/>
  <c r="BA239" i="6"/>
  <c r="BA237" i="6"/>
  <c r="IW4" i="1" s="1"/>
  <c r="AP239" i="7"/>
  <c r="AP237" i="7"/>
  <c r="AQ239" i="4"/>
  <c r="AQ237" i="4"/>
  <c r="BF239" i="4"/>
  <c r="BF237" i="4"/>
  <c r="AU239" i="7"/>
  <c r="AU237" i="7"/>
  <c r="BF239" i="6"/>
  <c r="BF237" i="6"/>
  <c r="JB4" i="1" s="1"/>
  <c r="BK239" i="4"/>
  <c r="BK237" i="4"/>
  <c r="BK239" i="6"/>
  <c r="BK237" i="6"/>
  <c r="JG4" i="1" s="1"/>
  <c r="AQ239" i="6"/>
  <c r="AQ237" i="6"/>
  <c r="IM4" i="1" s="1"/>
  <c r="AW239" i="7"/>
  <c r="AW237" i="7"/>
  <c r="AU239" i="8"/>
  <c r="AU237" i="8"/>
  <c r="BB239" i="7"/>
  <c r="BB237" i="7"/>
  <c r="AZ239" i="8"/>
  <c r="AZ237" i="8"/>
  <c r="BG239" i="7"/>
  <c r="BG237" i="7"/>
  <c r="BE239" i="8"/>
  <c r="BE237" i="8"/>
  <c r="AM239" i="7"/>
  <c r="AM237" i="7"/>
  <c r="BJ239" i="8"/>
  <c r="BJ237" i="8"/>
  <c r="AR239" i="7"/>
  <c r="AR237" i="7"/>
  <c r="AZ239" i="7"/>
  <c r="AZ237" i="7"/>
  <c r="AV239" i="8"/>
  <c r="AV237" i="8"/>
  <c r="GI4" i="1" s="1"/>
  <c r="AW239" i="8"/>
  <c r="AW237" i="8"/>
  <c r="AR239" i="4"/>
  <c r="AR237" i="4"/>
  <c r="BA239" i="8"/>
  <c r="BA237" i="8"/>
  <c r="AP239" i="8"/>
  <c r="AP237" i="8"/>
  <c r="BB239" i="8"/>
  <c r="BB237" i="8"/>
  <c r="AR239" i="6"/>
  <c r="AR237" i="6"/>
  <c r="BF239" i="8"/>
  <c r="BF237" i="8"/>
  <c r="BG239" i="8"/>
  <c r="BG237" i="8"/>
  <c r="AW239" i="4"/>
  <c r="AW237" i="4"/>
  <c r="BK239" i="8"/>
  <c r="BK237" i="8"/>
  <c r="GX4" i="1" s="1"/>
  <c r="AM239" i="8"/>
  <c r="AM237" i="8"/>
  <c r="AW239" i="6"/>
  <c r="AW237" i="6"/>
  <c r="AQ239" i="8"/>
  <c r="AQ237" i="8"/>
  <c r="GD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E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Y4" i="1" s="1"/>
  <c r="C237" i="4"/>
  <c r="C239" i="4"/>
  <c r="C237" i="8"/>
  <c r="EP4" i="1" s="1"/>
  <c r="C239" i="8"/>
  <c r="R239" i="4"/>
  <c r="R237" i="4"/>
  <c r="G239" i="4"/>
  <c r="G237" i="4"/>
  <c r="L237" i="7"/>
  <c r="L239" i="7"/>
  <c r="L237" i="8"/>
  <c r="L239" i="8"/>
  <c r="EX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O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G4" i="1"/>
  <c r="GA4" i="1"/>
  <c r="GP4" i="1"/>
  <c r="FZ4" i="1"/>
  <c r="ES4" i="1"/>
  <c r="EV4" i="1"/>
  <c r="ET4" i="1"/>
  <c r="GO4" i="1"/>
  <c r="FU4" i="1"/>
  <c r="FV4" i="1"/>
  <c r="GS4" i="1"/>
  <c r="EQ4" i="1"/>
  <c r="GN4" i="1"/>
  <c r="GJ4" i="1"/>
  <c r="GK4" i="1"/>
  <c r="R238" i="6"/>
  <c r="HJ4" i="1" s="1"/>
  <c r="AA239" i="6"/>
  <c r="AA237" i="6"/>
  <c r="EY4" i="1"/>
  <c r="HF4" i="1"/>
  <c r="FO4" i="1"/>
  <c r="FY4" i="1"/>
  <c r="FL4" i="1"/>
  <c r="FT4" i="1"/>
  <c r="HH4" i="1"/>
  <c r="FN4" i="1"/>
  <c r="FX4" i="1"/>
  <c r="HB4" i="1"/>
  <c r="HC4" i="1"/>
  <c r="HQ4" i="1"/>
  <c r="FM4" i="1"/>
  <c r="FW4" i="1"/>
  <c r="EW4" i="1"/>
  <c r="IH4" i="1"/>
  <c r="EZ4" i="1"/>
  <c r="HI4" i="1"/>
  <c r="FA4" i="1"/>
  <c r="Q238" i="6"/>
  <c r="HL4" i="1" s="1"/>
  <c r="AA239" i="4"/>
  <c r="Q239" i="6"/>
  <c r="HM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K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C4" i="1"/>
  <c r="W239" i="4"/>
  <c r="AD238" i="4"/>
  <c r="X238" i="6"/>
  <c r="AC239" i="4"/>
  <c r="W239" i="6"/>
  <c r="X238" i="4"/>
  <c r="W238" i="4"/>
  <c r="AC239" i="6"/>
  <c r="HY4" i="1" s="1"/>
  <c r="W237" i="4"/>
  <c r="W237" i="6"/>
  <c r="W238" i="6"/>
  <c r="AC237" i="6"/>
  <c r="AC238" i="6"/>
  <c r="HX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O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N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N4" i="1"/>
  <c r="HT4" i="1"/>
  <c r="HR4" i="1"/>
  <c r="HZ4" i="1"/>
  <c r="HS4" i="1"/>
  <c r="IA4" i="1"/>
  <c r="HU4" i="1"/>
  <c r="AI238" i="4"/>
  <c r="AJ238" i="6"/>
  <c r="AJ238" i="4"/>
  <c r="AI239" i="6"/>
  <c r="IE4" i="1" s="1"/>
  <c r="AI239" i="4"/>
  <c r="AI237" i="6"/>
  <c r="AI237" i="4"/>
  <c r="AK236" i="6"/>
  <c r="AK235" i="6"/>
  <c r="AK236" i="4"/>
  <c r="AK235" i="4"/>
  <c r="AI238" i="6"/>
  <c r="ID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59" i="3"/>
  <c r="D58" i="3"/>
  <c r="D57" i="3"/>
  <c r="D39" i="3"/>
  <c r="D38" i="3"/>
  <c r="D34" i="3"/>
  <c r="T373" i="6" l="1"/>
  <c r="U369" i="6"/>
  <c r="HW4" i="1"/>
  <c r="IG4" i="1"/>
  <c r="HV4" i="1"/>
  <c r="IF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H83"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H25" i="1"/>
  <c r="JH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M83"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P25" i="1"/>
  <c r="NP28" i="1" s="1"/>
  <c r="NP83" i="1"/>
  <c r="NO25" i="1"/>
  <c r="NO28" i="1" s="1"/>
  <c r="NO83" i="1"/>
  <c r="NQ25" i="1"/>
  <c r="NQ28" i="1" s="1"/>
  <c r="NQ8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76" i="1" l="1"/>
  <c r="B75" i="1"/>
  <c r="B73" i="1"/>
  <c r="B74" i="1"/>
  <c r="B71" i="1"/>
  <c r="B72" i="1"/>
  <c r="B65" i="1"/>
  <c r="B70" i="1"/>
  <c r="B69" i="1"/>
  <c r="B68" i="1"/>
  <c r="B67" i="1"/>
  <c r="B66" i="1"/>
  <c r="B36" i="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P28" i="1"/>
  <c r="MP83" i="1"/>
  <c r="LW83" i="1"/>
  <c r="MF83"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R83" i="1"/>
  <c r="MR25" i="1"/>
  <c r="E411" i="4"/>
  <c r="MM25" i="1"/>
  <c r="MM28" i="1" s="1"/>
  <c r="MM83" i="1"/>
  <c r="MN25" i="1"/>
  <c r="MN28" i="1" s="1"/>
  <c r="MN8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W25" i="1"/>
  <c r="MF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R28" i="1"/>
  <c r="LW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83" i="1"/>
  <c r="CT83" i="1"/>
  <c r="E415" i="4" l="1"/>
  <c r="R415" i="4" s="1"/>
  <c r="CX25" i="1"/>
  <c r="CX83"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S83" i="1"/>
  <c r="OF83"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S25" i="1"/>
  <c r="F61" i="4"/>
  <c r="F56" i="4"/>
  <c r="E417" i="4" l="1"/>
  <c r="R417" i="4" s="1"/>
  <c r="NX83" i="1"/>
  <c r="NX25" i="1"/>
  <c r="NX26" i="1" s="1"/>
  <c r="F418" i="4"/>
  <c r="P402" i="4"/>
  <c r="C403" i="4"/>
  <c r="I419" i="4"/>
  <c r="V419" i="4" s="1"/>
  <c r="H419" i="4"/>
  <c r="U419" i="4" s="1"/>
  <c r="G419" i="4"/>
  <c r="D419" i="4"/>
  <c r="Q419" i="4" s="1"/>
  <c r="F483" i="4"/>
  <c r="E483" i="4"/>
  <c r="D483" i="4"/>
  <c r="Q483" i="4" s="1"/>
  <c r="S402" i="4"/>
  <c r="B402" i="4"/>
  <c r="R348" i="8"/>
  <c r="Q348" i="8"/>
  <c r="E347" i="8"/>
  <c r="F347" i="8"/>
  <c r="A484" i="4"/>
  <c r="A420" i="4"/>
  <c r="JS28" i="1"/>
  <c r="NX64" i="1" l="1"/>
  <c r="NX41" i="1"/>
  <c r="NX4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X28" i="1"/>
  <c r="NX42" i="1" l="1"/>
  <c r="NX43" i="1"/>
  <c r="E419" i="4"/>
  <c r="R419" i="4" s="1"/>
  <c r="P404" i="4"/>
  <c r="C405" i="4"/>
  <c r="F420" i="4"/>
  <c r="I421" i="4"/>
  <c r="H421" i="4"/>
  <c r="G421" i="4"/>
  <c r="T421" i="4" s="1"/>
  <c r="D421" i="4"/>
  <c r="Q421" i="4" s="1"/>
  <c r="F485" i="4"/>
  <c r="E485" i="4"/>
  <c r="D485" i="4"/>
  <c r="Q485" i="4" s="1"/>
  <c r="S404" i="4"/>
  <c r="B404" i="4"/>
  <c r="R350" i="8"/>
  <c r="Q350" i="8"/>
  <c r="F349" i="8"/>
  <c r="E349" i="8"/>
  <c r="A422" i="4"/>
  <c r="A486" i="4"/>
  <c r="NX44" i="1" l="1"/>
  <c r="NX45"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83" i="1"/>
  <c r="BY83" i="1"/>
  <c r="BV83" i="1"/>
  <c r="BQ83" i="1"/>
  <c r="NX47" i="1" l="1"/>
  <c r="NX46"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NX48" i="1" l="1"/>
  <c r="NX49"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NX51" i="1" l="1"/>
  <c r="NX50"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NX52" i="1" l="1"/>
  <c r="NX53"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NX55" i="1" l="1"/>
  <c r="NX54"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83" i="1"/>
  <c r="NX56" i="1" l="1"/>
  <c r="NX57"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NX59" i="1" l="1"/>
  <c r="NX58" i="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NX60" i="1" l="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B83" i="1"/>
  <c r="E444" i="4" l="1"/>
  <c r="F445" i="4"/>
  <c r="P429" i="4"/>
  <c r="C430" i="4"/>
  <c r="U445" i="4"/>
  <c r="I446" i="4"/>
  <c r="V446" i="4" s="1"/>
  <c r="H446" i="4"/>
  <c r="U446" i="4" s="1"/>
  <c r="G446" i="4"/>
  <c r="T446" i="4" s="1"/>
  <c r="D446" i="4"/>
  <c r="Q446" i="4" s="1"/>
  <c r="F510" i="4"/>
  <c r="E510" i="4"/>
  <c r="D510" i="4"/>
  <c r="Q510" i="4" s="1"/>
  <c r="R443" i="4"/>
  <c r="S429" i="4"/>
  <c r="B429" i="4"/>
  <c r="A511" i="4"/>
  <c r="A447" i="4"/>
  <c r="NB25" i="1"/>
  <c r="E445" i="4" l="1"/>
  <c r="F446" i="4"/>
  <c r="P430" i="4"/>
  <c r="C431" i="4"/>
  <c r="F511" i="4"/>
  <c r="E511" i="4"/>
  <c r="D511" i="4"/>
  <c r="Q511" i="4" s="1"/>
  <c r="I447" i="4"/>
  <c r="V447" i="4" s="1"/>
  <c r="H447" i="4"/>
  <c r="U447" i="4" s="1"/>
  <c r="G447" i="4"/>
  <c r="T447" i="4" s="1"/>
  <c r="D447" i="4"/>
  <c r="Q447" i="4" s="1"/>
  <c r="R444" i="4"/>
  <c r="S430" i="4"/>
  <c r="B430" i="4"/>
  <c r="A512" i="4"/>
  <c r="A448" i="4"/>
  <c r="NB28" i="1"/>
  <c r="LV83" i="1"/>
  <c r="DH83" i="1"/>
  <c r="E446" i="4" l="1"/>
  <c r="F447" i="4"/>
  <c r="P431" i="4"/>
  <c r="C432" i="4"/>
  <c r="I448" i="4"/>
  <c r="V448" i="4" s="1"/>
  <c r="H448" i="4"/>
  <c r="U448" i="4" s="1"/>
  <c r="G448" i="4"/>
  <c r="D448" i="4"/>
  <c r="Q448" i="4" s="1"/>
  <c r="F512" i="4"/>
  <c r="E512" i="4"/>
  <c r="D512" i="4"/>
  <c r="Q512" i="4" s="1"/>
  <c r="R445" i="4"/>
  <c r="S431" i="4"/>
  <c r="B431" i="4"/>
  <c r="A449" i="4"/>
  <c r="A513" i="4"/>
  <c r="LV25" i="1"/>
  <c r="DH25" i="1"/>
  <c r="E447" i="4" l="1"/>
  <c r="F448" i="4"/>
  <c r="P432" i="4"/>
  <c r="C433" i="4"/>
  <c r="T448" i="4"/>
  <c r="G449" i="4"/>
  <c r="D449" i="4"/>
  <c r="Q449" i="4" s="1"/>
  <c r="H449" i="4"/>
  <c r="U449" i="4" s="1"/>
  <c r="I449" i="4"/>
  <c r="V449" i="4" s="1"/>
  <c r="F513" i="4"/>
  <c r="E513" i="4"/>
  <c r="D513" i="4"/>
  <c r="Q513" i="4" s="1"/>
  <c r="R446" i="4"/>
  <c r="S432" i="4"/>
  <c r="B432" i="4"/>
  <c r="A514" i="4"/>
  <c r="A450" i="4"/>
  <c r="LV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VL83"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L28" i="1"/>
  <c r="LQ46" i="1" l="1"/>
  <c r="LQ57" i="1"/>
  <c r="LQ56" i="1"/>
  <c r="LQ44" i="1"/>
  <c r="LQ50" i="1"/>
  <c r="LQ55" i="1"/>
  <c r="LQ52" i="1"/>
  <c r="LQ48" i="1"/>
  <c r="LQ59" i="1"/>
  <c r="LQ54" i="1"/>
  <c r="LQ60" i="1"/>
  <c r="LQ40" i="1"/>
  <c r="LQ42" i="1"/>
  <c r="LQ58" i="1"/>
  <c r="LO60" i="1"/>
  <c r="LO54" i="1"/>
  <c r="LO40" i="1"/>
  <c r="LO57" i="1"/>
  <c r="LO48" i="1"/>
  <c r="LO56" i="1"/>
  <c r="LO52" i="1"/>
  <c r="LO42" i="1"/>
  <c r="LO50" i="1"/>
  <c r="LO46" i="1"/>
  <c r="LO58" i="1"/>
  <c r="LO59" i="1"/>
  <c r="LO44" i="1"/>
  <c r="LO55"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C83" i="1"/>
  <c r="EM83" i="1"/>
  <c r="I458" i="4" l="1"/>
  <c r="V457" i="4"/>
  <c r="H457" i="4"/>
  <c r="G457" i="4" s="1"/>
  <c r="C456" i="4"/>
  <c r="P456" i="4" s="1"/>
  <c r="P440" i="4"/>
  <c r="C441" i="4"/>
  <c r="F521" i="4"/>
  <c r="E521" i="4"/>
  <c r="D521" i="4"/>
  <c r="Q521" i="4" s="1"/>
  <c r="S440" i="4"/>
  <c r="B440" i="4"/>
  <c r="A522" i="4"/>
  <c r="R469" i="4"/>
  <c r="R472" i="4"/>
  <c r="R466" i="4"/>
  <c r="R475" i="4"/>
  <c r="NC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C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83" i="1"/>
  <c r="BX83" i="1"/>
  <c r="CC83" i="1"/>
  <c r="BS83" i="1"/>
  <c r="NE28" i="1"/>
  <c r="ND28" i="1"/>
  <c r="A28" i="1"/>
  <c r="B460" i="4" l="1"/>
  <c r="C461" i="4"/>
  <c r="P461" i="4" s="1"/>
  <c r="H524" i="4"/>
  <c r="I525" i="4"/>
  <c r="G475" i="4"/>
  <c r="P446" i="4"/>
  <c r="C447" i="4"/>
  <c r="F527" i="4"/>
  <c r="E527" i="4"/>
  <c r="D527" i="4"/>
  <c r="Q527" i="4" s="1"/>
  <c r="U462" i="4"/>
  <c r="V463" i="4"/>
  <c r="S446" i="4"/>
  <c r="B446" i="4"/>
  <c r="R496" i="4"/>
  <c r="R499" i="4"/>
  <c r="R493" i="4"/>
  <c r="A528" i="4"/>
  <c r="R490" i="4"/>
  <c r="B31" i="1"/>
  <c r="NY31" i="1" s="1"/>
  <c r="CA25" i="1"/>
  <c r="CA26" i="1" s="1"/>
  <c r="BX25" i="1"/>
  <c r="BX26" i="1" s="1"/>
  <c r="CC25" i="1"/>
  <c r="CC26" i="1" s="1"/>
  <c r="BS25" i="1"/>
  <c r="LE31" i="1" l="1"/>
  <c r="LE75" i="1" s="1"/>
  <c r="LG31" i="1"/>
  <c r="LG75" i="1" s="1"/>
  <c r="LF31" i="1"/>
  <c r="LF75" i="1" s="1"/>
  <c r="BS26" i="1"/>
  <c r="LH31" i="1"/>
  <c r="LH75" i="1" s="1"/>
  <c r="NY75" i="1"/>
  <c r="OC31" i="1"/>
  <c r="OC75" i="1" s="1"/>
  <c r="NZ31" i="1"/>
  <c r="NZ75" i="1" s="1"/>
  <c r="OD31" i="1"/>
  <c r="OD75" i="1" s="1"/>
  <c r="OA31" i="1"/>
  <c r="OA75" i="1" s="1"/>
  <c r="OE31" i="1"/>
  <c r="OE75" i="1" s="1"/>
  <c r="OB31" i="1"/>
  <c r="OB75" i="1" s="1"/>
  <c r="OF31" i="1"/>
  <c r="OF75" i="1" s="1"/>
  <c r="NV31" i="1"/>
  <c r="NV75" i="1" s="1"/>
  <c r="NW31" i="1"/>
  <c r="NW75" i="1" s="1"/>
  <c r="BP31" i="1"/>
  <c r="BP75" i="1" s="1"/>
  <c r="P31" i="1"/>
  <c r="P75" i="1" s="1"/>
  <c r="O31" i="1"/>
  <c r="O75" i="1" s="1"/>
  <c r="M31" i="1"/>
  <c r="M75" i="1" s="1"/>
  <c r="LI75" i="1" s="1"/>
  <c r="U31" i="1"/>
  <c r="U75" i="1" s="1"/>
  <c r="S31" i="1"/>
  <c r="S75" i="1" s="1"/>
  <c r="R31" i="1"/>
  <c r="R75" i="1" s="1"/>
  <c r="Y31" i="1"/>
  <c r="Y75" i="1" s="1"/>
  <c r="NP75" i="1" s="1"/>
  <c r="W31" i="1"/>
  <c r="V31" i="1"/>
  <c r="V75" i="1" s="1"/>
  <c r="JM75" i="1" s="1"/>
  <c r="N31" i="1"/>
  <c r="N75" i="1" s="1"/>
  <c r="X31" i="1"/>
  <c r="X75" i="1" s="1"/>
  <c r="NO75" i="1" s="1"/>
  <c r="T31" i="1"/>
  <c r="T75" i="1" s="1"/>
  <c r="Q31" i="1"/>
  <c r="Q75" i="1" s="1"/>
  <c r="L31" i="1"/>
  <c r="L75" i="1" s="1"/>
  <c r="K31" i="1"/>
  <c r="K75" i="1" s="1"/>
  <c r="J31" i="1"/>
  <c r="J75" i="1" s="1"/>
  <c r="I31" i="1"/>
  <c r="I75" i="1" s="1"/>
  <c r="AE31" i="1"/>
  <c r="AE75" i="1" s="1"/>
  <c r="LA31" i="1"/>
  <c r="LA75" i="1" s="1"/>
  <c r="KZ31" i="1"/>
  <c r="KZ75" i="1" s="1"/>
  <c r="KY31" i="1"/>
  <c r="KY75" i="1" s="1"/>
  <c r="KU31" i="1"/>
  <c r="KU75" i="1" s="1"/>
  <c r="KV31" i="1"/>
  <c r="KV75" i="1" s="1"/>
  <c r="KR31" i="1"/>
  <c r="KR75" i="1" s="1"/>
  <c r="KT31" i="1"/>
  <c r="KT75" i="1" s="1"/>
  <c r="JG31" i="1"/>
  <c r="JG75" i="1" s="1"/>
  <c r="GX31" i="1"/>
  <c r="GX75" i="1" s="1"/>
  <c r="DK31" i="1"/>
  <c r="DK75" i="1" s="1"/>
  <c r="JP31" i="1"/>
  <c r="JP75" i="1" s="1"/>
  <c r="BC31" i="1"/>
  <c r="BC75" i="1" s="1"/>
  <c r="BB31" i="1"/>
  <c r="BB75" i="1" s="1"/>
  <c r="KM31" i="1"/>
  <c r="KM75" i="1" s="1"/>
  <c r="KL31" i="1"/>
  <c r="KL75" i="1" s="1"/>
  <c r="KK31" i="1"/>
  <c r="KK75" i="1" s="1"/>
  <c r="KI31" i="1"/>
  <c r="KI75" i="1" s="1"/>
  <c r="KE31" i="1"/>
  <c r="KE75" i="1" s="1"/>
  <c r="KF31" i="1"/>
  <c r="KF75" i="1" s="1"/>
  <c r="KH31" i="1"/>
  <c r="KH75" i="1" s="1"/>
  <c r="KD31" i="1"/>
  <c r="KD75" i="1" s="1"/>
  <c r="KG31" i="1"/>
  <c r="KG75" i="1" s="1"/>
  <c r="KJ31" i="1"/>
  <c r="KJ75" i="1" s="1"/>
  <c r="KC31" i="1"/>
  <c r="KC75" i="1" s="1"/>
  <c r="KB31" i="1"/>
  <c r="KB75" i="1" s="1"/>
  <c r="KX31" i="1"/>
  <c r="KX75" i="1" s="1"/>
  <c r="LB31" i="1"/>
  <c r="LB75" i="1" s="1"/>
  <c r="LC31" i="1"/>
  <c r="LC75" i="1" s="1"/>
  <c r="JL31" i="1"/>
  <c r="JL75" i="1" s="1"/>
  <c r="EA31" i="1"/>
  <c r="EA75" i="1" s="1"/>
  <c r="EG31" i="1"/>
  <c r="EG75" i="1" s="1"/>
  <c r="EB31" i="1"/>
  <c r="EB75" i="1" s="1"/>
  <c r="EC31" i="1"/>
  <c r="EC75" i="1" s="1"/>
  <c r="EH31" i="1"/>
  <c r="EH75" i="1" s="1"/>
  <c r="EI31" i="1"/>
  <c r="EI75" i="1" s="1"/>
  <c r="EJ31" i="1"/>
  <c r="EJ75" i="1" s="1"/>
  <c r="EK31" i="1"/>
  <c r="EK75" i="1" s="1"/>
  <c r="ED31" i="1"/>
  <c r="ED75" i="1" s="1"/>
  <c r="EL31" i="1"/>
  <c r="EL75" i="1" s="1"/>
  <c r="EE31" i="1"/>
  <c r="EE75" i="1" s="1"/>
  <c r="EF31" i="1"/>
  <c r="EF75" i="1" s="1"/>
  <c r="NA31" i="1"/>
  <c r="NA75" i="1" s="1"/>
  <c r="MD31" i="1"/>
  <c r="MD75" i="1" s="1"/>
  <c r="MC31" i="1"/>
  <c r="MC75" i="1" s="1"/>
  <c r="MB31" i="1"/>
  <c r="MB75" i="1" s="1"/>
  <c r="MA31" i="1"/>
  <c r="MA75" i="1" s="1"/>
  <c r="LZ31" i="1"/>
  <c r="LZ75" i="1" s="1"/>
  <c r="LY31" i="1"/>
  <c r="LY75" i="1" s="1"/>
  <c r="LX31" i="1"/>
  <c r="LX75" i="1" s="1"/>
  <c r="MZ31" i="1"/>
  <c r="MZ75" i="1" s="1"/>
  <c r="MQ31" i="1"/>
  <c r="MQ75" i="1" s="1"/>
  <c r="MK31" i="1"/>
  <c r="MK75" i="1" s="1"/>
  <c r="ML31" i="1"/>
  <c r="ML75" i="1" s="1"/>
  <c r="MJ31" i="1"/>
  <c r="MJ75" i="1" s="1"/>
  <c r="MI31" i="1"/>
  <c r="MI75" i="1" s="1"/>
  <c r="MH31" i="1"/>
  <c r="MH75" i="1" s="1"/>
  <c r="MG31" i="1"/>
  <c r="MG75" i="1" s="1"/>
  <c r="BK31" i="1"/>
  <c r="BK75" i="1" s="1"/>
  <c r="BJ31" i="1"/>
  <c r="BJ75" i="1" s="1"/>
  <c r="BI31" i="1"/>
  <c r="BI75" i="1" s="1"/>
  <c r="CS31" i="1"/>
  <c r="CR31" i="1"/>
  <c r="C462" i="4"/>
  <c r="P462" i="4" s="1"/>
  <c r="B461" i="4"/>
  <c r="G476" i="4"/>
  <c r="H525" i="4"/>
  <c r="I526" i="4"/>
  <c r="MV31" i="1"/>
  <c r="MV75" i="1" s="1"/>
  <c r="NU31" i="1"/>
  <c r="NU75" i="1" s="1"/>
  <c r="NT31" i="1"/>
  <c r="NT75" i="1" s="1"/>
  <c r="BM31" i="1"/>
  <c r="BM75" i="1" s="1"/>
  <c r="P447" i="4"/>
  <c r="C448" i="4"/>
  <c r="F528" i="4"/>
  <c r="E528" i="4"/>
  <c r="D528" i="4"/>
  <c r="Q528" i="4" s="1"/>
  <c r="U463" i="4"/>
  <c r="V464" i="4"/>
  <c r="S447" i="4"/>
  <c r="B447" i="4"/>
  <c r="R500" i="4"/>
  <c r="A529" i="4"/>
  <c r="R503" i="4"/>
  <c r="R497" i="4"/>
  <c r="R494" i="4"/>
  <c r="MF31" i="1"/>
  <c r="MF75" i="1" s="1"/>
  <c r="DT31" i="1"/>
  <c r="DT75" i="1" s="1"/>
  <c r="DM31" i="1"/>
  <c r="DM75" i="1" s="1"/>
  <c r="DL31" i="1"/>
  <c r="DL75" i="1" s="1"/>
  <c r="BL31" i="1"/>
  <c r="BL75" i="1" s="1"/>
  <c r="BH31" i="1"/>
  <c r="BH75" i="1" s="1"/>
  <c r="BX28" i="1"/>
  <c r="CA28" i="1"/>
  <c r="CC28" i="1"/>
  <c r="BS28" i="1"/>
  <c r="JW83" i="1"/>
  <c r="JV83" i="1"/>
  <c r="DY83" i="1"/>
  <c r="DX83" i="1"/>
  <c r="DS83" i="1"/>
  <c r="NI75" i="1" l="1"/>
  <c r="JF75" i="1"/>
  <c r="JB75" i="1"/>
  <c r="IX75" i="1"/>
  <c r="IT75" i="1"/>
  <c r="IP75" i="1"/>
  <c r="IL75" i="1"/>
  <c r="JA75" i="1"/>
  <c r="IV75" i="1"/>
  <c r="IQ75" i="1"/>
  <c r="IK75" i="1"/>
  <c r="GV75" i="1"/>
  <c r="GR75" i="1"/>
  <c r="GN75" i="1"/>
  <c r="GJ75" i="1"/>
  <c r="GF75" i="1"/>
  <c r="GB75" i="1"/>
  <c r="JD75" i="1"/>
  <c r="IW75" i="1"/>
  <c r="IO75" i="1"/>
  <c r="II75" i="1"/>
  <c r="GW75" i="1"/>
  <c r="GQ75" i="1"/>
  <c r="GL75" i="1"/>
  <c r="GG75" i="1"/>
  <c r="GA75" i="1"/>
  <c r="D75" i="1"/>
  <c r="JE75" i="1"/>
  <c r="IR75" i="1"/>
  <c r="GS75" i="1"/>
  <c r="GM75" i="1"/>
  <c r="GC75" i="1"/>
  <c r="JC75" i="1"/>
  <c r="IU75" i="1"/>
  <c r="IN75" i="1"/>
  <c r="GU75" i="1"/>
  <c r="GP75" i="1"/>
  <c r="GK75" i="1"/>
  <c r="GE75" i="1"/>
  <c r="FZ75" i="1"/>
  <c r="IY75" i="1"/>
  <c r="IJ75" i="1"/>
  <c r="GH75" i="1"/>
  <c r="AN75" i="1"/>
  <c r="IZ75" i="1"/>
  <c r="IS75" i="1"/>
  <c r="IM75" i="1"/>
  <c r="GT75" i="1"/>
  <c r="GO75" i="1"/>
  <c r="GI75" i="1"/>
  <c r="GD75" i="1"/>
  <c r="AR75" i="1"/>
  <c r="FS75" i="1" s="1"/>
  <c r="NH75" i="1"/>
  <c r="ND75" i="1"/>
  <c r="MR75" i="1"/>
  <c r="JK75" i="1"/>
  <c r="NG75" i="1"/>
  <c r="NF75" i="1"/>
  <c r="MU75" i="1"/>
  <c r="JQ75" i="1"/>
  <c r="NE75" i="1"/>
  <c r="MT75" i="1"/>
  <c r="AQ75" i="1"/>
  <c r="NC75" i="1"/>
  <c r="MS75" i="1"/>
  <c r="JJ75" i="1"/>
  <c r="AP75" i="1"/>
  <c r="LN75" i="1"/>
  <c r="LM75" i="1"/>
  <c r="VH75" i="1"/>
  <c r="VD75" i="1"/>
  <c r="UZ75" i="1"/>
  <c r="UV75" i="1"/>
  <c r="UR75" i="1"/>
  <c r="UN75" i="1"/>
  <c r="SZ75" i="1"/>
  <c r="SV75" i="1"/>
  <c r="SR75" i="1"/>
  <c r="SN75" i="1"/>
  <c r="SJ75" i="1"/>
  <c r="SF75" i="1"/>
  <c r="SB75" i="1"/>
  <c r="QN75" i="1"/>
  <c r="QJ75" i="1"/>
  <c r="QF75" i="1"/>
  <c r="QB75" i="1"/>
  <c r="PX75" i="1"/>
  <c r="PT75" i="1"/>
  <c r="LJ75" i="1"/>
  <c r="VK75" i="1"/>
  <c r="VF75" i="1"/>
  <c r="VA75" i="1"/>
  <c r="UU75" i="1"/>
  <c r="UP75" i="1"/>
  <c r="SY75" i="1"/>
  <c r="ST75" i="1"/>
  <c r="SO75" i="1"/>
  <c r="SI75" i="1"/>
  <c r="SD75" i="1"/>
  <c r="QM75" i="1"/>
  <c r="QH75" i="1"/>
  <c r="QC75" i="1"/>
  <c r="PW75" i="1"/>
  <c r="PR75" i="1"/>
  <c r="VJ75" i="1"/>
  <c r="VE75" i="1"/>
  <c r="UY75" i="1"/>
  <c r="UT75" i="1"/>
  <c r="UO75" i="1"/>
  <c r="SX75" i="1"/>
  <c r="SS75" i="1"/>
  <c r="SM75" i="1"/>
  <c r="SH75" i="1"/>
  <c r="SC75" i="1"/>
  <c r="QQ75" i="1"/>
  <c r="QL75" i="1"/>
  <c r="QG75" i="1"/>
  <c r="QA75" i="1"/>
  <c r="PV75" i="1"/>
  <c r="LL75" i="1"/>
  <c r="VI75" i="1"/>
  <c r="VC75" i="1"/>
  <c r="UX75" i="1"/>
  <c r="US75" i="1"/>
  <c r="UM75" i="1"/>
  <c r="SW75" i="1"/>
  <c r="SQ75" i="1"/>
  <c r="SL75" i="1"/>
  <c r="SG75" i="1"/>
  <c r="QP75" i="1"/>
  <c r="QK75" i="1"/>
  <c r="QE75" i="1"/>
  <c r="PZ75" i="1"/>
  <c r="PU75" i="1"/>
  <c r="LK75" i="1"/>
  <c r="VG75" i="1"/>
  <c r="UL75" i="1"/>
  <c r="SU75" i="1"/>
  <c r="QI75" i="1"/>
  <c r="UQ75" i="1"/>
  <c r="TA75" i="1"/>
  <c r="PS75" i="1"/>
  <c r="VB75" i="1"/>
  <c r="SP75" i="1"/>
  <c r="QD75" i="1"/>
  <c r="SE75" i="1"/>
  <c r="QO75" i="1"/>
  <c r="UW75" i="1"/>
  <c r="SK75" i="1"/>
  <c r="PY75" i="1"/>
  <c r="JH75" i="1"/>
  <c r="AO75" i="1"/>
  <c r="ME75" i="1" a="1"/>
  <c r="ME75" i="1" s="1"/>
  <c r="BZ75" i="1"/>
  <c r="BR75" i="1"/>
  <c r="BW75" i="1"/>
  <c r="CU75" i="1" s="1"/>
  <c r="CE75" i="1"/>
  <c r="W76" i="1"/>
  <c r="NQ76" i="1" s="1"/>
  <c r="W75" i="1"/>
  <c r="NQ75" i="1" s="1"/>
  <c r="MF74" i="1"/>
  <c r="MF76" i="1"/>
  <c r="BK74" i="1"/>
  <c r="BK76" i="1"/>
  <c r="MZ74" i="1"/>
  <c r="MZ76" i="1"/>
  <c r="MA74" i="1"/>
  <c r="MA76" i="1"/>
  <c r="ED74" i="1"/>
  <c r="ED76" i="1"/>
  <c r="EH74" i="1"/>
  <c r="EH76" i="1"/>
  <c r="KX74" i="1"/>
  <c r="KX76" i="1"/>
  <c r="KE74" i="1"/>
  <c r="KE76" i="1"/>
  <c r="KM74" i="1"/>
  <c r="KM76" i="1"/>
  <c r="BP74" i="1"/>
  <c r="BP76" i="1"/>
  <c r="OB74" i="1"/>
  <c r="OB76" i="1"/>
  <c r="NZ74" i="1"/>
  <c r="NZ76" i="1"/>
  <c r="LE74" i="1"/>
  <c r="LE76" i="1"/>
  <c r="DL74" i="1"/>
  <c r="DL76" i="1"/>
  <c r="MG74" i="1"/>
  <c r="MG76" i="1"/>
  <c r="ML74" i="1"/>
  <c r="ML76" i="1"/>
  <c r="LX74" i="1"/>
  <c r="LX76" i="1"/>
  <c r="EF74" i="1"/>
  <c r="EF76" i="1"/>
  <c r="EK74" i="1"/>
  <c r="EK76" i="1"/>
  <c r="JL74" i="1"/>
  <c r="JL76" i="1"/>
  <c r="KB74" i="1"/>
  <c r="KB76" i="1"/>
  <c r="KD74" i="1"/>
  <c r="KD76" i="1"/>
  <c r="KI74" i="1"/>
  <c r="KI76" i="1"/>
  <c r="GX74" i="1"/>
  <c r="GX76" i="1"/>
  <c r="LA74" i="1"/>
  <c r="LA76" i="1"/>
  <c r="K74" i="1"/>
  <c r="K76" i="1"/>
  <c r="Y74" i="1"/>
  <c r="NP74" i="1" s="1"/>
  <c r="Y76" i="1"/>
  <c r="NP76" i="1" s="1"/>
  <c r="M74" i="1"/>
  <c r="LI74" i="1" s="1"/>
  <c r="M76" i="1"/>
  <c r="LI76" i="1" s="1"/>
  <c r="NW74" i="1"/>
  <c r="NW76" i="1"/>
  <c r="OE74" i="1"/>
  <c r="OE76" i="1"/>
  <c r="LF74" i="1"/>
  <c r="LF76" i="1"/>
  <c r="DM74" i="1"/>
  <c r="DM76" i="1"/>
  <c r="MV74" i="1"/>
  <c r="MV76" i="1"/>
  <c r="BI74" i="1"/>
  <c r="BI76" i="1"/>
  <c r="MH74" i="1"/>
  <c r="MH76" i="1"/>
  <c r="MK74" i="1"/>
  <c r="MK76" i="1"/>
  <c r="LY74" i="1"/>
  <c r="LY76" i="1"/>
  <c r="MC74" i="1"/>
  <c r="MC76" i="1"/>
  <c r="EE74" i="1"/>
  <c r="EE76" i="1"/>
  <c r="EJ74" i="1"/>
  <c r="EJ76" i="1"/>
  <c r="EB74" i="1"/>
  <c r="EB76" i="1"/>
  <c r="LC74" i="1"/>
  <c r="LC76" i="1"/>
  <c r="KC74" i="1"/>
  <c r="KC76" i="1"/>
  <c r="KH74" i="1"/>
  <c r="KH76" i="1"/>
  <c r="KK74" i="1"/>
  <c r="KK76" i="1"/>
  <c r="BC74" i="1"/>
  <c r="BC76" i="1"/>
  <c r="JG74" i="1"/>
  <c r="JG76" i="1"/>
  <c r="KU74" i="1"/>
  <c r="KU76" i="1"/>
  <c r="AE74" i="1"/>
  <c r="AE76" i="1"/>
  <c r="L74" i="1"/>
  <c r="L76" i="1"/>
  <c r="N74" i="1"/>
  <c r="D74" i="1" s="1"/>
  <c r="N76" i="1"/>
  <c r="R74" i="1"/>
  <c r="R76" i="1"/>
  <c r="O74" i="1"/>
  <c r="MR74" i="1" s="1"/>
  <c r="O76" i="1"/>
  <c r="NV74" i="1"/>
  <c r="NV76" i="1"/>
  <c r="OA74" i="1"/>
  <c r="OA76" i="1"/>
  <c r="NY74" i="1"/>
  <c r="NY76" i="1"/>
  <c r="LG74" i="1"/>
  <c r="LG76" i="1"/>
  <c r="BL74" i="1"/>
  <c r="BL76" i="1"/>
  <c r="NT74" i="1"/>
  <c r="NT76" i="1"/>
  <c r="MJ74" i="1"/>
  <c r="MJ76" i="1"/>
  <c r="NA74" i="1"/>
  <c r="NA76" i="1"/>
  <c r="EA74" i="1"/>
  <c r="EA76" i="1"/>
  <c r="KG74" i="1"/>
  <c r="KG76" i="1"/>
  <c r="DK74" i="1"/>
  <c r="DK76" i="1"/>
  <c r="KR74" i="1"/>
  <c r="KR76" i="1"/>
  <c r="KZ74" i="1"/>
  <c r="KZ76" i="1"/>
  <c r="J74" i="1"/>
  <c r="BW74" i="1" s="1"/>
  <c r="J76" i="1"/>
  <c r="T74" i="1"/>
  <c r="T76" i="1"/>
  <c r="U74" i="1"/>
  <c r="U76" i="1"/>
  <c r="NU74" i="1"/>
  <c r="NU76" i="1"/>
  <c r="MB74" i="1"/>
  <c r="MB76" i="1"/>
  <c r="EC74" i="1"/>
  <c r="EC76" i="1"/>
  <c r="BB74" i="1"/>
  <c r="BB76" i="1"/>
  <c r="KV74" i="1"/>
  <c r="KV76" i="1"/>
  <c r="X74" i="1"/>
  <c r="NO74" i="1" s="1"/>
  <c r="X76" i="1"/>
  <c r="NO76" i="1" s="1"/>
  <c r="OC74" i="1"/>
  <c r="OC76" i="1"/>
  <c r="BH74" i="1"/>
  <c r="BH76" i="1"/>
  <c r="DT74" i="1"/>
  <c r="DT76" i="1"/>
  <c r="BM74" i="1"/>
  <c r="BM76" i="1"/>
  <c r="BJ74" i="1"/>
  <c r="BJ76" i="1"/>
  <c r="MI74" i="1"/>
  <c r="MI76" i="1"/>
  <c r="MQ74" i="1"/>
  <c r="MQ76" i="1"/>
  <c r="LZ74" i="1"/>
  <c r="LZ76" i="1"/>
  <c r="MD74" i="1"/>
  <c r="MD76" i="1"/>
  <c r="EL74" i="1"/>
  <c r="EL76" i="1"/>
  <c r="EI74" i="1"/>
  <c r="EI76" i="1"/>
  <c r="EG74" i="1"/>
  <c r="EG76" i="1"/>
  <c r="LB74" i="1"/>
  <c r="LB76" i="1"/>
  <c r="KJ74" i="1"/>
  <c r="KJ76" i="1"/>
  <c r="KF74" i="1"/>
  <c r="KF76" i="1"/>
  <c r="KL74" i="1"/>
  <c r="KL76" i="1"/>
  <c r="JP74" i="1"/>
  <c r="JP76" i="1"/>
  <c r="KT74" i="1"/>
  <c r="KT76" i="1"/>
  <c r="KY74" i="1"/>
  <c r="KY76" i="1"/>
  <c r="I74" i="1"/>
  <c r="I76" i="1"/>
  <c r="Q74" i="1"/>
  <c r="Q76" i="1"/>
  <c r="V74" i="1"/>
  <c r="JM74" i="1" s="1"/>
  <c r="V76" i="1"/>
  <c r="JM76" i="1" s="1"/>
  <c r="S74" i="1"/>
  <c r="S76" i="1"/>
  <c r="P74" i="1"/>
  <c r="UV74" i="1" s="1"/>
  <c r="P76" i="1"/>
  <c r="OF74" i="1"/>
  <c r="OF76" i="1"/>
  <c r="OD74" i="1"/>
  <c r="OD76" i="1"/>
  <c r="LH74" i="1"/>
  <c r="LH76" i="1"/>
  <c r="W73" i="1"/>
  <c r="NQ73" i="1" s="1"/>
  <c r="W74" i="1"/>
  <c r="NQ74" i="1" s="1"/>
  <c r="DM72" i="1"/>
  <c r="DM73" i="1"/>
  <c r="MV72" i="1"/>
  <c r="MV73" i="1"/>
  <c r="LY72" i="1"/>
  <c r="LY73" i="1"/>
  <c r="EB72" i="1"/>
  <c r="EB73" i="1"/>
  <c r="KH72" i="1"/>
  <c r="KH73" i="1"/>
  <c r="KK72" i="1"/>
  <c r="KK73" i="1"/>
  <c r="AE72" i="1"/>
  <c r="AE73" i="1"/>
  <c r="R72" i="1"/>
  <c r="R73" i="1"/>
  <c r="OA72" i="1"/>
  <c r="OA73" i="1"/>
  <c r="BJ72" i="1"/>
  <c r="BJ73" i="1"/>
  <c r="MI72" i="1"/>
  <c r="MI73" i="1"/>
  <c r="MQ72" i="1"/>
  <c r="MQ73" i="1"/>
  <c r="LZ72" i="1"/>
  <c r="LZ73" i="1"/>
  <c r="MD72" i="1"/>
  <c r="MD73" i="1"/>
  <c r="EL72" i="1"/>
  <c r="EL73" i="1"/>
  <c r="EI72" i="1"/>
  <c r="EI73" i="1"/>
  <c r="EG72" i="1"/>
  <c r="EG73" i="1"/>
  <c r="LB72" i="1"/>
  <c r="LB73" i="1"/>
  <c r="KJ72" i="1"/>
  <c r="KJ73" i="1"/>
  <c r="KF72" i="1"/>
  <c r="KF73" i="1"/>
  <c r="KL72" i="1"/>
  <c r="KL73" i="1"/>
  <c r="JP72" i="1"/>
  <c r="JP73" i="1"/>
  <c r="KT72" i="1"/>
  <c r="KT73" i="1"/>
  <c r="KY72" i="1"/>
  <c r="KY73" i="1"/>
  <c r="I72" i="1"/>
  <c r="I73" i="1"/>
  <c r="Q72" i="1"/>
  <c r="LM72" i="1" s="1"/>
  <c r="Q73" i="1"/>
  <c r="V72" i="1"/>
  <c r="JM72" i="1" s="1"/>
  <c r="V73" i="1"/>
  <c r="JM73" i="1" s="1"/>
  <c r="S72" i="1"/>
  <c r="S73" i="1"/>
  <c r="P72" i="1"/>
  <c r="PZ72" i="1" s="1"/>
  <c r="P73" i="1"/>
  <c r="OF72" i="1"/>
  <c r="OF73" i="1"/>
  <c r="OD72" i="1"/>
  <c r="OD73" i="1"/>
  <c r="LH72" i="1"/>
  <c r="LH73" i="1"/>
  <c r="MH72" i="1"/>
  <c r="MH73" i="1"/>
  <c r="MC72" i="1"/>
  <c r="MC73" i="1"/>
  <c r="EE72" i="1"/>
  <c r="EE73" i="1"/>
  <c r="LC72" i="1"/>
  <c r="LC73" i="1"/>
  <c r="BC72" i="1"/>
  <c r="BC73" i="1"/>
  <c r="KU72" i="1"/>
  <c r="KU73" i="1"/>
  <c r="N72" i="1"/>
  <c r="N73" i="1"/>
  <c r="NV72" i="1"/>
  <c r="NV73" i="1"/>
  <c r="LG72" i="1"/>
  <c r="LG73" i="1"/>
  <c r="BH72" i="1"/>
  <c r="BH73" i="1"/>
  <c r="DT72" i="1"/>
  <c r="DT73" i="1"/>
  <c r="BM72" i="1"/>
  <c r="BM73" i="1"/>
  <c r="BL72" i="1"/>
  <c r="BL73" i="1"/>
  <c r="MF72" i="1"/>
  <c r="MF73" i="1"/>
  <c r="NT72" i="1"/>
  <c r="NT73" i="1"/>
  <c r="BK72" i="1"/>
  <c r="BK73" i="1"/>
  <c r="MJ72" i="1"/>
  <c r="MJ73" i="1"/>
  <c r="MZ72" i="1"/>
  <c r="MZ73" i="1"/>
  <c r="MA72" i="1"/>
  <c r="MA73" i="1"/>
  <c r="NA72" i="1"/>
  <c r="NA73" i="1"/>
  <c r="ED72" i="1"/>
  <c r="ED73" i="1"/>
  <c r="EH72" i="1"/>
  <c r="EH73" i="1"/>
  <c r="EA72" i="1"/>
  <c r="EA73" i="1"/>
  <c r="KX72" i="1"/>
  <c r="KX73" i="1"/>
  <c r="KG72" i="1"/>
  <c r="KG73" i="1"/>
  <c r="KE72" i="1"/>
  <c r="KE73" i="1"/>
  <c r="KM72" i="1"/>
  <c r="KM73" i="1"/>
  <c r="DK72" i="1"/>
  <c r="DK73" i="1"/>
  <c r="KR72" i="1"/>
  <c r="KR73" i="1"/>
  <c r="KZ72" i="1"/>
  <c r="KZ73" i="1"/>
  <c r="J72" i="1"/>
  <c r="BZ72" i="1" s="1"/>
  <c r="J73" i="1"/>
  <c r="T72" i="1"/>
  <c r="T73" i="1"/>
  <c r="U72" i="1"/>
  <c r="U73" i="1"/>
  <c r="BP72" i="1"/>
  <c r="BP73" i="1"/>
  <c r="OB72" i="1"/>
  <c r="OB73" i="1"/>
  <c r="NZ72" i="1"/>
  <c r="NZ73" i="1"/>
  <c r="LE72" i="1"/>
  <c r="LE73" i="1"/>
  <c r="BI72" i="1"/>
  <c r="BI73" i="1"/>
  <c r="MK72" i="1"/>
  <c r="MK73" i="1"/>
  <c r="EJ72" i="1"/>
  <c r="EJ73" i="1"/>
  <c r="KC72" i="1"/>
  <c r="KC73" i="1"/>
  <c r="JG72" i="1"/>
  <c r="JG73" i="1"/>
  <c r="L72" i="1"/>
  <c r="L73" i="1"/>
  <c r="O72" i="1"/>
  <c r="AP72" i="1" s="1"/>
  <c r="O73" i="1"/>
  <c r="NY72" i="1"/>
  <c r="NY73" i="1"/>
  <c r="DL72" i="1"/>
  <c r="DL73" i="1"/>
  <c r="NU72" i="1"/>
  <c r="NU73" i="1"/>
  <c r="MG72" i="1"/>
  <c r="MG73" i="1"/>
  <c r="ML72" i="1"/>
  <c r="ML73" i="1"/>
  <c r="LX72" i="1"/>
  <c r="LX73" i="1"/>
  <c r="MB72" i="1"/>
  <c r="MB73" i="1"/>
  <c r="EF72" i="1"/>
  <c r="EF73" i="1"/>
  <c r="EK72" i="1"/>
  <c r="EK73" i="1"/>
  <c r="EC72" i="1"/>
  <c r="EC73" i="1"/>
  <c r="JL72" i="1"/>
  <c r="JL73" i="1"/>
  <c r="KB72" i="1"/>
  <c r="KB73" i="1"/>
  <c r="KD72" i="1"/>
  <c r="KD73" i="1"/>
  <c r="KI72" i="1"/>
  <c r="KI73" i="1"/>
  <c r="BB72" i="1"/>
  <c r="BB73" i="1"/>
  <c r="GX72" i="1"/>
  <c r="GX73" i="1"/>
  <c r="KV72" i="1"/>
  <c r="KV73" i="1"/>
  <c r="LA72" i="1"/>
  <c r="LA73" i="1"/>
  <c r="K72" i="1"/>
  <c r="K73" i="1"/>
  <c r="X72" i="1"/>
  <c r="NO72" i="1" s="1"/>
  <c r="X73" i="1"/>
  <c r="NO73" i="1" s="1"/>
  <c r="Y72" i="1"/>
  <c r="NP72" i="1" s="1"/>
  <c r="Y73" i="1"/>
  <c r="NP73" i="1" s="1"/>
  <c r="M72" i="1"/>
  <c r="LI72" i="1" s="1"/>
  <c r="M73" i="1"/>
  <c r="LI73" i="1" s="1"/>
  <c r="NW72" i="1"/>
  <c r="NW73" i="1"/>
  <c r="OE72" i="1"/>
  <c r="OE73" i="1"/>
  <c r="OC72" i="1"/>
  <c r="OC73" i="1"/>
  <c r="LF72" i="1"/>
  <c r="LF73" i="1"/>
  <c r="W72" i="1"/>
  <c r="BH70" i="1"/>
  <c r="BH71" i="1"/>
  <c r="BL70" i="1"/>
  <c r="BL71" i="1"/>
  <c r="MF70" i="1"/>
  <c r="MF71" i="1"/>
  <c r="NT70" i="1"/>
  <c r="NT71" i="1"/>
  <c r="BK70" i="1"/>
  <c r="BK71" i="1"/>
  <c r="MJ70" i="1"/>
  <c r="MJ71" i="1"/>
  <c r="MZ70" i="1"/>
  <c r="MZ71" i="1"/>
  <c r="MA70" i="1"/>
  <c r="MA71" i="1"/>
  <c r="NA70" i="1"/>
  <c r="NA71" i="1"/>
  <c r="ED70" i="1"/>
  <c r="ED71" i="1"/>
  <c r="EH70" i="1"/>
  <c r="EH71" i="1"/>
  <c r="EA70" i="1"/>
  <c r="EA71" i="1"/>
  <c r="KX70" i="1"/>
  <c r="KX71" i="1"/>
  <c r="KG70" i="1"/>
  <c r="KG71" i="1"/>
  <c r="KE70" i="1"/>
  <c r="KE71" i="1"/>
  <c r="KM70" i="1"/>
  <c r="KM71" i="1"/>
  <c r="DK70" i="1"/>
  <c r="DK71" i="1"/>
  <c r="KR70" i="1"/>
  <c r="KR71" i="1"/>
  <c r="KZ70" i="1"/>
  <c r="KZ71" i="1"/>
  <c r="J70" i="1"/>
  <c r="BZ70" i="1" s="1"/>
  <c r="J71" i="1"/>
  <c r="T70" i="1"/>
  <c r="T71" i="1"/>
  <c r="W70" i="1"/>
  <c r="W71" i="1"/>
  <c r="U70" i="1"/>
  <c r="U71" i="1"/>
  <c r="BP70" i="1"/>
  <c r="BP71" i="1"/>
  <c r="OB70" i="1"/>
  <c r="OB71" i="1"/>
  <c r="NZ70" i="1"/>
  <c r="NZ71" i="1"/>
  <c r="LE70" i="1"/>
  <c r="LE71" i="1"/>
  <c r="DL70" i="1"/>
  <c r="DL71" i="1"/>
  <c r="NU70" i="1"/>
  <c r="NU71" i="1"/>
  <c r="MG70" i="1"/>
  <c r="MG71" i="1"/>
  <c r="ML70" i="1"/>
  <c r="ML71" i="1"/>
  <c r="LX70" i="1"/>
  <c r="LX71" i="1"/>
  <c r="MB70" i="1"/>
  <c r="MB71" i="1"/>
  <c r="EF70" i="1"/>
  <c r="EF71" i="1"/>
  <c r="EK70" i="1"/>
  <c r="EK71" i="1"/>
  <c r="EC70" i="1"/>
  <c r="EC71" i="1"/>
  <c r="JL70" i="1"/>
  <c r="JL71" i="1"/>
  <c r="KB70" i="1"/>
  <c r="KB71" i="1"/>
  <c r="KD70" i="1"/>
  <c r="KD71" i="1"/>
  <c r="KI70" i="1"/>
  <c r="KI71" i="1"/>
  <c r="BB70" i="1"/>
  <c r="BB71" i="1"/>
  <c r="GX70" i="1"/>
  <c r="GX71" i="1"/>
  <c r="KV70" i="1"/>
  <c r="KV71" i="1"/>
  <c r="LA70" i="1"/>
  <c r="LA71" i="1"/>
  <c r="K70" i="1"/>
  <c r="K71" i="1"/>
  <c r="X70" i="1"/>
  <c r="NO70" i="1" s="1"/>
  <c r="X71" i="1"/>
  <c r="NO71" i="1" s="1"/>
  <c r="Y70" i="1"/>
  <c r="NP70" i="1" s="1"/>
  <c r="Y71" i="1"/>
  <c r="NP71" i="1" s="1"/>
  <c r="M70" i="1"/>
  <c r="LI70" i="1" s="1"/>
  <c r="M71" i="1"/>
  <c r="LI71" i="1" s="1"/>
  <c r="NW70" i="1"/>
  <c r="NW71" i="1"/>
  <c r="OE70" i="1"/>
  <c r="OE71" i="1"/>
  <c r="OC70" i="1"/>
  <c r="OC71" i="1"/>
  <c r="LF70" i="1"/>
  <c r="LF71" i="1"/>
  <c r="MV70" i="1"/>
  <c r="MV71" i="1"/>
  <c r="BI70" i="1"/>
  <c r="BI71" i="1"/>
  <c r="MH70" i="1"/>
  <c r="MH71" i="1"/>
  <c r="MK70" i="1"/>
  <c r="MK71" i="1"/>
  <c r="LY70" i="1"/>
  <c r="LY71" i="1"/>
  <c r="MC70" i="1"/>
  <c r="MC71" i="1"/>
  <c r="EE70" i="1"/>
  <c r="EE71" i="1"/>
  <c r="EJ70" i="1"/>
  <c r="EJ71" i="1"/>
  <c r="EB70" i="1"/>
  <c r="EB71" i="1"/>
  <c r="LC70" i="1"/>
  <c r="LC71" i="1"/>
  <c r="KC70" i="1"/>
  <c r="KC71" i="1"/>
  <c r="KH70" i="1"/>
  <c r="KH71" i="1"/>
  <c r="KK70" i="1"/>
  <c r="KK71" i="1"/>
  <c r="BC70" i="1"/>
  <c r="BC71" i="1"/>
  <c r="JG70" i="1"/>
  <c r="JG71" i="1"/>
  <c r="KU70" i="1"/>
  <c r="KU71" i="1"/>
  <c r="AE70" i="1"/>
  <c r="AE71" i="1"/>
  <c r="L70" i="1"/>
  <c r="L71" i="1"/>
  <c r="N70" i="1"/>
  <c r="D70" i="1" s="1"/>
  <c r="N71" i="1"/>
  <c r="R70" i="1"/>
  <c r="R71" i="1"/>
  <c r="O70" i="1"/>
  <c r="NG70" i="1" s="1"/>
  <c r="O71" i="1"/>
  <c r="NV70" i="1"/>
  <c r="NV71" i="1"/>
  <c r="OA70" i="1"/>
  <c r="OA71" i="1"/>
  <c r="NY70" i="1"/>
  <c r="NY71" i="1"/>
  <c r="LG70" i="1"/>
  <c r="LG71" i="1"/>
  <c r="DM70" i="1"/>
  <c r="DM71" i="1"/>
  <c r="DT70" i="1"/>
  <c r="DT71" i="1"/>
  <c r="BM70" i="1"/>
  <c r="BM71" i="1"/>
  <c r="BJ70" i="1"/>
  <c r="BJ71" i="1"/>
  <c r="MI70" i="1"/>
  <c r="MI71" i="1"/>
  <c r="MQ70" i="1"/>
  <c r="MQ71" i="1"/>
  <c r="LZ70" i="1"/>
  <c r="LZ71" i="1"/>
  <c r="MD70" i="1"/>
  <c r="MD71" i="1"/>
  <c r="EL70" i="1"/>
  <c r="EL71" i="1"/>
  <c r="EI70" i="1"/>
  <c r="EI71" i="1"/>
  <c r="EG70" i="1"/>
  <c r="EG71" i="1"/>
  <c r="LB70" i="1"/>
  <c r="LB71" i="1"/>
  <c r="KJ70" i="1"/>
  <c r="KJ71" i="1"/>
  <c r="KF70" i="1"/>
  <c r="KF71" i="1"/>
  <c r="KL70" i="1"/>
  <c r="KL71" i="1"/>
  <c r="JP70" i="1"/>
  <c r="JP71" i="1"/>
  <c r="KT70" i="1"/>
  <c r="KT71" i="1"/>
  <c r="KY70" i="1"/>
  <c r="KY71" i="1"/>
  <c r="I70" i="1"/>
  <c r="I71" i="1"/>
  <c r="Q70" i="1"/>
  <c r="LN70" i="1" s="1"/>
  <c r="Q71" i="1"/>
  <c r="V70" i="1"/>
  <c r="JM70" i="1" s="1"/>
  <c r="V71" i="1"/>
  <c r="JM71" i="1" s="1"/>
  <c r="S70" i="1"/>
  <c r="S71" i="1"/>
  <c r="P70" i="1"/>
  <c r="VD70" i="1" s="1"/>
  <c r="P71" i="1"/>
  <c r="OF70" i="1"/>
  <c r="OF71" i="1"/>
  <c r="OD70" i="1"/>
  <c r="OD71" i="1"/>
  <c r="LH70" i="1"/>
  <c r="LH71" i="1"/>
  <c r="LF65" i="1"/>
  <c r="LF67" i="1"/>
  <c r="LF68" i="1"/>
  <c r="LF66" i="1"/>
  <c r="LF69" i="1"/>
  <c r="MB65" i="1"/>
  <c r="MB67" i="1"/>
  <c r="MB68" i="1"/>
  <c r="MB66" i="1"/>
  <c r="MB69" i="1"/>
  <c r="EK65" i="1"/>
  <c r="EK67" i="1"/>
  <c r="EK68" i="1"/>
  <c r="EK66" i="1"/>
  <c r="EK69" i="1"/>
  <c r="KB65" i="1"/>
  <c r="KB67" i="1"/>
  <c r="KB66" i="1"/>
  <c r="KB68" i="1"/>
  <c r="KB69" i="1"/>
  <c r="KI67" i="1"/>
  <c r="KI65" i="1"/>
  <c r="KI68" i="1"/>
  <c r="KI69" i="1"/>
  <c r="KI66" i="1"/>
  <c r="GX67" i="1"/>
  <c r="GX65" i="1"/>
  <c r="GX69" i="1"/>
  <c r="GX68" i="1"/>
  <c r="GX66" i="1"/>
  <c r="LA65" i="1"/>
  <c r="LA67" i="1"/>
  <c r="LA66" i="1"/>
  <c r="LA69" i="1"/>
  <c r="LA68" i="1"/>
  <c r="X65" i="1"/>
  <c r="NO65" i="1" s="1"/>
  <c r="X67" i="1"/>
  <c r="NO67" i="1" s="1"/>
  <c r="X69" i="1"/>
  <c r="NO69" i="1" s="1"/>
  <c r="X68" i="1"/>
  <c r="NO68" i="1" s="1"/>
  <c r="X66" i="1"/>
  <c r="NO66" i="1" s="1"/>
  <c r="Y65" i="1"/>
  <c r="NP65" i="1" s="1"/>
  <c r="Y67" i="1"/>
  <c r="NP67" i="1" s="1"/>
  <c r="Y69" i="1"/>
  <c r="NP69" i="1" s="1"/>
  <c r="Y68" i="1"/>
  <c r="NP68" i="1" s="1"/>
  <c r="Y66" i="1"/>
  <c r="NP66" i="1" s="1"/>
  <c r="LI31" i="1"/>
  <c r="M65" i="1"/>
  <c r="LI65" i="1" s="1"/>
  <c r="M67" i="1"/>
  <c r="LI67" i="1" s="1"/>
  <c r="M68" i="1"/>
  <c r="LI68" i="1" s="1"/>
  <c r="M66" i="1"/>
  <c r="LI66" i="1" s="1"/>
  <c r="M69" i="1"/>
  <c r="LI69" i="1" s="1"/>
  <c r="NW65" i="1"/>
  <c r="NW67" i="1"/>
  <c r="NW66" i="1"/>
  <c r="NW68" i="1"/>
  <c r="NW69" i="1"/>
  <c r="OE65" i="1"/>
  <c r="OE67" i="1"/>
  <c r="OE68" i="1"/>
  <c r="OE69" i="1"/>
  <c r="OE66" i="1"/>
  <c r="OC65" i="1"/>
  <c r="OC67" i="1"/>
  <c r="OC68" i="1"/>
  <c r="OC66" i="1"/>
  <c r="OC69" i="1"/>
  <c r="DM65" i="1"/>
  <c r="DM67" i="1"/>
  <c r="DM66" i="1"/>
  <c r="DM68" i="1"/>
  <c r="DM69" i="1"/>
  <c r="MV67" i="1"/>
  <c r="MV65" i="1"/>
  <c r="MV66" i="1"/>
  <c r="MV68" i="1"/>
  <c r="MV69" i="1"/>
  <c r="BI67" i="1"/>
  <c r="BI65" i="1"/>
  <c r="BI69" i="1"/>
  <c r="BI68" i="1"/>
  <c r="BI66" i="1"/>
  <c r="MH67" i="1"/>
  <c r="MH65" i="1"/>
  <c r="MH66" i="1"/>
  <c r="MH68" i="1"/>
  <c r="MH69" i="1"/>
  <c r="MK65" i="1"/>
  <c r="MK67" i="1"/>
  <c r="MK68" i="1"/>
  <c r="MK66" i="1"/>
  <c r="MK69" i="1"/>
  <c r="LY65" i="1"/>
  <c r="LY67" i="1"/>
  <c r="LY68" i="1"/>
  <c r="LY66" i="1"/>
  <c r="LY69" i="1"/>
  <c r="MC67" i="1"/>
  <c r="MC65" i="1"/>
  <c r="MC68" i="1"/>
  <c r="MC66" i="1"/>
  <c r="MC69" i="1"/>
  <c r="EE65" i="1"/>
  <c r="EE67" i="1"/>
  <c r="EE68" i="1"/>
  <c r="EE66" i="1"/>
  <c r="EE69" i="1"/>
  <c r="EJ65" i="1"/>
  <c r="EJ67" i="1"/>
  <c r="EJ66" i="1"/>
  <c r="EJ68" i="1"/>
  <c r="EJ69" i="1"/>
  <c r="EB65" i="1"/>
  <c r="EB67" i="1"/>
  <c r="EB69" i="1"/>
  <c r="EB66" i="1"/>
  <c r="EB68" i="1"/>
  <c r="LC67" i="1"/>
  <c r="LC65" i="1"/>
  <c r="LC68" i="1"/>
  <c r="LC66" i="1"/>
  <c r="LC69" i="1"/>
  <c r="KC65" i="1"/>
  <c r="KC67" i="1"/>
  <c r="KC68" i="1"/>
  <c r="KC66" i="1"/>
  <c r="KC69" i="1"/>
  <c r="KH67" i="1"/>
  <c r="KH65" i="1"/>
  <c r="KH68" i="1"/>
  <c r="KH66" i="1"/>
  <c r="KH69" i="1"/>
  <c r="KK65" i="1"/>
  <c r="KK67" i="1"/>
  <c r="KK68" i="1"/>
  <c r="KK66" i="1"/>
  <c r="KK69" i="1"/>
  <c r="BC65" i="1"/>
  <c r="BC68" i="1"/>
  <c r="BC66" i="1"/>
  <c r="BC67" i="1"/>
  <c r="BC69" i="1"/>
  <c r="JG67" i="1"/>
  <c r="JG65" i="1"/>
  <c r="JG68" i="1"/>
  <c r="JG69" i="1"/>
  <c r="JG66" i="1"/>
  <c r="KU67" i="1"/>
  <c r="KU65" i="1"/>
  <c r="KU66" i="1"/>
  <c r="KU68" i="1"/>
  <c r="KU69" i="1"/>
  <c r="AE67" i="1"/>
  <c r="AE65" i="1"/>
  <c r="AE69" i="1"/>
  <c r="AE66" i="1"/>
  <c r="AE68" i="1"/>
  <c r="L65" i="1"/>
  <c r="L67" i="1"/>
  <c r="L66" i="1"/>
  <c r="L68" i="1"/>
  <c r="L69" i="1"/>
  <c r="N67" i="1"/>
  <c r="N65" i="1"/>
  <c r="N69" i="1"/>
  <c r="N66" i="1"/>
  <c r="N68" i="1"/>
  <c r="R67" i="1"/>
  <c r="R65" i="1"/>
  <c r="R66" i="1"/>
  <c r="R68" i="1"/>
  <c r="R69" i="1"/>
  <c r="O65" i="1"/>
  <c r="O67" i="1"/>
  <c r="O69" i="1"/>
  <c r="O68" i="1"/>
  <c r="O66" i="1"/>
  <c r="NV65" i="1"/>
  <c r="NV67" i="1"/>
  <c r="NV68" i="1"/>
  <c r="NV66" i="1"/>
  <c r="NV69" i="1"/>
  <c r="OA65" i="1"/>
  <c r="OA67" i="1"/>
  <c r="OA66" i="1"/>
  <c r="OA68" i="1"/>
  <c r="OA69" i="1"/>
  <c r="NY65" i="1"/>
  <c r="NY67" i="1"/>
  <c r="NY69" i="1"/>
  <c r="NY68" i="1"/>
  <c r="NY66" i="1"/>
  <c r="LG33" i="1"/>
  <c r="LG65" i="1"/>
  <c r="LG67" i="1"/>
  <c r="LG68" i="1"/>
  <c r="LG66" i="1"/>
  <c r="LG69" i="1"/>
  <c r="DL65" i="1"/>
  <c r="DL67" i="1"/>
  <c r="DL68" i="1"/>
  <c r="DL69" i="1"/>
  <c r="DL66" i="1"/>
  <c r="ML67" i="1"/>
  <c r="ML65" i="1"/>
  <c r="ML68" i="1"/>
  <c r="ML66" i="1"/>
  <c r="ML69" i="1"/>
  <c r="EF65" i="1"/>
  <c r="EF67" i="1"/>
  <c r="EF66" i="1"/>
  <c r="EF68" i="1"/>
  <c r="EF69" i="1"/>
  <c r="JL65" i="1"/>
  <c r="JL68" i="1"/>
  <c r="JL66" i="1"/>
  <c r="JL67" i="1"/>
  <c r="JL69" i="1"/>
  <c r="KD67" i="1"/>
  <c r="KD65" i="1"/>
  <c r="KD68" i="1"/>
  <c r="KD66" i="1"/>
  <c r="KD69" i="1"/>
  <c r="K65" i="1"/>
  <c r="K67" i="1"/>
  <c r="K66" i="1"/>
  <c r="K68" i="1"/>
  <c r="K69" i="1"/>
  <c r="BJ65" i="1"/>
  <c r="BJ67" i="1"/>
  <c r="BJ69" i="1"/>
  <c r="BJ68" i="1"/>
  <c r="BJ66" i="1"/>
  <c r="MI65" i="1"/>
  <c r="MI67" i="1"/>
  <c r="MI69" i="1"/>
  <c r="MI68" i="1"/>
  <c r="MI66" i="1"/>
  <c r="MQ65" i="1"/>
  <c r="MQ67" i="1"/>
  <c r="MQ68" i="1"/>
  <c r="MQ66" i="1"/>
  <c r="MQ69" i="1"/>
  <c r="LZ67" i="1"/>
  <c r="LZ65" i="1"/>
  <c r="LZ66" i="1"/>
  <c r="LZ69" i="1"/>
  <c r="LZ68" i="1"/>
  <c r="MD65" i="1"/>
  <c r="MD67" i="1"/>
  <c r="MD69" i="1"/>
  <c r="MD68" i="1"/>
  <c r="MD66" i="1"/>
  <c r="EL67" i="1"/>
  <c r="EL65" i="1"/>
  <c r="EL69" i="1"/>
  <c r="EL66" i="1"/>
  <c r="EL68" i="1"/>
  <c r="EI67" i="1"/>
  <c r="EI65" i="1"/>
  <c r="EI68" i="1"/>
  <c r="EI69" i="1"/>
  <c r="EI66" i="1"/>
  <c r="EG67" i="1"/>
  <c r="EG65" i="1"/>
  <c r="EG69" i="1"/>
  <c r="EG68" i="1"/>
  <c r="EG66" i="1"/>
  <c r="LB67" i="1"/>
  <c r="LB65" i="1"/>
  <c r="LB68" i="1"/>
  <c r="LB66" i="1"/>
  <c r="LB69" i="1"/>
  <c r="KJ67" i="1"/>
  <c r="KJ65" i="1"/>
  <c r="KJ68" i="1"/>
  <c r="KJ66" i="1"/>
  <c r="KJ69" i="1"/>
  <c r="KF67" i="1"/>
  <c r="KF65" i="1"/>
  <c r="KF68" i="1"/>
  <c r="KF66" i="1"/>
  <c r="KF69" i="1"/>
  <c r="KL65" i="1"/>
  <c r="KL67" i="1"/>
  <c r="KL68" i="1"/>
  <c r="KL66" i="1"/>
  <c r="KL69" i="1"/>
  <c r="JP65" i="1"/>
  <c r="JP67" i="1"/>
  <c r="JP68" i="1"/>
  <c r="JP66" i="1"/>
  <c r="JP69" i="1"/>
  <c r="KT65" i="1"/>
  <c r="KT67" i="1"/>
  <c r="KT68" i="1"/>
  <c r="KT66" i="1"/>
  <c r="KT69" i="1"/>
  <c r="KY65" i="1"/>
  <c r="KY67" i="1"/>
  <c r="KY69" i="1"/>
  <c r="KY68" i="1"/>
  <c r="KY66" i="1"/>
  <c r="I65" i="1"/>
  <c r="I67" i="1"/>
  <c r="I68" i="1"/>
  <c r="I66" i="1"/>
  <c r="I69" i="1"/>
  <c r="Q65" i="1"/>
  <c r="Q67" i="1"/>
  <c r="Q68" i="1"/>
  <c r="Q66" i="1"/>
  <c r="Q69" i="1"/>
  <c r="V65" i="1"/>
  <c r="JM65" i="1" s="1"/>
  <c r="V68" i="1"/>
  <c r="JM68" i="1" s="1"/>
  <c r="V69" i="1"/>
  <c r="JM69" i="1" s="1"/>
  <c r="V67" i="1"/>
  <c r="JM67" i="1" s="1"/>
  <c r="V66" i="1"/>
  <c r="JM66" i="1" s="1"/>
  <c r="S67" i="1"/>
  <c r="S65" i="1"/>
  <c r="S68" i="1"/>
  <c r="S69" i="1"/>
  <c r="S66" i="1"/>
  <c r="P65" i="1"/>
  <c r="P67" i="1"/>
  <c r="P68" i="1"/>
  <c r="P66" i="1"/>
  <c r="P69" i="1"/>
  <c r="OF65" i="1"/>
  <c r="OF67" i="1"/>
  <c r="OF68" i="1"/>
  <c r="OF66" i="1"/>
  <c r="OF69" i="1"/>
  <c r="OD65" i="1"/>
  <c r="OD67" i="1"/>
  <c r="OD68" i="1"/>
  <c r="OD66" i="1"/>
  <c r="OD69" i="1"/>
  <c r="LH65" i="1"/>
  <c r="LH67" i="1"/>
  <c r="LH68" i="1"/>
  <c r="LH66" i="1"/>
  <c r="LH69" i="1"/>
  <c r="NU65" i="1"/>
  <c r="NU67" i="1"/>
  <c r="NU66" i="1"/>
  <c r="NU68" i="1"/>
  <c r="NU69" i="1"/>
  <c r="MG65" i="1"/>
  <c r="MG67" i="1"/>
  <c r="MG69" i="1"/>
  <c r="MG68" i="1"/>
  <c r="MG66" i="1"/>
  <c r="LX65" i="1"/>
  <c r="LX67" i="1"/>
  <c r="LX68" i="1"/>
  <c r="LX69" i="1"/>
  <c r="LX66" i="1"/>
  <c r="EC65" i="1"/>
  <c r="EC67" i="1"/>
  <c r="EC68" i="1"/>
  <c r="EC69" i="1"/>
  <c r="EC66" i="1"/>
  <c r="BB67" i="1"/>
  <c r="BB65" i="1"/>
  <c r="BB68" i="1"/>
  <c r="BB66" i="1"/>
  <c r="BB69" i="1"/>
  <c r="KV65" i="1"/>
  <c r="KV67" i="1"/>
  <c r="KV66" i="1"/>
  <c r="KV68" i="1"/>
  <c r="KV69" i="1"/>
  <c r="BH65" i="1"/>
  <c r="BH67" i="1"/>
  <c r="BH68" i="1"/>
  <c r="BH69" i="1"/>
  <c r="BH66" i="1"/>
  <c r="DT67" i="1"/>
  <c r="DT65" i="1"/>
  <c r="DT66" i="1"/>
  <c r="DT68" i="1"/>
  <c r="DT69" i="1"/>
  <c r="BM67" i="1"/>
  <c r="BM65" i="1"/>
  <c r="BM66" i="1"/>
  <c r="BM68" i="1"/>
  <c r="BM69" i="1"/>
  <c r="BL65" i="1"/>
  <c r="BL67" i="1"/>
  <c r="BL68" i="1"/>
  <c r="BL69" i="1"/>
  <c r="BL66" i="1"/>
  <c r="MF67" i="1"/>
  <c r="MF65" i="1"/>
  <c r="MF66" i="1"/>
  <c r="MF68" i="1"/>
  <c r="MF69" i="1"/>
  <c r="NT65" i="1"/>
  <c r="NT67" i="1"/>
  <c r="NT66" i="1"/>
  <c r="NT68" i="1"/>
  <c r="NT69" i="1"/>
  <c r="BK65" i="1"/>
  <c r="BK67" i="1"/>
  <c r="BK68" i="1"/>
  <c r="BK66" i="1"/>
  <c r="BK69" i="1"/>
  <c r="MJ65" i="1"/>
  <c r="MJ67" i="1"/>
  <c r="MJ68" i="1"/>
  <c r="MJ69" i="1"/>
  <c r="MJ66" i="1"/>
  <c r="MZ65" i="1"/>
  <c r="MZ67" i="1"/>
  <c r="MZ68" i="1"/>
  <c r="MZ69" i="1"/>
  <c r="MZ66" i="1"/>
  <c r="MA65" i="1"/>
  <c r="MA67" i="1"/>
  <c r="MA66" i="1"/>
  <c r="MA69" i="1"/>
  <c r="MA68" i="1"/>
  <c r="NA65" i="1"/>
  <c r="NA67" i="1"/>
  <c r="NA69" i="1"/>
  <c r="NA68" i="1"/>
  <c r="NA66" i="1"/>
  <c r="ED65" i="1"/>
  <c r="ED67" i="1"/>
  <c r="ED68" i="1"/>
  <c r="ED66" i="1"/>
  <c r="ED69" i="1"/>
  <c r="EH65" i="1"/>
  <c r="EH67" i="1"/>
  <c r="EH68" i="1"/>
  <c r="EH69" i="1"/>
  <c r="EH66" i="1"/>
  <c r="EA65" i="1"/>
  <c r="EA67" i="1"/>
  <c r="EA68" i="1"/>
  <c r="EA66" i="1"/>
  <c r="EA69" i="1"/>
  <c r="KX65" i="1"/>
  <c r="KX68" i="1"/>
  <c r="KX66" i="1"/>
  <c r="KX69" i="1"/>
  <c r="KX67" i="1"/>
  <c r="KG65" i="1"/>
  <c r="KG67" i="1"/>
  <c r="KG66" i="1"/>
  <c r="KG69" i="1"/>
  <c r="KG68" i="1"/>
  <c r="KE65" i="1"/>
  <c r="KE67" i="1"/>
  <c r="KE66" i="1"/>
  <c r="KE69" i="1"/>
  <c r="KE68" i="1"/>
  <c r="KM65" i="1"/>
  <c r="KM67" i="1"/>
  <c r="KM68" i="1"/>
  <c r="KM69" i="1"/>
  <c r="KM66" i="1"/>
  <c r="DK65" i="1"/>
  <c r="DK67" i="1"/>
  <c r="DK69" i="1"/>
  <c r="DK68" i="1"/>
  <c r="DK66" i="1"/>
  <c r="KR67" i="1"/>
  <c r="KR65" i="1"/>
  <c r="KR68" i="1"/>
  <c r="KR66" i="1"/>
  <c r="KR69" i="1"/>
  <c r="KZ67" i="1"/>
  <c r="KZ65" i="1"/>
  <c r="KZ68" i="1"/>
  <c r="KZ66" i="1"/>
  <c r="KZ69" i="1"/>
  <c r="J65" i="1"/>
  <c r="J68" i="1"/>
  <c r="J67" i="1"/>
  <c r="J69" i="1"/>
  <c r="J66" i="1"/>
  <c r="T65" i="1"/>
  <c r="T67" i="1"/>
  <c r="T69" i="1"/>
  <c r="T68" i="1"/>
  <c r="T66" i="1"/>
  <c r="W65" i="1"/>
  <c r="W67" i="1"/>
  <c r="W68" i="1"/>
  <c r="W66" i="1"/>
  <c r="NQ66" i="1" s="1"/>
  <c r="W69" i="1"/>
  <c r="U65" i="1"/>
  <c r="U67" i="1"/>
  <c r="U68" i="1"/>
  <c r="U66" i="1"/>
  <c r="U69" i="1"/>
  <c r="BP33" i="1"/>
  <c r="BP65" i="1"/>
  <c r="BP67" i="1"/>
  <c r="BP68" i="1"/>
  <c r="BP66" i="1"/>
  <c r="BP69" i="1"/>
  <c r="OB65" i="1"/>
  <c r="OB67" i="1"/>
  <c r="OB68" i="1"/>
  <c r="OB69" i="1"/>
  <c r="OB66" i="1"/>
  <c r="NZ65" i="1"/>
  <c r="NZ67" i="1"/>
  <c r="NZ66" i="1"/>
  <c r="NZ68" i="1"/>
  <c r="NZ69" i="1"/>
  <c r="LE32" i="1"/>
  <c r="LE69" i="1"/>
  <c r="LE36" i="1"/>
  <c r="BS64" i="1"/>
  <c r="LE33" i="1"/>
  <c r="BS31" i="1"/>
  <c r="LE35" i="1"/>
  <c r="LE34" i="1"/>
  <c r="BS41" i="1"/>
  <c r="LG36" i="1"/>
  <c r="BS40" i="1"/>
  <c r="BS42" i="1" s="1"/>
  <c r="LG32" i="1"/>
  <c r="LG35" i="1"/>
  <c r="LG34" i="1"/>
  <c r="LF35" i="1"/>
  <c r="LF32" i="1"/>
  <c r="LF34" i="1"/>
  <c r="LF36" i="1"/>
  <c r="LF33" i="1"/>
  <c r="NV35" i="1"/>
  <c r="NV36" i="1"/>
  <c r="NV34" i="1"/>
  <c r="NV33" i="1"/>
  <c r="NV32" i="1"/>
  <c r="OA36" i="1"/>
  <c r="OA33" i="1"/>
  <c r="OA34" i="1"/>
  <c r="OA32" i="1"/>
  <c r="OA35" i="1"/>
  <c r="NY34" i="1"/>
  <c r="NY35" i="1"/>
  <c r="NY36" i="1"/>
  <c r="NY32" i="1"/>
  <c r="NY33" i="1"/>
  <c r="OF33" i="1"/>
  <c r="OF34" i="1"/>
  <c r="OF32" i="1"/>
  <c r="OF35" i="1"/>
  <c r="OF36" i="1"/>
  <c r="OD32" i="1"/>
  <c r="OD36" i="1"/>
  <c r="OD35" i="1"/>
  <c r="OD34" i="1"/>
  <c r="OD33" i="1"/>
  <c r="LH34" i="1"/>
  <c r="LH36" i="1"/>
  <c r="LH35" i="1"/>
  <c r="LH33" i="1"/>
  <c r="LH32" i="1"/>
  <c r="OB36" i="1"/>
  <c r="OB34" i="1"/>
  <c r="OB33" i="1"/>
  <c r="OB32" i="1"/>
  <c r="OB35" i="1"/>
  <c r="NZ34" i="1"/>
  <c r="NZ32" i="1"/>
  <c r="NZ36" i="1"/>
  <c r="NZ35" i="1"/>
  <c r="NZ33" i="1"/>
  <c r="NW35" i="1"/>
  <c r="NW33" i="1"/>
  <c r="NW34" i="1"/>
  <c r="NW32" i="1"/>
  <c r="NW36" i="1"/>
  <c r="OE33" i="1"/>
  <c r="OE32" i="1"/>
  <c r="OE36" i="1"/>
  <c r="OE35" i="1"/>
  <c r="OE34" i="1"/>
  <c r="OC32" i="1"/>
  <c r="OC34" i="1"/>
  <c r="OC35" i="1"/>
  <c r="OC33" i="1"/>
  <c r="OC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W35" i="1"/>
  <c r="W33" i="1"/>
  <c r="W34" i="1"/>
  <c r="W32" i="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I32" i="1" s="1"/>
  <c r="M35" i="1"/>
  <c r="LI35" i="1" s="1"/>
  <c r="M34" i="1"/>
  <c r="LI34" i="1" s="1"/>
  <c r="M36" i="1"/>
  <c r="LI36" i="1" s="1"/>
  <c r="M33" i="1"/>
  <c r="LI33" i="1" s="1"/>
  <c r="BS43" i="1"/>
  <c r="I36" i="1"/>
  <c r="I34" i="1"/>
  <c r="I35" i="1"/>
  <c r="I32" i="1"/>
  <c r="I33" i="1"/>
  <c r="QI31" i="1"/>
  <c r="SN31" i="1"/>
  <c r="QK31" i="1"/>
  <c r="QJ31" i="1"/>
  <c r="QH31" i="1"/>
  <c r="QG31" i="1"/>
  <c r="QF31" i="1"/>
  <c r="QO31" i="1"/>
  <c r="QE31" i="1"/>
  <c r="QN31" i="1"/>
  <c r="QD31" i="1"/>
  <c r="QM31" i="1"/>
  <c r="QC31" i="1"/>
  <c r="QL31" i="1"/>
  <c r="QB31" i="1"/>
  <c r="QA31" i="1"/>
  <c r="TA31" i="1"/>
  <c r="PZ31" i="1"/>
  <c r="PY31" i="1"/>
  <c r="PX31" i="1"/>
  <c r="PW31" i="1"/>
  <c r="PV31" i="1"/>
  <c r="QQ31" i="1"/>
  <c r="PU31" i="1"/>
  <c r="PT31" i="1"/>
  <c r="PS31" i="1"/>
  <c r="PR31" i="1"/>
  <c r="QP31" i="1"/>
  <c r="SL31" i="1"/>
  <c r="SH31" i="1"/>
  <c r="SR31" i="1"/>
  <c r="SO31" i="1"/>
  <c r="SS31" i="1"/>
  <c r="SB31" i="1"/>
  <c r="SC31" i="1"/>
  <c r="SM31" i="1"/>
  <c r="ST31" i="1"/>
  <c r="SD31" i="1"/>
  <c r="SI31" i="1"/>
  <c r="SE31" i="1"/>
  <c r="SU31" i="1"/>
  <c r="SP31" i="1"/>
  <c r="SJ31" i="1"/>
  <c r="SQ31" i="1"/>
  <c r="SF31" i="1"/>
  <c r="SW31" i="1"/>
  <c r="SZ31" i="1"/>
  <c r="SK31" i="1"/>
  <c r="SV31" i="1"/>
  <c r="SX31" i="1"/>
  <c r="SG31" i="1"/>
  <c r="SY31" i="1"/>
  <c r="UU31" i="1"/>
  <c r="US31" i="1"/>
  <c r="VK31" i="1"/>
  <c r="UR31" i="1"/>
  <c r="UL31" i="1"/>
  <c r="UT31" i="1"/>
  <c r="VB31" i="1"/>
  <c r="VJ31" i="1"/>
  <c r="UQ31" i="1"/>
  <c r="UY31" i="1"/>
  <c r="VG31" i="1"/>
  <c r="VE31" i="1"/>
  <c r="UX31" i="1"/>
  <c r="VF31" i="1"/>
  <c r="VD31" i="1"/>
  <c r="VI31" i="1"/>
  <c r="UP31" i="1"/>
  <c r="VH31" i="1"/>
  <c r="UO31" i="1"/>
  <c r="UW31" i="1"/>
  <c r="VC31" i="1"/>
  <c r="VA31" i="1"/>
  <c r="UN31" i="1"/>
  <c r="UV31" i="1"/>
  <c r="UM31" i="1"/>
  <c r="UZ31" i="1"/>
  <c r="LL31" i="1"/>
  <c r="LK31" i="1"/>
  <c r="LJ31" i="1"/>
  <c r="JH31" i="1"/>
  <c r="BR31" i="1"/>
  <c r="BW31" i="1"/>
  <c r="BZ31" i="1"/>
  <c r="CE31" i="1"/>
  <c r="J36" i="1"/>
  <c r="J33" i="1"/>
  <c r="J34" i="1"/>
  <c r="J35" i="1"/>
  <c r="J32" i="1"/>
  <c r="K33" i="1"/>
  <c r="K32" i="1"/>
  <c r="K35" i="1"/>
  <c r="K34" i="1"/>
  <c r="K36" i="1"/>
  <c r="L34" i="1"/>
  <c r="L36" i="1"/>
  <c r="L33" i="1"/>
  <c r="L35" i="1"/>
  <c r="L32" i="1"/>
  <c r="D31" i="1"/>
  <c r="NI31" i="1"/>
  <c r="AE34" i="1"/>
  <c r="AE32" i="1"/>
  <c r="AE35" i="1"/>
  <c r="AE33" i="1"/>
  <c r="AE36" i="1"/>
  <c r="KY34" i="1"/>
  <c r="KY36" i="1"/>
  <c r="KY33" i="1"/>
  <c r="KY35" i="1"/>
  <c r="KY32" i="1"/>
  <c r="KZ36" i="1"/>
  <c r="KZ33" i="1"/>
  <c r="KZ35" i="1"/>
  <c r="KZ32" i="1"/>
  <c r="KZ34" i="1"/>
  <c r="LA34" i="1"/>
  <c r="LA36" i="1"/>
  <c r="LA33" i="1"/>
  <c r="LA35" i="1"/>
  <c r="LA32" i="1"/>
  <c r="KV36" i="1"/>
  <c r="KV32" i="1"/>
  <c r="KV33" i="1"/>
  <c r="KV35" i="1"/>
  <c r="KV34" i="1"/>
  <c r="KU32" i="1"/>
  <c r="KU36" i="1"/>
  <c r="KU33" i="1"/>
  <c r="KU35" i="1"/>
  <c r="KU34" i="1"/>
  <c r="KR34" i="1"/>
  <c r="KR35" i="1"/>
  <c r="KT36" i="1"/>
  <c r="KT35" i="1"/>
  <c r="KT34" i="1"/>
  <c r="KT33" i="1"/>
  <c r="KT32" i="1"/>
  <c r="KR36" i="1"/>
  <c r="KR32" i="1"/>
  <c r="KR33" i="1"/>
  <c r="GX33" i="1"/>
  <c r="GX32" i="1"/>
  <c r="GX36" i="1"/>
  <c r="GX35" i="1"/>
  <c r="GX34" i="1"/>
  <c r="JG33" i="1"/>
  <c r="JG32" i="1"/>
  <c r="JG36" i="1"/>
  <c r="JG35" i="1"/>
  <c r="JG34" i="1"/>
  <c r="DK34" i="1"/>
  <c r="DK35" i="1"/>
  <c r="DK36" i="1"/>
  <c r="DK32" i="1"/>
  <c r="DK33" i="1"/>
  <c r="JP32" i="1"/>
  <c r="JP36" i="1"/>
  <c r="JP33" i="1"/>
  <c r="JP35" i="1"/>
  <c r="JP34" i="1"/>
  <c r="BB33" i="1"/>
  <c r="BB36" i="1"/>
  <c r="BB35" i="1"/>
  <c r="BB34" i="1"/>
  <c r="BB32" i="1"/>
  <c r="BC33" i="1"/>
  <c r="BC36" i="1"/>
  <c r="BC35" i="1"/>
  <c r="BC34" i="1"/>
  <c r="BC32" i="1"/>
  <c r="MK34" i="1"/>
  <c r="MK35" i="1"/>
  <c r="MK36" i="1"/>
  <c r="EC34" i="1"/>
  <c r="EC35" i="1"/>
  <c r="EC36" i="1"/>
  <c r="LC34" i="1"/>
  <c r="LC35" i="1"/>
  <c r="LC36" i="1"/>
  <c r="KX34" i="1"/>
  <c r="KX36" i="1"/>
  <c r="KX35" i="1"/>
  <c r="EA34" i="1"/>
  <c r="EA36" i="1"/>
  <c r="EA35" i="1"/>
  <c r="EB34" i="1"/>
  <c r="EB36" i="1"/>
  <c r="EB35" i="1"/>
  <c r="KB34" i="1"/>
  <c r="KB35" i="1"/>
  <c r="KB36" i="1"/>
  <c r="KG34" i="1"/>
  <c r="KG35" i="1"/>
  <c r="KG36" i="1"/>
  <c r="NT34" i="1"/>
  <c r="NT35" i="1"/>
  <c r="NT36" i="1"/>
  <c r="KE34" i="1"/>
  <c r="KE35" i="1"/>
  <c r="KE36" i="1"/>
  <c r="EH34" i="1"/>
  <c r="EH35" i="1"/>
  <c r="EH36" i="1"/>
  <c r="KC34" i="1"/>
  <c r="KC36" i="1"/>
  <c r="KC35" i="1"/>
  <c r="DT34" i="1"/>
  <c r="DT35" i="1"/>
  <c r="DT36" i="1"/>
  <c r="MV34" i="1"/>
  <c r="MV35" i="1"/>
  <c r="MV36" i="1"/>
  <c r="MZ34" i="1"/>
  <c r="MZ36" i="1"/>
  <c r="MZ35" i="1"/>
  <c r="DL34" i="1"/>
  <c r="DL35" i="1"/>
  <c r="DL36" i="1"/>
  <c r="MF34" i="1"/>
  <c r="MF35" i="1"/>
  <c r="MF36" i="1"/>
  <c r="KK34" i="1"/>
  <c r="KK35" i="1"/>
  <c r="KK36" i="1"/>
  <c r="LZ34" i="1"/>
  <c r="LZ35" i="1"/>
  <c r="LZ36" i="1"/>
  <c r="KL34" i="1"/>
  <c r="KL35" i="1"/>
  <c r="KL36" i="1"/>
  <c r="JL34" i="1"/>
  <c r="JL35" i="1"/>
  <c r="JL36" i="1"/>
  <c r="MH34" i="1"/>
  <c r="MH35" i="1"/>
  <c r="MH36" i="1"/>
  <c r="LY34" i="1"/>
  <c r="LY36" i="1"/>
  <c r="LY35" i="1"/>
  <c r="MI34" i="1"/>
  <c r="MI35" i="1"/>
  <c r="MI36" i="1"/>
  <c r="MJ34" i="1"/>
  <c r="MJ36" i="1"/>
  <c r="MJ35" i="1"/>
  <c r="MA34" i="1"/>
  <c r="MA35" i="1"/>
  <c r="MA36" i="1"/>
  <c r="KM35" i="1"/>
  <c r="KM36" i="1"/>
  <c r="CS34" i="1"/>
  <c r="CS36" i="1"/>
  <c r="CS35" i="1"/>
  <c r="KH34" i="1"/>
  <c r="KH35" i="1"/>
  <c r="KH36" i="1"/>
  <c r="MG34" i="1"/>
  <c r="MG35" i="1"/>
  <c r="MG36" i="1"/>
  <c r="MB34" i="1"/>
  <c r="MB35" i="1"/>
  <c r="MB36" i="1"/>
  <c r="MC34" i="1"/>
  <c r="MC35" i="1"/>
  <c r="MC36" i="1"/>
  <c r="KJ34" i="1"/>
  <c r="KJ36" i="1"/>
  <c r="KJ35" i="1"/>
  <c r="BI34" i="1"/>
  <c r="BI36" i="1"/>
  <c r="BI35" i="1"/>
  <c r="CR34" i="1"/>
  <c r="CR35" i="1"/>
  <c r="CR36" i="1"/>
  <c r="LX34" i="1"/>
  <c r="LX36" i="1"/>
  <c r="LX35" i="1"/>
  <c r="MD34" i="1"/>
  <c r="MD36" i="1"/>
  <c r="MD35" i="1"/>
  <c r="NU34" i="1"/>
  <c r="NU35" i="1"/>
  <c r="NU36" i="1"/>
  <c r="EG34" i="1"/>
  <c r="EG35" i="1"/>
  <c r="EG36" i="1"/>
  <c r="KI34" i="1"/>
  <c r="KI36" i="1"/>
  <c r="KI35" i="1"/>
  <c r="NA34" i="1"/>
  <c r="NA35" i="1"/>
  <c r="NA36" i="1"/>
  <c r="EF34" i="1"/>
  <c r="EF36" i="1"/>
  <c r="EF35" i="1"/>
  <c r="KF34" i="1"/>
  <c r="KF35" i="1"/>
  <c r="KF36" i="1"/>
  <c r="EE34" i="1"/>
  <c r="EE36" i="1"/>
  <c r="EE35" i="1"/>
  <c r="EL34" i="1"/>
  <c r="EL36" i="1"/>
  <c r="EL35" i="1"/>
  <c r="ED34" i="1"/>
  <c r="ED35" i="1"/>
  <c r="ED36" i="1"/>
  <c r="BJ34" i="1"/>
  <c r="BJ36" i="1"/>
  <c r="BJ35" i="1"/>
  <c r="BL34" i="1"/>
  <c r="BL35" i="1"/>
  <c r="BL36" i="1"/>
  <c r="EK34" i="1"/>
  <c r="EK36" i="1"/>
  <c r="EK35" i="1"/>
  <c r="KD34" i="1"/>
  <c r="KD36" i="1"/>
  <c r="KD35" i="1"/>
  <c r="EJ34" i="1"/>
  <c r="EJ35" i="1"/>
  <c r="EJ36" i="1"/>
  <c r="LB34" i="1"/>
  <c r="LB36" i="1"/>
  <c r="LB35" i="1"/>
  <c r="BK34" i="1"/>
  <c r="BK35" i="1"/>
  <c r="BK36" i="1"/>
  <c r="BH34" i="1"/>
  <c r="BH35" i="1"/>
  <c r="BH36" i="1"/>
  <c r="DM34" i="1"/>
  <c r="DM35" i="1"/>
  <c r="DM36" i="1"/>
  <c r="BM34" i="1"/>
  <c r="BM35" i="1"/>
  <c r="BM36" i="1"/>
  <c r="MQ34" i="1"/>
  <c r="MQ36" i="1"/>
  <c r="MQ35" i="1"/>
  <c r="ML34" i="1"/>
  <c r="ML35" i="1"/>
  <c r="ML36" i="1"/>
  <c r="EI34" i="1"/>
  <c r="EI35" i="1"/>
  <c r="EI36" i="1"/>
  <c r="KM33" i="1"/>
  <c r="KM34" i="1"/>
  <c r="KM32" i="1"/>
  <c r="KK33" i="1"/>
  <c r="KK32" i="1"/>
  <c r="KL33" i="1"/>
  <c r="KL32" i="1"/>
  <c r="KB32" i="1"/>
  <c r="KB33" i="1"/>
  <c r="KI33" i="1"/>
  <c r="KI32" i="1"/>
  <c r="KC33" i="1"/>
  <c r="KC32" i="1"/>
  <c r="KJ33" i="1"/>
  <c r="KJ32" i="1"/>
  <c r="KG33" i="1"/>
  <c r="KG32" i="1"/>
  <c r="KD33" i="1"/>
  <c r="KD32" i="1"/>
  <c r="KH32" i="1"/>
  <c r="KH33" i="1"/>
  <c r="KF33" i="1"/>
  <c r="KF32" i="1"/>
  <c r="KE33" i="1"/>
  <c r="KE32" i="1"/>
  <c r="LC33" i="1"/>
  <c r="LC32" i="1"/>
  <c r="LB32" i="1"/>
  <c r="LB33" i="1"/>
  <c r="KX33" i="1"/>
  <c r="KX32" i="1"/>
  <c r="JL32" i="1"/>
  <c r="JL33" i="1"/>
  <c r="EF33" i="1"/>
  <c r="EF32" i="1"/>
  <c r="EE33" i="1"/>
  <c r="EE32" i="1"/>
  <c r="EL32" i="1"/>
  <c r="EL33" i="1"/>
  <c r="ED33" i="1"/>
  <c r="ED32" i="1"/>
  <c r="EK33" i="1"/>
  <c r="EK32" i="1"/>
  <c r="EJ32" i="1"/>
  <c r="EJ33" i="1"/>
  <c r="EI32" i="1"/>
  <c r="EI33" i="1"/>
  <c r="EH32" i="1"/>
  <c r="EH33" i="1"/>
  <c r="EC32" i="1"/>
  <c r="EC33" i="1"/>
  <c r="EB32" i="1"/>
  <c r="EB33" i="1"/>
  <c r="EG32" i="1"/>
  <c r="EG33" i="1"/>
  <c r="EA32" i="1"/>
  <c r="EA33" i="1"/>
  <c r="MB32" i="1"/>
  <c r="MB33" i="1"/>
  <c r="MC32" i="1"/>
  <c r="MC33" i="1"/>
  <c r="MD32" i="1"/>
  <c r="MD33" i="1"/>
  <c r="NA32" i="1"/>
  <c r="NA33" i="1"/>
  <c r="MQ32" i="1"/>
  <c r="MQ33" i="1"/>
  <c r="MZ32" i="1"/>
  <c r="MZ33" i="1"/>
  <c r="LX32" i="1"/>
  <c r="LX33" i="1"/>
  <c r="LY32" i="1"/>
  <c r="LY33" i="1"/>
  <c r="LZ32" i="1"/>
  <c r="LZ33" i="1"/>
  <c r="MA32" i="1"/>
  <c r="MA33" i="1"/>
  <c r="ME31" i="1" a="1"/>
  <c r="ME31" i="1" s="1"/>
  <c r="ML33" i="1"/>
  <c r="ML32" i="1"/>
  <c r="MK33" i="1"/>
  <c r="MK32" i="1"/>
  <c r="MG33" i="1"/>
  <c r="MG32" i="1"/>
  <c r="MH33" i="1"/>
  <c r="MH32" i="1"/>
  <c r="MI33" i="1"/>
  <c r="MI32" i="1"/>
  <c r="MJ33" i="1"/>
  <c r="MJ32" i="1"/>
  <c r="BI32" i="1"/>
  <c r="BI33" i="1"/>
  <c r="BJ32" i="1"/>
  <c r="BJ33" i="1"/>
  <c r="BK32" i="1"/>
  <c r="BK33" i="1"/>
  <c r="C463" i="4"/>
  <c r="P463" i="4" s="1"/>
  <c r="CS33" i="1"/>
  <c r="B462" i="4"/>
  <c r="CR32" i="1"/>
  <c r="CR33" i="1"/>
  <c r="CS32" i="1"/>
  <c r="MV33" i="1"/>
  <c r="H526" i="4"/>
  <c r="I527" i="4"/>
  <c r="G477" i="4"/>
  <c r="MV32" i="1"/>
  <c r="NT33" i="1"/>
  <c r="NT32" i="1"/>
  <c r="NU33" i="1"/>
  <c r="NU32" i="1"/>
  <c r="BM33" i="1"/>
  <c r="BM32" i="1"/>
  <c r="P448" i="4"/>
  <c r="C449" i="4"/>
  <c r="F529" i="4"/>
  <c r="E529" i="4"/>
  <c r="D529" i="4"/>
  <c r="Q529" i="4" s="1"/>
  <c r="V465" i="4"/>
  <c r="U464" i="4"/>
  <c r="S448" i="4"/>
  <c r="B448" i="4"/>
  <c r="MF33" i="1"/>
  <c r="MF32" i="1"/>
  <c r="R501" i="4"/>
  <c r="R498" i="4"/>
  <c r="R507" i="4"/>
  <c r="A530" i="4"/>
  <c r="R504" i="4"/>
  <c r="BH32" i="1"/>
  <c r="BH33" i="1"/>
  <c r="BL32" i="1"/>
  <c r="BL33" i="1"/>
  <c r="DL32" i="1"/>
  <c r="DL33" i="1"/>
  <c r="DM32" i="1"/>
  <c r="DM33" i="1"/>
  <c r="DT32" i="1"/>
  <c r="DT33" i="1"/>
  <c r="JW25" i="1"/>
  <c r="JV25" i="1"/>
  <c r="DX25" i="1"/>
  <c r="DY25" i="1"/>
  <c r="DS25" i="1"/>
  <c r="DS28" i="1" s="1"/>
  <c r="TR75" i="1" l="1"/>
  <c r="TZ75" i="1"/>
  <c r="UJ75" i="1"/>
  <c r="OS75" i="1"/>
  <c r="PQ75" i="1"/>
  <c r="QI72" i="1"/>
  <c r="NI72" i="1"/>
  <c r="PU72" i="1"/>
  <c r="UZ72" i="1"/>
  <c r="SY72" i="1"/>
  <c r="QS75" i="1"/>
  <c r="PO75" i="1"/>
  <c r="TS75" i="1"/>
  <c r="PL75" i="1"/>
  <c r="JK74" i="1"/>
  <c r="SO74" i="1"/>
  <c r="US74" i="1"/>
  <c r="NE74" i="1"/>
  <c r="ST74" i="1"/>
  <c r="MU74" i="1"/>
  <c r="CE74" i="1"/>
  <c r="QM74" i="1"/>
  <c r="ND74" i="1"/>
  <c r="TA74" i="1"/>
  <c r="VA74" i="1"/>
  <c r="PR74" i="1"/>
  <c r="UP74" i="1"/>
  <c r="SI74" i="1"/>
  <c r="AO74" i="1"/>
  <c r="PU74" i="1"/>
  <c r="QH74" i="1"/>
  <c r="VF74" i="1"/>
  <c r="SY74" i="1"/>
  <c r="QC74" i="1"/>
  <c r="SG74" i="1"/>
  <c r="SD74" i="1"/>
  <c r="PW74" i="1"/>
  <c r="UZ74" i="1"/>
  <c r="QT75" i="1"/>
  <c r="RJ75" i="1"/>
  <c r="RN75" i="1"/>
  <c r="HJ75" i="1"/>
  <c r="TK75" i="1"/>
  <c r="RZ75" i="1"/>
  <c r="RF75" i="1"/>
  <c r="RG75" i="1"/>
  <c r="PB75" i="1"/>
  <c r="UA75" i="1"/>
  <c r="TV75" i="1"/>
  <c r="OT75" i="1"/>
  <c r="SA75" i="1"/>
  <c r="OU75" i="1"/>
  <c r="TE75" i="1"/>
  <c r="OV75" i="1"/>
  <c r="QR75" i="1"/>
  <c r="TT75" i="1"/>
  <c r="VK74" i="1"/>
  <c r="GK74" i="1"/>
  <c r="FU75" i="1"/>
  <c r="UU74" i="1"/>
  <c r="QB74" i="1"/>
  <c r="SN74" i="1"/>
  <c r="AR74" i="1"/>
  <c r="QR74" i="1" s="1"/>
  <c r="BW70" i="1"/>
  <c r="CU70" i="1" s="1"/>
  <c r="QO74" i="1"/>
  <c r="LK74" i="1"/>
  <c r="SK74" i="1"/>
  <c r="JH74" i="1"/>
  <c r="QK74" i="1"/>
  <c r="SW74" i="1"/>
  <c r="VI74" i="1"/>
  <c r="PV74" i="1"/>
  <c r="QL74" i="1"/>
  <c r="SH74" i="1"/>
  <c r="SX74" i="1"/>
  <c r="UT74" i="1"/>
  <c r="VJ74" i="1"/>
  <c r="QA74" i="1"/>
  <c r="QQ74" i="1"/>
  <c r="SM74" i="1"/>
  <c r="UY74" i="1"/>
  <c r="QF74" i="1"/>
  <c r="SB74" i="1"/>
  <c r="SR74" i="1"/>
  <c r="UN74" i="1"/>
  <c r="VD74" i="1"/>
  <c r="JQ74" i="1"/>
  <c r="MT74" i="1"/>
  <c r="NC74" i="1"/>
  <c r="NH74" i="1"/>
  <c r="BR74" i="1"/>
  <c r="LJ74" i="1"/>
  <c r="UW74" i="1"/>
  <c r="SC74" i="1"/>
  <c r="UO74" i="1"/>
  <c r="LL74" i="1"/>
  <c r="PZ74" i="1"/>
  <c r="QP74" i="1"/>
  <c r="SL74" i="1"/>
  <c r="UX74" i="1"/>
  <c r="QE74" i="1"/>
  <c r="SQ74" i="1"/>
  <c r="UM74" i="1"/>
  <c r="VC74" i="1"/>
  <c r="PT74" i="1"/>
  <c r="QJ74" i="1"/>
  <c r="SF74" i="1"/>
  <c r="SV74" i="1"/>
  <c r="UR74" i="1"/>
  <c r="VH74" i="1"/>
  <c r="AP74" i="1"/>
  <c r="NF74" i="1"/>
  <c r="NG74" i="1"/>
  <c r="JD74" i="1"/>
  <c r="IZ74" i="1"/>
  <c r="BZ74" i="1"/>
  <c r="RH75" i="1"/>
  <c r="EY75" i="1"/>
  <c r="PY74" i="1"/>
  <c r="QG74" i="1"/>
  <c r="SS74" i="1"/>
  <c r="VE74" i="1"/>
  <c r="QD74" i="1"/>
  <c r="SP74" i="1"/>
  <c r="UL74" i="1"/>
  <c r="VB74" i="1"/>
  <c r="PS74" i="1"/>
  <c r="QI74" i="1"/>
  <c r="SE74" i="1"/>
  <c r="SU74" i="1"/>
  <c r="UQ74" i="1"/>
  <c r="VG74" i="1"/>
  <c r="PX74" i="1"/>
  <c r="QN74" i="1"/>
  <c r="SJ74" i="1"/>
  <c r="SZ74" i="1"/>
  <c r="MS74" i="1"/>
  <c r="AQ74" i="1"/>
  <c r="JJ74" i="1"/>
  <c r="AN74" i="1"/>
  <c r="RX75" i="1"/>
  <c r="TD75" i="1"/>
  <c r="NG72" i="1"/>
  <c r="MU72" i="1"/>
  <c r="MS72" i="1"/>
  <c r="NF72" i="1"/>
  <c r="JJ72" i="1"/>
  <c r="NE72" i="1"/>
  <c r="AQ72" i="1"/>
  <c r="IV72" i="1"/>
  <c r="GI72" i="1"/>
  <c r="UN72" i="1"/>
  <c r="QN72" i="1"/>
  <c r="VC72" i="1"/>
  <c r="SM72" i="1"/>
  <c r="PW72" i="1"/>
  <c r="UT72" i="1"/>
  <c r="SD72" i="1"/>
  <c r="VI72" i="1"/>
  <c r="UO72" i="1"/>
  <c r="QC72" i="1"/>
  <c r="GL72" i="1"/>
  <c r="SZ72" i="1"/>
  <c r="QJ72" i="1"/>
  <c r="UY72" i="1"/>
  <c r="SI72" i="1"/>
  <c r="PS72" i="1"/>
  <c r="UP72" i="1"/>
  <c r="QP72" i="1"/>
  <c r="US72" i="1"/>
  <c r="SS72" i="1"/>
  <c r="UW72" i="1"/>
  <c r="VD72" i="1"/>
  <c r="SN72" i="1"/>
  <c r="PX72" i="1"/>
  <c r="UM72" i="1"/>
  <c r="QM72" i="1"/>
  <c r="VJ72" i="1"/>
  <c r="ST72" i="1"/>
  <c r="QD72" i="1"/>
  <c r="QK72" i="1"/>
  <c r="LJ72" i="1"/>
  <c r="QO72" i="1"/>
  <c r="IO74" i="1"/>
  <c r="IM74" i="1"/>
  <c r="GG74" i="1"/>
  <c r="JB74" i="1"/>
  <c r="GV74" i="1"/>
  <c r="GF74" i="1"/>
  <c r="IU74" i="1"/>
  <c r="GU74" i="1"/>
  <c r="GE74" i="1"/>
  <c r="FZ74" i="1"/>
  <c r="II74" i="1"/>
  <c r="LN74" i="1"/>
  <c r="JE74" i="1"/>
  <c r="IK74" i="1"/>
  <c r="GS74" i="1"/>
  <c r="GC74" i="1"/>
  <c r="IV74" i="1"/>
  <c r="GR74" i="1"/>
  <c r="GB74" i="1"/>
  <c r="IP74" i="1"/>
  <c r="GQ74" i="1"/>
  <c r="GA74" i="1"/>
  <c r="GT74" i="1"/>
  <c r="IN74" i="1"/>
  <c r="GH74" i="1"/>
  <c r="GN74" i="1"/>
  <c r="JF74" i="1"/>
  <c r="IJ74" i="1"/>
  <c r="GM74" i="1"/>
  <c r="GD74" i="1"/>
  <c r="GL74" i="1"/>
  <c r="IY74" i="1"/>
  <c r="DD75" i="1"/>
  <c r="CZ75" i="1"/>
  <c r="DA75" i="1"/>
  <c r="DC75" i="1"/>
  <c r="DE75" i="1"/>
  <c r="DB75" i="1"/>
  <c r="IB75" i="1"/>
  <c r="HL75" i="1"/>
  <c r="FP75" i="1"/>
  <c r="IC75" i="1"/>
  <c r="HG75" i="1"/>
  <c r="FQ75" i="1"/>
  <c r="EW75" i="1"/>
  <c r="HN75" i="1"/>
  <c r="IA75" i="1"/>
  <c r="HF75" i="1"/>
  <c r="FO75" i="1"/>
  <c r="EV75" i="1"/>
  <c r="HS75" i="1"/>
  <c r="FM75" i="1"/>
  <c r="HZ75" i="1"/>
  <c r="HE75" i="1"/>
  <c r="FN75" i="1"/>
  <c r="EU75" i="1"/>
  <c r="UF75" i="1"/>
  <c r="TP75" i="1"/>
  <c r="RT75" i="1"/>
  <c r="RD75" i="1"/>
  <c r="PH75" i="1"/>
  <c r="OR75" i="1"/>
  <c r="TU75" i="1"/>
  <c r="RI75" i="1"/>
  <c r="OW75" i="1"/>
  <c r="UI75" i="1"/>
  <c r="TN75" i="1"/>
  <c r="RW75" i="1"/>
  <c r="RB75" i="1"/>
  <c r="PK75" i="1"/>
  <c r="OP75" i="1"/>
  <c r="UH75" i="1"/>
  <c r="TM75" i="1"/>
  <c r="RV75" i="1"/>
  <c r="RA75" i="1"/>
  <c r="PJ75" i="1"/>
  <c r="OO75" i="1"/>
  <c r="RE75" i="1"/>
  <c r="EO75" i="1"/>
  <c r="PI75" i="1"/>
  <c r="TF75" i="1"/>
  <c r="HX75" i="1"/>
  <c r="HH75" i="1"/>
  <c r="FL75" i="1"/>
  <c r="HW75" i="1"/>
  <c r="HB75" i="1"/>
  <c r="FK75" i="1"/>
  <c r="ES75" i="1"/>
  <c r="HC75" i="1"/>
  <c r="FR75" i="1"/>
  <c r="HV75" i="1"/>
  <c r="HA75" i="1"/>
  <c r="FJ75" i="1"/>
  <c r="ER75" i="1"/>
  <c r="HI75" i="1"/>
  <c r="EX75" i="1"/>
  <c r="HU75" i="1"/>
  <c r="GY75" i="1"/>
  <c r="FI75" i="1"/>
  <c r="EQ75" i="1"/>
  <c r="UB75" i="1"/>
  <c r="TL75" i="1"/>
  <c r="RP75" i="1"/>
  <c r="QZ75" i="1"/>
  <c r="PD75" i="1"/>
  <c r="ON75" i="1"/>
  <c r="UK75" i="1"/>
  <c r="TO75" i="1"/>
  <c r="RY75" i="1"/>
  <c r="RC75" i="1"/>
  <c r="PM75" i="1"/>
  <c r="OQ75" i="1"/>
  <c r="UD75" i="1"/>
  <c r="TI75" i="1"/>
  <c r="RR75" i="1"/>
  <c r="QW75" i="1"/>
  <c r="PF75" i="1"/>
  <c r="OK75" i="1"/>
  <c r="UC75" i="1"/>
  <c r="TG75" i="1"/>
  <c r="RQ75" i="1"/>
  <c r="QU75" i="1"/>
  <c r="PE75" i="1"/>
  <c r="OI75" i="1"/>
  <c r="TQ75" i="1"/>
  <c r="RU75" i="1"/>
  <c r="OM75" i="1"/>
  <c r="PC75" i="1"/>
  <c r="OX75" i="1"/>
  <c r="IH75" i="1"/>
  <c r="HT75" i="1"/>
  <c r="HD75" i="1"/>
  <c r="FX75" i="1"/>
  <c r="FH75" i="1"/>
  <c r="HR75" i="1"/>
  <c r="FF75" i="1"/>
  <c r="ID75" i="1"/>
  <c r="FG75" i="1"/>
  <c r="HQ75" i="1"/>
  <c r="FE75" i="1"/>
  <c r="EP75" i="1"/>
  <c r="HO75" i="1"/>
  <c r="FY75" i="1"/>
  <c r="FC75" i="1"/>
  <c r="FB75" i="1"/>
  <c r="TX75" i="1"/>
  <c r="TH75" i="1"/>
  <c r="RL75" i="1"/>
  <c r="QV75" i="1"/>
  <c r="PP75" i="1"/>
  <c r="OZ75" i="1"/>
  <c r="OJ75" i="1"/>
  <c r="UE75" i="1"/>
  <c r="TJ75" i="1"/>
  <c r="RS75" i="1"/>
  <c r="QX75" i="1"/>
  <c r="PG75" i="1"/>
  <c r="OL75" i="1"/>
  <c r="TY75" i="1"/>
  <c r="TC75" i="1"/>
  <c r="RM75" i="1"/>
  <c r="PA75" i="1"/>
  <c r="TW75" i="1"/>
  <c r="TB75" i="1"/>
  <c r="RK75" i="1"/>
  <c r="OY75" i="1"/>
  <c r="PN75" i="1"/>
  <c r="UG75" i="1"/>
  <c r="QY75" i="1"/>
  <c r="EN75" i="1"/>
  <c r="RO75" i="1"/>
  <c r="OH75" i="1"/>
  <c r="IF75" i="1"/>
  <c r="HP75" i="1"/>
  <c r="GZ75" i="1"/>
  <c r="FT75" i="1"/>
  <c r="FD75" i="1"/>
  <c r="HM75" i="1"/>
  <c r="FV75" i="1"/>
  <c r="FA75" i="1"/>
  <c r="HY75" i="1"/>
  <c r="ET75" i="1"/>
  <c r="IG75" i="1"/>
  <c r="IE75" i="1"/>
  <c r="HK75" i="1"/>
  <c r="PY72" i="1"/>
  <c r="SP72" i="1"/>
  <c r="PT72" i="1"/>
  <c r="IT74" i="1"/>
  <c r="GJ74" i="1"/>
  <c r="IR74" i="1"/>
  <c r="FW75" i="1"/>
  <c r="EZ75" i="1"/>
  <c r="AO72" i="1"/>
  <c r="VF72" i="1"/>
  <c r="SJ72" i="1"/>
  <c r="LM74" i="1"/>
  <c r="GP74" i="1"/>
  <c r="GI74" i="1"/>
  <c r="IL74" i="1"/>
  <c r="IS74" i="1"/>
  <c r="JA74" i="1"/>
  <c r="IQ74" i="1"/>
  <c r="CU74" i="1"/>
  <c r="GO74" i="1"/>
  <c r="IX74" i="1"/>
  <c r="IW74" i="1"/>
  <c r="BS76" i="1"/>
  <c r="BS75" i="1"/>
  <c r="LR75" i="1"/>
  <c r="KQ75" i="1"/>
  <c r="LS75" i="1"/>
  <c r="KN75" i="1"/>
  <c r="JN75" i="1"/>
  <c r="LQ75" i="1"/>
  <c r="LU75" i="1"/>
  <c r="LP75" i="1"/>
  <c r="KP75" i="1"/>
  <c r="KO75" i="1"/>
  <c r="LO75" i="1"/>
  <c r="LT75" i="1"/>
  <c r="LM76" i="1"/>
  <c r="LN76" i="1"/>
  <c r="MR72" i="1"/>
  <c r="JK72" i="1"/>
  <c r="JQ72" i="1"/>
  <c r="NC72" i="1"/>
  <c r="SK72" i="1"/>
  <c r="SO72" i="1"/>
  <c r="QG72" i="1"/>
  <c r="VE72" i="1"/>
  <c r="SG72" i="1"/>
  <c r="PR72" i="1"/>
  <c r="QH72" i="1"/>
  <c r="SH72" i="1"/>
  <c r="SX72" i="1"/>
  <c r="UX72" i="1"/>
  <c r="JH72" i="1"/>
  <c r="QA72" i="1"/>
  <c r="QQ72" i="1"/>
  <c r="SQ72" i="1"/>
  <c r="UQ72" i="1"/>
  <c r="VG72" i="1"/>
  <c r="QB72" i="1"/>
  <c r="SB72" i="1"/>
  <c r="SR72" i="1"/>
  <c r="UR72" i="1"/>
  <c r="VH72" i="1"/>
  <c r="GJ72" i="1"/>
  <c r="GW74" i="1"/>
  <c r="JC74" i="1"/>
  <c r="NH72" i="1"/>
  <c r="ND72" i="1"/>
  <c r="MT72" i="1"/>
  <c r="TA72" i="1"/>
  <c r="VA72" i="1"/>
  <c r="SC72" i="1"/>
  <c r="LK72" i="1"/>
  <c r="SW72" i="1"/>
  <c r="PV72" i="1"/>
  <c r="QL72" i="1"/>
  <c r="SL72" i="1"/>
  <c r="UL72" i="1"/>
  <c r="VB72" i="1"/>
  <c r="LL72" i="1"/>
  <c r="QE72" i="1"/>
  <c r="SE72" i="1"/>
  <c r="SU72" i="1"/>
  <c r="UU72" i="1"/>
  <c r="VK72" i="1"/>
  <c r="QF72" i="1"/>
  <c r="SF72" i="1"/>
  <c r="SV72" i="1"/>
  <c r="UV72" i="1"/>
  <c r="GO72" i="1"/>
  <c r="VH76" i="1"/>
  <c r="VD76" i="1"/>
  <c r="UZ76" i="1"/>
  <c r="UV76" i="1"/>
  <c r="UR76" i="1"/>
  <c r="UN76" i="1"/>
  <c r="SZ76" i="1"/>
  <c r="SV76" i="1"/>
  <c r="SR76" i="1"/>
  <c r="SN76" i="1"/>
  <c r="SJ76" i="1"/>
  <c r="SF76" i="1"/>
  <c r="SB76" i="1"/>
  <c r="QN76" i="1"/>
  <c r="QJ76" i="1"/>
  <c r="QF76" i="1"/>
  <c r="QB76" i="1"/>
  <c r="PX76" i="1"/>
  <c r="PT76" i="1"/>
  <c r="VK76" i="1"/>
  <c r="VG76" i="1"/>
  <c r="VC76" i="1"/>
  <c r="UY76" i="1"/>
  <c r="UU76" i="1"/>
  <c r="UQ76" i="1"/>
  <c r="UM76" i="1"/>
  <c r="SY76" i="1"/>
  <c r="SU76" i="1"/>
  <c r="SQ76" i="1"/>
  <c r="SM76" i="1"/>
  <c r="SI76" i="1"/>
  <c r="SE76" i="1"/>
  <c r="QQ76" i="1"/>
  <c r="QM76" i="1"/>
  <c r="QI76" i="1"/>
  <c r="QE76" i="1"/>
  <c r="QA76" i="1"/>
  <c r="PW76" i="1"/>
  <c r="PS76" i="1"/>
  <c r="VJ76" i="1"/>
  <c r="VF76" i="1"/>
  <c r="VB76" i="1"/>
  <c r="UX76" i="1"/>
  <c r="UT76" i="1"/>
  <c r="UP76" i="1"/>
  <c r="UL76" i="1"/>
  <c r="SX76" i="1"/>
  <c r="ST76" i="1"/>
  <c r="SP76" i="1"/>
  <c r="SL76" i="1"/>
  <c r="SH76" i="1"/>
  <c r="SD76" i="1"/>
  <c r="QP76" i="1"/>
  <c r="QL76" i="1"/>
  <c r="QH76" i="1"/>
  <c r="QD76" i="1"/>
  <c r="PZ76" i="1"/>
  <c r="PV76" i="1"/>
  <c r="PR76" i="1"/>
  <c r="LL76" i="1"/>
  <c r="JH76" i="1"/>
  <c r="VI76" i="1"/>
  <c r="US76" i="1"/>
  <c r="SW76" i="1"/>
  <c r="SG76" i="1"/>
  <c r="QK76" i="1"/>
  <c r="PU76" i="1"/>
  <c r="LJ76" i="1"/>
  <c r="AO76" i="1"/>
  <c r="VE76" i="1"/>
  <c r="UO76" i="1"/>
  <c r="SS76" i="1"/>
  <c r="SC76" i="1"/>
  <c r="QG76" i="1"/>
  <c r="VA76" i="1"/>
  <c r="SO76" i="1"/>
  <c r="QC76" i="1"/>
  <c r="UW76" i="1"/>
  <c r="SK76" i="1"/>
  <c r="PY76" i="1"/>
  <c r="LK76" i="1"/>
  <c r="QO76" i="1"/>
  <c r="TA76" i="1"/>
  <c r="CE76" i="1"/>
  <c r="BW76" i="1"/>
  <c r="CU76" i="1" s="1"/>
  <c r="BZ76" i="1"/>
  <c r="BR76" i="1"/>
  <c r="NG76" i="1"/>
  <c r="NC76" i="1"/>
  <c r="MU76" i="1"/>
  <c r="NF76" i="1"/>
  <c r="MT76" i="1"/>
  <c r="JQ76" i="1"/>
  <c r="ND76" i="1"/>
  <c r="JK76" i="1"/>
  <c r="MS76" i="1"/>
  <c r="JJ76" i="1"/>
  <c r="NH76" i="1"/>
  <c r="MR76" i="1"/>
  <c r="AQ76" i="1"/>
  <c r="AP76" i="1"/>
  <c r="NE76" i="1"/>
  <c r="JD76" i="1"/>
  <c r="IZ76" i="1"/>
  <c r="IV76" i="1"/>
  <c r="IR76" i="1"/>
  <c r="IN76" i="1"/>
  <c r="IJ76" i="1"/>
  <c r="JE76" i="1"/>
  <c r="IY76" i="1"/>
  <c r="IT76" i="1"/>
  <c r="IO76" i="1"/>
  <c r="II76" i="1"/>
  <c r="GU76" i="1"/>
  <c r="GQ76" i="1"/>
  <c r="GM76" i="1"/>
  <c r="GI76" i="1"/>
  <c r="GE76" i="1"/>
  <c r="GA76" i="1"/>
  <c r="JC76" i="1"/>
  <c r="IX76" i="1"/>
  <c r="IS76" i="1"/>
  <c r="IM76" i="1"/>
  <c r="GT76" i="1"/>
  <c r="GP76" i="1"/>
  <c r="GL76" i="1"/>
  <c r="GH76" i="1"/>
  <c r="GD76" i="1"/>
  <c r="FZ76" i="1"/>
  <c r="AR76" i="1"/>
  <c r="UB76" i="1" s="1"/>
  <c r="AN76" i="1"/>
  <c r="JB76" i="1"/>
  <c r="IW76" i="1"/>
  <c r="IQ76" i="1"/>
  <c r="IL76" i="1"/>
  <c r="GW76" i="1"/>
  <c r="GS76" i="1"/>
  <c r="GO76" i="1"/>
  <c r="GK76" i="1"/>
  <c r="GG76" i="1"/>
  <c r="GC76" i="1"/>
  <c r="FA76" i="1"/>
  <c r="IP76" i="1"/>
  <c r="GR76" i="1"/>
  <c r="GB76" i="1"/>
  <c r="D76" i="1"/>
  <c r="GJ76" i="1"/>
  <c r="GF76" i="1"/>
  <c r="JF76" i="1"/>
  <c r="IK76" i="1"/>
  <c r="GN76" i="1"/>
  <c r="JA76" i="1"/>
  <c r="IU76" i="1"/>
  <c r="GV76" i="1"/>
  <c r="NI76" i="1"/>
  <c r="ME76" i="1" a="1"/>
  <c r="ME76" i="1" s="1"/>
  <c r="NI74" i="1"/>
  <c r="ME74" i="1" a="1"/>
  <c r="ME74" i="1" s="1"/>
  <c r="IR72" i="1"/>
  <c r="BS73" i="1"/>
  <c r="BS74" i="1"/>
  <c r="BW72" i="1"/>
  <c r="CU72" i="1" s="1"/>
  <c r="IQ72" i="1"/>
  <c r="GP72" i="1"/>
  <c r="GU72" i="1"/>
  <c r="IK72" i="1"/>
  <c r="IZ72" i="1"/>
  <c r="CE72" i="1"/>
  <c r="D72" i="1"/>
  <c r="IW72" i="1"/>
  <c r="IS72" i="1"/>
  <c r="IY72" i="1"/>
  <c r="IP72" i="1"/>
  <c r="GC72" i="1"/>
  <c r="AR72" i="1"/>
  <c r="HX72" i="1" s="1"/>
  <c r="GE72" i="1"/>
  <c r="JE72" i="1"/>
  <c r="JF72" i="1"/>
  <c r="GS72" i="1"/>
  <c r="FZ72" i="1"/>
  <c r="IX72" i="1"/>
  <c r="II72" i="1"/>
  <c r="GN72" i="1"/>
  <c r="IJ72" i="1"/>
  <c r="ME72" i="1" a="1"/>
  <c r="ME72" i="1" s="1"/>
  <c r="JE73" i="1"/>
  <c r="JA73" i="1"/>
  <c r="IW73" i="1"/>
  <c r="IS73" i="1"/>
  <c r="IO73" i="1"/>
  <c r="IK73" i="1"/>
  <c r="JD73" i="1"/>
  <c r="IY73" i="1"/>
  <c r="IT73" i="1"/>
  <c r="IN73" i="1"/>
  <c r="II73" i="1"/>
  <c r="GT73" i="1"/>
  <c r="GP73" i="1"/>
  <c r="GL73" i="1"/>
  <c r="GH73" i="1"/>
  <c r="GD73" i="1"/>
  <c r="FZ73" i="1"/>
  <c r="JC73" i="1"/>
  <c r="IV73" i="1"/>
  <c r="IP73" i="1"/>
  <c r="GV73" i="1"/>
  <c r="GQ73" i="1"/>
  <c r="GK73" i="1"/>
  <c r="GF73" i="1"/>
  <c r="GA73" i="1"/>
  <c r="D73" i="1"/>
  <c r="JB73" i="1"/>
  <c r="IU73" i="1"/>
  <c r="IM73" i="1"/>
  <c r="GU73" i="1"/>
  <c r="GO73" i="1"/>
  <c r="GJ73" i="1"/>
  <c r="GE73" i="1"/>
  <c r="IZ73" i="1"/>
  <c r="IL73" i="1"/>
  <c r="GS73" i="1"/>
  <c r="GI73" i="1"/>
  <c r="IX73" i="1"/>
  <c r="IJ73" i="1"/>
  <c r="GR73" i="1"/>
  <c r="GG73" i="1"/>
  <c r="AN73" i="1"/>
  <c r="IR73" i="1"/>
  <c r="GN73" i="1"/>
  <c r="GC73" i="1"/>
  <c r="JF73" i="1"/>
  <c r="IQ73" i="1"/>
  <c r="GW73" i="1"/>
  <c r="GM73" i="1"/>
  <c r="GB73" i="1"/>
  <c r="AR73" i="1"/>
  <c r="HZ73" i="1" s="1"/>
  <c r="CE70" i="1"/>
  <c r="LM73" i="1"/>
  <c r="LN73" i="1"/>
  <c r="BR70" i="1"/>
  <c r="BR72" i="1"/>
  <c r="LN72" i="1"/>
  <c r="GG72" i="1"/>
  <c r="GW72" i="1"/>
  <c r="JB72" i="1"/>
  <c r="GD72" i="1"/>
  <c r="GT72" i="1"/>
  <c r="JC72" i="1"/>
  <c r="GM72" i="1"/>
  <c r="IO72" i="1"/>
  <c r="GB72" i="1"/>
  <c r="GR72" i="1"/>
  <c r="IU72" i="1"/>
  <c r="IN72" i="1"/>
  <c r="JD72" i="1"/>
  <c r="NH73" i="1"/>
  <c r="ND73" i="1"/>
  <c r="MR73" i="1"/>
  <c r="NG73" i="1"/>
  <c r="NC73" i="1"/>
  <c r="MU73" i="1"/>
  <c r="JJ73" i="1"/>
  <c r="NF73" i="1"/>
  <c r="JK73" i="1"/>
  <c r="AQ73" i="1"/>
  <c r="JQ73" i="1"/>
  <c r="AP73" i="1"/>
  <c r="MT73" i="1"/>
  <c r="MS73" i="1"/>
  <c r="NE73" i="1"/>
  <c r="ME73" i="1" a="1"/>
  <c r="ME73" i="1" s="1"/>
  <c r="VH73" i="1"/>
  <c r="VD73" i="1"/>
  <c r="UZ73" i="1"/>
  <c r="UV73" i="1"/>
  <c r="UR73" i="1"/>
  <c r="UN73" i="1"/>
  <c r="SZ73" i="1"/>
  <c r="SV73" i="1"/>
  <c r="SR73" i="1"/>
  <c r="SN73" i="1"/>
  <c r="SJ73" i="1"/>
  <c r="SF73" i="1"/>
  <c r="SB73" i="1"/>
  <c r="QN73" i="1"/>
  <c r="QJ73" i="1"/>
  <c r="QF73" i="1"/>
  <c r="QB73" i="1"/>
  <c r="PX73" i="1"/>
  <c r="PT73" i="1"/>
  <c r="VK73" i="1"/>
  <c r="VG73" i="1"/>
  <c r="VC73" i="1"/>
  <c r="UY73" i="1"/>
  <c r="UU73" i="1"/>
  <c r="UQ73" i="1"/>
  <c r="UM73" i="1"/>
  <c r="SY73" i="1"/>
  <c r="SU73" i="1"/>
  <c r="SQ73" i="1"/>
  <c r="SM73" i="1"/>
  <c r="SI73" i="1"/>
  <c r="SE73" i="1"/>
  <c r="QQ73" i="1"/>
  <c r="QM73" i="1"/>
  <c r="QI73" i="1"/>
  <c r="QE73" i="1"/>
  <c r="QA73" i="1"/>
  <c r="PW73" i="1"/>
  <c r="PS73" i="1"/>
  <c r="VJ73" i="1"/>
  <c r="VB73" i="1"/>
  <c r="UT73" i="1"/>
  <c r="UL73" i="1"/>
  <c r="SX73" i="1"/>
  <c r="SP73" i="1"/>
  <c r="SH73" i="1"/>
  <c r="QL73" i="1"/>
  <c r="QD73" i="1"/>
  <c r="PV73" i="1"/>
  <c r="LJ73" i="1"/>
  <c r="VI73" i="1"/>
  <c r="UX73" i="1"/>
  <c r="UO73" i="1"/>
  <c r="SW73" i="1"/>
  <c r="SL73" i="1"/>
  <c r="SC73" i="1"/>
  <c r="QK73" i="1"/>
  <c r="PZ73" i="1"/>
  <c r="VF73" i="1"/>
  <c r="UW73" i="1"/>
  <c r="ST73" i="1"/>
  <c r="SK73" i="1"/>
  <c r="QH73" i="1"/>
  <c r="PY73" i="1"/>
  <c r="LL73" i="1"/>
  <c r="JH73" i="1"/>
  <c r="VE73" i="1"/>
  <c r="US73" i="1"/>
  <c r="SS73" i="1"/>
  <c r="SG73" i="1"/>
  <c r="VA73" i="1"/>
  <c r="QO73" i="1"/>
  <c r="PR73" i="1"/>
  <c r="AO73" i="1"/>
  <c r="UP73" i="1"/>
  <c r="TA73" i="1"/>
  <c r="QG73" i="1"/>
  <c r="LK73" i="1"/>
  <c r="SO73" i="1"/>
  <c r="QC73" i="1"/>
  <c r="SD73" i="1"/>
  <c r="QP73" i="1"/>
  <c r="PU73" i="1"/>
  <c r="NI73" i="1"/>
  <c r="BZ73" i="1"/>
  <c r="BR73" i="1"/>
  <c r="CE73" i="1"/>
  <c r="BW73" i="1"/>
  <c r="CU73" i="1" s="1"/>
  <c r="GK72" i="1"/>
  <c r="IL72" i="1"/>
  <c r="AN72" i="1"/>
  <c r="GH72" i="1"/>
  <c r="IM72" i="1"/>
  <c r="GA72" i="1"/>
  <c r="GQ72" i="1"/>
  <c r="IT72" i="1"/>
  <c r="GF72" i="1"/>
  <c r="GV72" i="1"/>
  <c r="JA72" i="1"/>
  <c r="NQ68" i="1"/>
  <c r="NQ67" i="1"/>
  <c r="NQ65" i="1"/>
  <c r="SD70" i="1"/>
  <c r="MR70" i="1"/>
  <c r="MT70" i="1"/>
  <c r="JQ70" i="1"/>
  <c r="UX70" i="1"/>
  <c r="QB70" i="1"/>
  <c r="SQ70" i="1"/>
  <c r="SL70" i="1"/>
  <c r="QD70" i="1"/>
  <c r="VI70" i="1"/>
  <c r="SI70" i="1"/>
  <c r="AO70" i="1"/>
  <c r="SS70" i="1"/>
  <c r="PZ70" i="1"/>
  <c r="VB70" i="1"/>
  <c r="VG70" i="1"/>
  <c r="PX70" i="1"/>
  <c r="QH70" i="1"/>
  <c r="QF70" i="1"/>
  <c r="PS70" i="1"/>
  <c r="SR70" i="1"/>
  <c r="SK70" i="1"/>
  <c r="QN70" i="1"/>
  <c r="TA70" i="1"/>
  <c r="ST70" i="1"/>
  <c r="SG70" i="1"/>
  <c r="SH70" i="1"/>
  <c r="QA70" i="1"/>
  <c r="UM70" i="1"/>
  <c r="SZ70" i="1"/>
  <c r="PY70" i="1"/>
  <c r="SC70" i="1"/>
  <c r="LJ70" i="1"/>
  <c r="PU70" i="1"/>
  <c r="US70" i="1"/>
  <c r="SX70" i="1"/>
  <c r="QM70" i="1"/>
  <c r="UY70" i="1"/>
  <c r="JB70" i="1"/>
  <c r="UV70" i="1"/>
  <c r="GL70" i="1"/>
  <c r="SF70" i="1"/>
  <c r="VH70" i="1"/>
  <c r="IQ70" i="1"/>
  <c r="JE70" i="1"/>
  <c r="GI70" i="1"/>
  <c r="NI70" i="1"/>
  <c r="IR70" i="1"/>
  <c r="ME70" i="1" a="1"/>
  <c r="ME70" i="1" s="1"/>
  <c r="SO70" i="1"/>
  <c r="PV70" i="1"/>
  <c r="SP70" i="1"/>
  <c r="VJ70" i="1"/>
  <c r="QI70" i="1"/>
  <c r="SM70" i="1"/>
  <c r="UQ70" i="1"/>
  <c r="SB70" i="1"/>
  <c r="SV70" i="1"/>
  <c r="UZ70" i="1"/>
  <c r="GT70" i="1"/>
  <c r="AN70" i="1"/>
  <c r="II70" i="1"/>
  <c r="PR70" i="1"/>
  <c r="VE70" i="1"/>
  <c r="PT70" i="1"/>
  <c r="UP70" i="1"/>
  <c r="QP70" i="1"/>
  <c r="VA70" i="1"/>
  <c r="QG70" i="1"/>
  <c r="UT70" i="1"/>
  <c r="PW70" i="1"/>
  <c r="QQ70" i="1"/>
  <c r="SY70" i="1"/>
  <c r="VC70" i="1"/>
  <c r="SJ70" i="1"/>
  <c r="UR70" i="1"/>
  <c r="LM70" i="1"/>
  <c r="GC70" i="1"/>
  <c r="GP70" i="1"/>
  <c r="IW70" i="1"/>
  <c r="IV70" i="1"/>
  <c r="BS71" i="1"/>
  <c r="BS72" i="1"/>
  <c r="LK70" i="1"/>
  <c r="QJ70" i="1"/>
  <c r="QC70" i="1"/>
  <c r="UO70" i="1"/>
  <c r="UW70" i="1"/>
  <c r="QO70" i="1"/>
  <c r="VF70" i="1"/>
  <c r="QK70" i="1"/>
  <c r="SW70" i="1"/>
  <c r="LL70" i="1"/>
  <c r="QL70" i="1"/>
  <c r="UL70" i="1"/>
  <c r="JH70" i="1"/>
  <c r="QE70" i="1"/>
  <c r="SE70" i="1"/>
  <c r="SU70" i="1"/>
  <c r="UU70" i="1"/>
  <c r="VK70" i="1"/>
  <c r="SN70" i="1"/>
  <c r="UN70" i="1"/>
  <c r="AP70" i="1"/>
  <c r="NH70" i="1"/>
  <c r="NE70" i="1"/>
  <c r="MU70" i="1"/>
  <c r="GH70" i="1"/>
  <c r="GD70" i="1"/>
  <c r="IL70" i="1"/>
  <c r="FZ70" i="1"/>
  <c r="GV70" i="1"/>
  <c r="IK70" i="1"/>
  <c r="AR70" i="1"/>
  <c r="HS70" i="1" s="1"/>
  <c r="GR70" i="1"/>
  <c r="JC70" i="1"/>
  <c r="GM70" i="1"/>
  <c r="IO70" i="1"/>
  <c r="IJ70" i="1"/>
  <c r="IZ70" i="1"/>
  <c r="AQ70" i="1"/>
  <c r="MS70" i="1"/>
  <c r="JK70" i="1"/>
  <c r="NC70" i="1"/>
  <c r="GN70" i="1"/>
  <c r="GJ70" i="1"/>
  <c r="IS70" i="1"/>
  <c r="GF70" i="1"/>
  <c r="IM70" i="1"/>
  <c r="IX70" i="1"/>
  <c r="GB70" i="1"/>
  <c r="GW70" i="1"/>
  <c r="GA70" i="1"/>
  <c r="GQ70" i="1"/>
  <c r="IT70" i="1"/>
  <c r="IN70" i="1"/>
  <c r="JD70" i="1"/>
  <c r="JJ70" i="1"/>
  <c r="ND70" i="1"/>
  <c r="NF70" i="1"/>
  <c r="GS70" i="1"/>
  <c r="GO70" i="1"/>
  <c r="JA70" i="1"/>
  <c r="GK70" i="1"/>
  <c r="IU70" i="1"/>
  <c r="JF70" i="1"/>
  <c r="GG70" i="1"/>
  <c r="IP70" i="1"/>
  <c r="GE70" i="1"/>
  <c r="GU70" i="1"/>
  <c r="IY70" i="1"/>
  <c r="VH71" i="1"/>
  <c r="VD71" i="1"/>
  <c r="UZ71" i="1"/>
  <c r="UV71" i="1"/>
  <c r="UR71" i="1"/>
  <c r="UN71" i="1"/>
  <c r="SZ71" i="1"/>
  <c r="SV71" i="1"/>
  <c r="SR71" i="1"/>
  <c r="SN71" i="1"/>
  <c r="SJ71" i="1"/>
  <c r="SF71" i="1"/>
  <c r="SB71" i="1"/>
  <c r="VK71" i="1"/>
  <c r="VG71" i="1"/>
  <c r="VC71" i="1"/>
  <c r="UY71" i="1"/>
  <c r="UU71" i="1"/>
  <c r="UQ71" i="1"/>
  <c r="UM71" i="1"/>
  <c r="SY71" i="1"/>
  <c r="SU71" i="1"/>
  <c r="SQ71" i="1"/>
  <c r="SM71" i="1"/>
  <c r="SI71" i="1"/>
  <c r="SE71" i="1"/>
  <c r="QQ71" i="1"/>
  <c r="QM71" i="1"/>
  <c r="QI71" i="1"/>
  <c r="QE71" i="1"/>
  <c r="QA71" i="1"/>
  <c r="PW71" i="1"/>
  <c r="PS71" i="1"/>
  <c r="LL71" i="1"/>
  <c r="JH71" i="1"/>
  <c r="VJ71" i="1"/>
  <c r="VB71" i="1"/>
  <c r="UT71" i="1"/>
  <c r="UL71" i="1"/>
  <c r="SX71" i="1"/>
  <c r="SP71" i="1"/>
  <c r="SH71" i="1"/>
  <c r="QP71" i="1"/>
  <c r="QK71" i="1"/>
  <c r="QF71" i="1"/>
  <c r="PZ71" i="1"/>
  <c r="PU71" i="1"/>
  <c r="LJ71" i="1"/>
  <c r="VI71" i="1"/>
  <c r="VA71" i="1"/>
  <c r="US71" i="1"/>
  <c r="SW71" i="1"/>
  <c r="SO71" i="1"/>
  <c r="SG71" i="1"/>
  <c r="QO71" i="1"/>
  <c r="VF71" i="1"/>
  <c r="UP71" i="1"/>
  <c r="ST71" i="1"/>
  <c r="SD71" i="1"/>
  <c r="QJ71" i="1"/>
  <c r="QC71" i="1"/>
  <c r="PV71" i="1"/>
  <c r="AO71" i="1"/>
  <c r="VE71" i="1"/>
  <c r="UO71" i="1"/>
  <c r="SS71" i="1"/>
  <c r="SC71" i="1"/>
  <c r="QH71" i="1"/>
  <c r="QB71" i="1"/>
  <c r="PT71" i="1"/>
  <c r="UX71" i="1"/>
  <c r="SL71" i="1"/>
  <c r="QN71" i="1"/>
  <c r="QG71" i="1"/>
  <c r="PY71" i="1"/>
  <c r="PR71" i="1"/>
  <c r="UW71" i="1"/>
  <c r="TA71" i="1"/>
  <c r="SK71" i="1"/>
  <c r="QL71" i="1"/>
  <c r="QD71" i="1"/>
  <c r="PX71" i="1"/>
  <c r="LK71" i="1"/>
  <c r="CE71" i="1"/>
  <c r="BW71" i="1"/>
  <c r="CU71" i="1" s="1"/>
  <c r="BZ71" i="1"/>
  <c r="BR71" i="1"/>
  <c r="LN71" i="1"/>
  <c r="LM71" i="1"/>
  <c r="NF71" i="1"/>
  <c r="MT71" i="1"/>
  <c r="JQ71" i="1"/>
  <c r="ND71" i="1"/>
  <c r="MS71" i="1"/>
  <c r="JJ71" i="1"/>
  <c r="NE71" i="1"/>
  <c r="NC71" i="1"/>
  <c r="NH71" i="1"/>
  <c r="MU71" i="1"/>
  <c r="JK71" i="1"/>
  <c r="AQ71" i="1"/>
  <c r="NG71" i="1"/>
  <c r="MR71" i="1"/>
  <c r="AP71" i="1"/>
  <c r="JD71" i="1"/>
  <c r="IZ71" i="1"/>
  <c r="IV71" i="1"/>
  <c r="IR71" i="1"/>
  <c r="IN71" i="1"/>
  <c r="IJ71" i="1"/>
  <c r="JC71" i="1"/>
  <c r="IX71" i="1"/>
  <c r="IS71" i="1"/>
  <c r="IM71" i="1"/>
  <c r="GT71" i="1"/>
  <c r="GP71" i="1"/>
  <c r="GL71" i="1"/>
  <c r="GH71" i="1"/>
  <c r="GD71" i="1"/>
  <c r="FZ71" i="1"/>
  <c r="JF71" i="1"/>
  <c r="IY71" i="1"/>
  <c r="IQ71" i="1"/>
  <c r="IK71" i="1"/>
  <c r="GS71" i="1"/>
  <c r="GN71" i="1"/>
  <c r="GI71" i="1"/>
  <c r="GC71" i="1"/>
  <c r="JE71" i="1"/>
  <c r="IW71" i="1"/>
  <c r="IP71" i="1"/>
  <c r="II71" i="1"/>
  <c r="GW71" i="1"/>
  <c r="GR71" i="1"/>
  <c r="GM71" i="1"/>
  <c r="GG71" i="1"/>
  <c r="GB71" i="1"/>
  <c r="AR71" i="1"/>
  <c r="TX71" i="1" s="1"/>
  <c r="AN71" i="1"/>
  <c r="JB71" i="1"/>
  <c r="IU71" i="1"/>
  <c r="IO71" i="1"/>
  <c r="GV71" i="1"/>
  <c r="GQ71" i="1"/>
  <c r="GK71" i="1"/>
  <c r="GF71" i="1"/>
  <c r="GA71" i="1"/>
  <c r="D71" i="1"/>
  <c r="JA71" i="1"/>
  <c r="IT71" i="1"/>
  <c r="IL71" i="1"/>
  <c r="GU71" i="1"/>
  <c r="GO71" i="1"/>
  <c r="GJ71" i="1"/>
  <c r="GE71" i="1"/>
  <c r="NI71" i="1"/>
  <c r="ME71" i="1" a="1"/>
  <c r="ME71" i="1" s="1"/>
  <c r="BS35" i="1"/>
  <c r="BS70" i="1"/>
  <c r="BS36" i="1"/>
  <c r="BS32" i="1"/>
  <c r="BS34" i="1"/>
  <c r="BS33" i="1"/>
  <c r="ME65" i="1" a="1"/>
  <c r="ME65" i="1" s="1"/>
  <c r="ME68" i="1" a="1"/>
  <c r="ME68" i="1" s="1"/>
  <c r="BR69" i="1"/>
  <c r="CE69" i="1"/>
  <c r="BZ69" i="1"/>
  <c r="BW69" i="1"/>
  <c r="CU69" i="1" s="1"/>
  <c r="VH69" i="1"/>
  <c r="VD69" i="1"/>
  <c r="UZ69" i="1"/>
  <c r="UV69" i="1"/>
  <c r="UR69" i="1"/>
  <c r="UN69" i="1"/>
  <c r="SZ69" i="1"/>
  <c r="SV69" i="1"/>
  <c r="SR69" i="1"/>
  <c r="SN69" i="1"/>
  <c r="SJ69" i="1"/>
  <c r="SF69" i="1"/>
  <c r="SB69" i="1"/>
  <c r="QN69" i="1"/>
  <c r="QJ69" i="1"/>
  <c r="QF69" i="1"/>
  <c r="QB69" i="1"/>
  <c r="PX69" i="1"/>
  <c r="PT69" i="1"/>
  <c r="LJ69" i="1"/>
  <c r="VK69" i="1"/>
  <c r="VG69" i="1"/>
  <c r="VC69" i="1"/>
  <c r="UY69" i="1"/>
  <c r="UU69" i="1"/>
  <c r="UQ69" i="1"/>
  <c r="UM69" i="1"/>
  <c r="SY69" i="1"/>
  <c r="SU69" i="1"/>
  <c r="SQ69" i="1"/>
  <c r="SM69" i="1"/>
  <c r="SI69" i="1"/>
  <c r="SE69" i="1"/>
  <c r="QQ69" i="1"/>
  <c r="QM69" i="1"/>
  <c r="QI69" i="1"/>
  <c r="QE69" i="1"/>
  <c r="QA69" i="1"/>
  <c r="PW69" i="1"/>
  <c r="PS69" i="1"/>
  <c r="JH69" i="1"/>
  <c r="VJ69" i="1"/>
  <c r="VB69" i="1"/>
  <c r="UT69" i="1"/>
  <c r="UL69" i="1"/>
  <c r="SX69" i="1"/>
  <c r="SP69" i="1"/>
  <c r="SH69" i="1"/>
  <c r="QL69" i="1"/>
  <c r="QD69" i="1"/>
  <c r="PV69" i="1"/>
  <c r="LL69" i="1"/>
  <c r="VI69" i="1"/>
  <c r="VA69" i="1"/>
  <c r="US69" i="1"/>
  <c r="SW69" i="1"/>
  <c r="SO69" i="1"/>
  <c r="SG69" i="1"/>
  <c r="QK69" i="1"/>
  <c r="QC69" i="1"/>
  <c r="PU69" i="1"/>
  <c r="LK69" i="1"/>
  <c r="VF69" i="1"/>
  <c r="UP69" i="1"/>
  <c r="ST69" i="1"/>
  <c r="SD69" i="1"/>
  <c r="QH69" i="1"/>
  <c r="PR69" i="1"/>
  <c r="VE69" i="1"/>
  <c r="UO69" i="1"/>
  <c r="SS69" i="1"/>
  <c r="SC69" i="1"/>
  <c r="QG69" i="1"/>
  <c r="UX69" i="1"/>
  <c r="SL69" i="1"/>
  <c r="PZ69" i="1"/>
  <c r="UW69" i="1"/>
  <c r="SK69" i="1"/>
  <c r="PY69" i="1"/>
  <c r="QP69" i="1"/>
  <c r="TA69" i="1"/>
  <c r="QO69" i="1"/>
  <c r="AO69" i="1"/>
  <c r="VI65" i="1"/>
  <c r="VE65" i="1"/>
  <c r="VA65" i="1"/>
  <c r="UW65" i="1"/>
  <c r="US65" i="1"/>
  <c r="UO65" i="1"/>
  <c r="TA65" i="1"/>
  <c r="SW65" i="1"/>
  <c r="SS65" i="1"/>
  <c r="SO65" i="1"/>
  <c r="SK65" i="1"/>
  <c r="SG65" i="1"/>
  <c r="SC65" i="1"/>
  <c r="QO65" i="1"/>
  <c r="QK65" i="1"/>
  <c r="QG65" i="1"/>
  <c r="QC65" i="1"/>
  <c r="PY65" i="1"/>
  <c r="PU65" i="1"/>
  <c r="LK65" i="1"/>
  <c r="AO65" i="1"/>
  <c r="VH65" i="1"/>
  <c r="VD65" i="1"/>
  <c r="UZ65" i="1"/>
  <c r="UV65" i="1"/>
  <c r="UR65" i="1"/>
  <c r="UN65" i="1"/>
  <c r="SZ65" i="1"/>
  <c r="SV65" i="1"/>
  <c r="SR65" i="1"/>
  <c r="SN65" i="1"/>
  <c r="SJ65" i="1"/>
  <c r="SF65" i="1"/>
  <c r="SB65" i="1"/>
  <c r="QN65" i="1"/>
  <c r="QJ65" i="1"/>
  <c r="QF65" i="1"/>
  <c r="QB65" i="1"/>
  <c r="PX65" i="1"/>
  <c r="PT65" i="1"/>
  <c r="LJ65" i="1"/>
  <c r="VK65" i="1"/>
  <c r="VG65" i="1"/>
  <c r="VC65" i="1"/>
  <c r="UY65" i="1"/>
  <c r="UU65" i="1"/>
  <c r="UQ65" i="1"/>
  <c r="UM65" i="1"/>
  <c r="SY65" i="1"/>
  <c r="SU65" i="1"/>
  <c r="SQ65" i="1"/>
  <c r="SM65" i="1"/>
  <c r="SI65" i="1"/>
  <c r="SE65" i="1"/>
  <c r="QQ65" i="1"/>
  <c r="QM65" i="1"/>
  <c r="QI65" i="1"/>
  <c r="QE65" i="1"/>
  <c r="QA65" i="1"/>
  <c r="PW65" i="1"/>
  <c r="PS65" i="1"/>
  <c r="JH65" i="1"/>
  <c r="VB65" i="1"/>
  <c r="UL65" i="1"/>
  <c r="SP65" i="1"/>
  <c r="QD65" i="1"/>
  <c r="UX65" i="1"/>
  <c r="SL65" i="1"/>
  <c r="QP65" i="1"/>
  <c r="PZ65" i="1"/>
  <c r="VJ65" i="1"/>
  <c r="UT65" i="1"/>
  <c r="SX65" i="1"/>
  <c r="SH65" i="1"/>
  <c r="QL65" i="1"/>
  <c r="PV65" i="1"/>
  <c r="LL65" i="1"/>
  <c r="VF65" i="1"/>
  <c r="UP65" i="1"/>
  <c r="ST65" i="1"/>
  <c r="SD65" i="1"/>
  <c r="QH65" i="1"/>
  <c r="PR65" i="1"/>
  <c r="LN66" i="1"/>
  <c r="LM66" i="1"/>
  <c r="NE68" i="1"/>
  <c r="MS68" i="1"/>
  <c r="JK68" i="1"/>
  <c r="NH68" i="1"/>
  <c r="ND68" i="1"/>
  <c r="MR68" i="1"/>
  <c r="JJ68" i="1"/>
  <c r="NC68" i="1"/>
  <c r="MU68" i="1"/>
  <c r="AP68" i="1"/>
  <c r="MT68" i="1"/>
  <c r="NF68" i="1"/>
  <c r="JQ68" i="1"/>
  <c r="AQ68" i="1"/>
  <c r="NG68" i="1"/>
  <c r="JF65" i="1"/>
  <c r="JB65" i="1"/>
  <c r="IX65" i="1"/>
  <c r="IT65" i="1"/>
  <c r="IP65" i="1"/>
  <c r="IL65" i="1"/>
  <c r="GT65" i="1"/>
  <c r="GP65" i="1"/>
  <c r="GL65" i="1"/>
  <c r="GH65" i="1"/>
  <c r="GD65" i="1"/>
  <c r="FZ65" i="1"/>
  <c r="JE65" i="1"/>
  <c r="JA65" i="1"/>
  <c r="IW65" i="1"/>
  <c r="IS65" i="1"/>
  <c r="IO65" i="1"/>
  <c r="IK65" i="1"/>
  <c r="GW65" i="1"/>
  <c r="GS65" i="1"/>
  <c r="GO65" i="1"/>
  <c r="GK65" i="1"/>
  <c r="GG65" i="1"/>
  <c r="GC65" i="1"/>
  <c r="AR65" i="1"/>
  <c r="UC65" i="1" s="1"/>
  <c r="AN65" i="1"/>
  <c r="JD65" i="1"/>
  <c r="IZ65" i="1"/>
  <c r="IV65" i="1"/>
  <c r="IR65" i="1"/>
  <c r="IN65" i="1"/>
  <c r="IJ65" i="1"/>
  <c r="GV65" i="1"/>
  <c r="GR65" i="1"/>
  <c r="GN65" i="1"/>
  <c r="GJ65" i="1"/>
  <c r="GF65" i="1"/>
  <c r="GB65" i="1"/>
  <c r="D65" i="1"/>
  <c r="IY65" i="1"/>
  <c r="II65" i="1"/>
  <c r="GM65" i="1"/>
  <c r="IU65" i="1"/>
  <c r="GI65" i="1"/>
  <c r="JC65" i="1"/>
  <c r="GQ65" i="1"/>
  <c r="IQ65" i="1"/>
  <c r="GU65" i="1"/>
  <c r="GE65" i="1"/>
  <c r="IM65" i="1"/>
  <c r="GA65" i="1"/>
  <c r="NI66" i="1"/>
  <c r="BW67" i="1"/>
  <c r="CU67" i="1" s="1"/>
  <c r="BR67" i="1"/>
  <c r="CE67" i="1"/>
  <c r="BZ67" i="1"/>
  <c r="ME69" i="1" a="1"/>
  <c r="ME69" i="1" s="1"/>
  <c r="ME67" i="1" a="1"/>
  <c r="ME67" i="1" s="1"/>
  <c r="VK66" i="1"/>
  <c r="VG66" i="1"/>
  <c r="VC66" i="1"/>
  <c r="UY66" i="1"/>
  <c r="UU66" i="1"/>
  <c r="UQ66" i="1"/>
  <c r="UM66" i="1"/>
  <c r="SY66" i="1"/>
  <c r="VJ66" i="1"/>
  <c r="VF66" i="1"/>
  <c r="VB66" i="1"/>
  <c r="UX66" i="1"/>
  <c r="UT66" i="1"/>
  <c r="UP66" i="1"/>
  <c r="UL66" i="1"/>
  <c r="SX66" i="1"/>
  <c r="ST66" i="1"/>
  <c r="SP66" i="1"/>
  <c r="SL66" i="1"/>
  <c r="SH66" i="1"/>
  <c r="SD66" i="1"/>
  <c r="QP66" i="1"/>
  <c r="QL66" i="1"/>
  <c r="QH66" i="1"/>
  <c r="QD66" i="1"/>
  <c r="PZ66" i="1"/>
  <c r="PV66" i="1"/>
  <c r="PR66" i="1"/>
  <c r="VI66" i="1"/>
  <c r="VE66" i="1"/>
  <c r="VA66" i="1"/>
  <c r="UW66" i="1"/>
  <c r="US66" i="1"/>
  <c r="UO66" i="1"/>
  <c r="TA66" i="1"/>
  <c r="SW66" i="1"/>
  <c r="SS66" i="1"/>
  <c r="SO66" i="1"/>
  <c r="SK66" i="1"/>
  <c r="SG66" i="1"/>
  <c r="SC66" i="1"/>
  <c r="QO66" i="1"/>
  <c r="QK66" i="1"/>
  <c r="QG66" i="1"/>
  <c r="QC66" i="1"/>
  <c r="PY66" i="1"/>
  <c r="PU66" i="1"/>
  <c r="VD66" i="1"/>
  <c r="UN66" i="1"/>
  <c r="SU66" i="1"/>
  <c r="SM66" i="1"/>
  <c r="SE66" i="1"/>
  <c r="QQ66" i="1"/>
  <c r="QI66" i="1"/>
  <c r="QA66" i="1"/>
  <c r="PS66" i="1"/>
  <c r="LJ66" i="1"/>
  <c r="UZ66" i="1"/>
  <c r="SR66" i="1"/>
  <c r="SJ66" i="1"/>
  <c r="SB66" i="1"/>
  <c r="QN66" i="1"/>
  <c r="QF66" i="1"/>
  <c r="PX66" i="1"/>
  <c r="JH66" i="1"/>
  <c r="QB66" i="1"/>
  <c r="LK66" i="1"/>
  <c r="UV66" i="1"/>
  <c r="SZ66" i="1"/>
  <c r="SQ66" i="1"/>
  <c r="SI66" i="1"/>
  <c r="QM66" i="1"/>
  <c r="QE66" i="1"/>
  <c r="PW66" i="1"/>
  <c r="LL66" i="1"/>
  <c r="VH66" i="1"/>
  <c r="UR66" i="1"/>
  <c r="SV66" i="1"/>
  <c r="SN66" i="1"/>
  <c r="SF66" i="1"/>
  <c r="QJ66" i="1"/>
  <c r="PT66" i="1"/>
  <c r="AO66" i="1"/>
  <c r="LN68" i="1"/>
  <c r="LM68" i="1"/>
  <c r="NH69" i="1"/>
  <c r="ND69" i="1"/>
  <c r="MR69" i="1"/>
  <c r="NG69" i="1"/>
  <c r="NC69" i="1"/>
  <c r="MU69" i="1"/>
  <c r="JQ69" i="1"/>
  <c r="NF69" i="1"/>
  <c r="NE69" i="1"/>
  <c r="JK69" i="1"/>
  <c r="AQ69" i="1"/>
  <c r="JJ69" i="1"/>
  <c r="MT69" i="1"/>
  <c r="AP69" i="1"/>
  <c r="MS69" i="1"/>
  <c r="JF68" i="1"/>
  <c r="JB68" i="1"/>
  <c r="IX68" i="1"/>
  <c r="IT68" i="1"/>
  <c r="IP68" i="1"/>
  <c r="IL68" i="1"/>
  <c r="GT68" i="1"/>
  <c r="GP68" i="1"/>
  <c r="GL68" i="1"/>
  <c r="GH68" i="1"/>
  <c r="GD68" i="1"/>
  <c r="FZ68" i="1"/>
  <c r="JE68" i="1"/>
  <c r="JA68" i="1"/>
  <c r="IW68" i="1"/>
  <c r="IS68" i="1"/>
  <c r="IO68" i="1"/>
  <c r="IK68" i="1"/>
  <c r="IZ68" i="1"/>
  <c r="IR68" i="1"/>
  <c r="IJ68" i="1"/>
  <c r="GU68" i="1"/>
  <c r="GO68" i="1"/>
  <c r="GJ68" i="1"/>
  <c r="GE68" i="1"/>
  <c r="IY68" i="1"/>
  <c r="IQ68" i="1"/>
  <c r="II68" i="1"/>
  <c r="GS68" i="1"/>
  <c r="GN68" i="1"/>
  <c r="GI68" i="1"/>
  <c r="GC68" i="1"/>
  <c r="IV68" i="1"/>
  <c r="GR68" i="1"/>
  <c r="GG68" i="1"/>
  <c r="AR68" i="1"/>
  <c r="HZ68" i="1" s="1"/>
  <c r="JD68" i="1"/>
  <c r="IN68" i="1"/>
  <c r="GW68" i="1"/>
  <c r="GM68" i="1"/>
  <c r="GB68" i="1"/>
  <c r="AN68" i="1"/>
  <c r="IM68" i="1"/>
  <c r="GK68" i="1"/>
  <c r="GF68" i="1"/>
  <c r="JC68" i="1"/>
  <c r="GV68" i="1"/>
  <c r="GA68" i="1"/>
  <c r="D68" i="1"/>
  <c r="GQ68" i="1"/>
  <c r="IU68" i="1"/>
  <c r="JD67" i="1"/>
  <c r="IZ67" i="1"/>
  <c r="IV67" i="1"/>
  <c r="IR67" i="1"/>
  <c r="IN67" i="1"/>
  <c r="IJ67" i="1"/>
  <c r="GV67" i="1"/>
  <c r="GR67" i="1"/>
  <c r="GN67" i="1"/>
  <c r="GJ67" i="1"/>
  <c r="GF67" i="1"/>
  <c r="GB67" i="1"/>
  <c r="JE67" i="1"/>
  <c r="IY67" i="1"/>
  <c r="IT67" i="1"/>
  <c r="IO67" i="1"/>
  <c r="II67" i="1"/>
  <c r="GS67" i="1"/>
  <c r="GM67" i="1"/>
  <c r="GH67" i="1"/>
  <c r="GC67" i="1"/>
  <c r="JC67" i="1"/>
  <c r="IX67" i="1"/>
  <c r="IS67" i="1"/>
  <c r="IM67" i="1"/>
  <c r="GW67" i="1"/>
  <c r="GQ67" i="1"/>
  <c r="GL67" i="1"/>
  <c r="GG67" i="1"/>
  <c r="GA67" i="1"/>
  <c r="JB67" i="1"/>
  <c r="IW67" i="1"/>
  <c r="IQ67" i="1"/>
  <c r="IL67" i="1"/>
  <c r="GU67" i="1"/>
  <c r="GP67" i="1"/>
  <c r="GK67" i="1"/>
  <c r="GE67" i="1"/>
  <c r="FZ67" i="1"/>
  <c r="AR67" i="1"/>
  <c r="IB67" i="1" s="1"/>
  <c r="AN67" i="1"/>
  <c r="JF67" i="1"/>
  <c r="IK67" i="1"/>
  <c r="GT67" i="1"/>
  <c r="D67" i="1"/>
  <c r="JA67" i="1"/>
  <c r="GO67" i="1"/>
  <c r="IU67" i="1"/>
  <c r="GI67" i="1"/>
  <c r="IP67" i="1"/>
  <c r="GD67" i="1"/>
  <c r="NI69" i="1"/>
  <c r="BS65" i="1"/>
  <c r="BS67" i="1"/>
  <c r="BS68" i="1"/>
  <c r="BS66" i="1"/>
  <c r="BS69" i="1"/>
  <c r="CE68" i="1"/>
  <c r="BW68" i="1"/>
  <c r="CU68" i="1" s="1"/>
  <c r="BZ68" i="1"/>
  <c r="BR68" i="1"/>
  <c r="VI68" i="1"/>
  <c r="VE68" i="1"/>
  <c r="VA68" i="1"/>
  <c r="UW68" i="1"/>
  <c r="US68" i="1"/>
  <c r="UO68" i="1"/>
  <c r="TA68" i="1"/>
  <c r="SW68" i="1"/>
  <c r="SS68" i="1"/>
  <c r="SO68" i="1"/>
  <c r="SK68" i="1"/>
  <c r="SG68" i="1"/>
  <c r="SC68" i="1"/>
  <c r="QO68" i="1"/>
  <c r="QK68" i="1"/>
  <c r="QG68" i="1"/>
  <c r="QC68" i="1"/>
  <c r="PY68" i="1"/>
  <c r="PU68" i="1"/>
  <c r="LK68" i="1"/>
  <c r="VH68" i="1"/>
  <c r="VD68" i="1"/>
  <c r="UZ68" i="1"/>
  <c r="UV68" i="1"/>
  <c r="UR68" i="1"/>
  <c r="UN68" i="1"/>
  <c r="SZ68" i="1"/>
  <c r="SV68" i="1"/>
  <c r="SR68" i="1"/>
  <c r="SN68" i="1"/>
  <c r="SJ68" i="1"/>
  <c r="SF68" i="1"/>
  <c r="SB68" i="1"/>
  <c r="QN68" i="1"/>
  <c r="QJ68" i="1"/>
  <c r="QF68" i="1"/>
  <c r="QB68" i="1"/>
  <c r="PX68" i="1"/>
  <c r="PT68" i="1"/>
  <c r="LJ68" i="1"/>
  <c r="VG68" i="1"/>
  <c r="UY68" i="1"/>
  <c r="UQ68" i="1"/>
  <c r="SU68" i="1"/>
  <c r="SM68" i="1"/>
  <c r="SE68" i="1"/>
  <c r="QQ68" i="1"/>
  <c r="QI68" i="1"/>
  <c r="QA68" i="1"/>
  <c r="PS68" i="1"/>
  <c r="JH68" i="1"/>
  <c r="VF68" i="1"/>
  <c r="UX68" i="1"/>
  <c r="UP68" i="1"/>
  <c r="ST68" i="1"/>
  <c r="SL68" i="1"/>
  <c r="SD68" i="1"/>
  <c r="QP68" i="1"/>
  <c r="QH68" i="1"/>
  <c r="PZ68" i="1"/>
  <c r="PR68" i="1"/>
  <c r="AO68" i="1"/>
  <c r="VB68" i="1"/>
  <c r="UL68" i="1"/>
  <c r="SP68" i="1"/>
  <c r="QD68" i="1"/>
  <c r="VJ68" i="1"/>
  <c r="UT68" i="1"/>
  <c r="SX68" i="1"/>
  <c r="SH68" i="1"/>
  <c r="QL68" i="1"/>
  <c r="PV68" i="1"/>
  <c r="LL68" i="1"/>
  <c r="UM68" i="1"/>
  <c r="VK68" i="1"/>
  <c r="UE68" i="1"/>
  <c r="SY68" i="1"/>
  <c r="QM68" i="1"/>
  <c r="VC68" i="1"/>
  <c r="SQ68" i="1"/>
  <c r="QE68" i="1"/>
  <c r="UU68" i="1"/>
  <c r="PW68" i="1"/>
  <c r="SI68" i="1"/>
  <c r="LM67" i="1"/>
  <c r="LN67" i="1"/>
  <c r="NG67" i="1"/>
  <c r="NC67" i="1"/>
  <c r="MU67" i="1"/>
  <c r="JQ67" i="1"/>
  <c r="NF67" i="1"/>
  <c r="NE67" i="1"/>
  <c r="MT67" i="1"/>
  <c r="NH67" i="1"/>
  <c r="JK67" i="1"/>
  <c r="AP67" i="1"/>
  <c r="ND67" i="1"/>
  <c r="MS67" i="1"/>
  <c r="JJ67" i="1"/>
  <c r="MR67" i="1"/>
  <c r="AQ67" i="1"/>
  <c r="JE66" i="1"/>
  <c r="JA66" i="1"/>
  <c r="IW66" i="1"/>
  <c r="IS66" i="1"/>
  <c r="IO66" i="1"/>
  <c r="IK66" i="1"/>
  <c r="GW66" i="1"/>
  <c r="GS66" i="1"/>
  <c r="GO66" i="1"/>
  <c r="GK66" i="1"/>
  <c r="GG66" i="1"/>
  <c r="GC66" i="1"/>
  <c r="AR66" i="1"/>
  <c r="UI66" i="1" s="1"/>
  <c r="AN66" i="1"/>
  <c r="JD66" i="1"/>
  <c r="IZ66" i="1"/>
  <c r="IV66" i="1"/>
  <c r="IR66" i="1"/>
  <c r="IN66" i="1"/>
  <c r="IJ66" i="1"/>
  <c r="GV66" i="1"/>
  <c r="GR66" i="1"/>
  <c r="GN66" i="1"/>
  <c r="GJ66" i="1"/>
  <c r="GF66" i="1"/>
  <c r="GB66" i="1"/>
  <c r="D66" i="1"/>
  <c r="IL66" i="1"/>
  <c r="GL66" i="1"/>
  <c r="GD66" i="1"/>
  <c r="JC66" i="1"/>
  <c r="IY66" i="1"/>
  <c r="IU66" i="1"/>
  <c r="IQ66" i="1"/>
  <c r="IM66" i="1"/>
  <c r="II66" i="1"/>
  <c r="GU66" i="1"/>
  <c r="GQ66" i="1"/>
  <c r="GM66" i="1"/>
  <c r="GI66" i="1"/>
  <c r="GE66" i="1"/>
  <c r="GA66" i="1"/>
  <c r="JF66" i="1"/>
  <c r="JB66" i="1"/>
  <c r="IX66" i="1"/>
  <c r="IT66" i="1"/>
  <c r="IP66" i="1"/>
  <c r="GT66" i="1"/>
  <c r="GP66" i="1"/>
  <c r="GH66" i="1"/>
  <c r="FZ66" i="1"/>
  <c r="NI65" i="1"/>
  <c r="BZ66" i="1"/>
  <c r="BR66" i="1"/>
  <c r="CE66" i="1"/>
  <c r="BW66" i="1"/>
  <c r="CU66" i="1" s="1"/>
  <c r="CE65" i="1"/>
  <c r="BW65" i="1"/>
  <c r="CU65" i="1" s="1"/>
  <c r="BZ65" i="1"/>
  <c r="BR65" i="1"/>
  <c r="ME66" i="1" a="1"/>
  <c r="ME66" i="1" s="1"/>
  <c r="VK67" i="1"/>
  <c r="VG67" i="1"/>
  <c r="VC67" i="1"/>
  <c r="UY67" i="1"/>
  <c r="UU67" i="1"/>
  <c r="UQ67" i="1"/>
  <c r="UM67" i="1"/>
  <c r="SY67" i="1"/>
  <c r="SU67" i="1"/>
  <c r="SQ67" i="1"/>
  <c r="SM67" i="1"/>
  <c r="SI67" i="1"/>
  <c r="SE67" i="1"/>
  <c r="QQ67" i="1"/>
  <c r="QM67" i="1"/>
  <c r="QI67" i="1"/>
  <c r="QE67" i="1"/>
  <c r="QA67" i="1"/>
  <c r="PW67" i="1"/>
  <c r="PS67" i="1"/>
  <c r="JH67" i="1"/>
  <c r="VJ67" i="1"/>
  <c r="VF67" i="1"/>
  <c r="VB67" i="1"/>
  <c r="UX67" i="1"/>
  <c r="UT67" i="1"/>
  <c r="UP67" i="1"/>
  <c r="UL67" i="1"/>
  <c r="SX67" i="1"/>
  <c r="ST67" i="1"/>
  <c r="SP67" i="1"/>
  <c r="SL67" i="1"/>
  <c r="SH67" i="1"/>
  <c r="SD67" i="1"/>
  <c r="QP67" i="1"/>
  <c r="QL67" i="1"/>
  <c r="QH67" i="1"/>
  <c r="QD67" i="1"/>
  <c r="PZ67" i="1"/>
  <c r="PV67" i="1"/>
  <c r="PR67" i="1"/>
  <c r="VI67" i="1"/>
  <c r="VA67" i="1"/>
  <c r="US67" i="1"/>
  <c r="SW67" i="1"/>
  <c r="SO67" i="1"/>
  <c r="SG67" i="1"/>
  <c r="QK67" i="1"/>
  <c r="QC67" i="1"/>
  <c r="PU67" i="1"/>
  <c r="VE67" i="1"/>
  <c r="UW67" i="1"/>
  <c r="UO67" i="1"/>
  <c r="TA67" i="1"/>
  <c r="SS67" i="1"/>
  <c r="SK67" i="1"/>
  <c r="SC67" i="1"/>
  <c r="QO67" i="1"/>
  <c r="QG67" i="1"/>
  <c r="PY67" i="1"/>
  <c r="UV67" i="1"/>
  <c r="SZ67" i="1"/>
  <c r="SJ67" i="1"/>
  <c r="QN67" i="1"/>
  <c r="PX67" i="1"/>
  <c r="LL67" i="1"/>
  <c r="VH67" i="1"/>
  <c r="UR67" i="1"/>
  <c r="SV67" i="1"/>
  <c r="SF67" i="1"/>
  <c r="QJ67" i="1"/>
  <c r="PT67" i="1"/>
  <c r="LK67" i="1"/>
  <c r="AO67" i="1"/>
  <c r="VD67" i="1"/>
  <c r="UN67" i="1"/>
  <c r="SR67" i="1"/>
  <c r="SB67" i="1"/>
  <c r="QF67" i="1"/>
  <c r="LJ67" i="1"/>
  <c r="UZ67" i="1"/>
  <c r="SN67" i="1"/>
  <c r="QB67" i="1"/>
  <c r="LN69" i="1"/>
  <c r="LM69" i="1"/>
  <c r="LN65" i="1"/>
  <c r="LM65" i="1"/>
  <c r="NF66" i="1"/>
  <c r="MT66" i="1"/>
  <c r="NE66" i="1"/>
  <c r="MS66" i="1"/>
  <c r="NC66" i="1"/>
  <c r="MU66" i="1"/>
  <c r="JJ66" i="1"/>
  <c r="NH66" i="1"/>
  <c r="MR66" i="1"/>
  <c r="JQ66" i="1"/>
  <c r="AQ66" i="1"/>
  <c r="NG66" i="1"/>
  <c r="AP66" i="1"/>
  <c r="ND66" i="1"/>
  <c r="JK66" i="1"/>
  <c r="NE65" i="1"/>
  <c r="MS65" i="1"/>
  <c r="JK65" i="1"/>
  <c r="NH65" i="1"/>
  <c r="ND65" i="1"/>
  <c r="MR65" i="1"/>
  <c r="JJ65" i="1"/>
  <c r="NG65" i="1"/>
  <c r="NC65" i="1"/>
  <c r="MU65" i="1"/>
  <c r="JQ65" i="1"/>
  <c r="AQ65" i="1"/>
  <c r="AP65" i="1"/>
  <c r="MT65" i="1"/>
  <c r="NF65" i="1"/>
  <c r="JD69" i="1"/>
  <c r="IZ69" i="1"/>
  <c r="IV69" i="1"/>
  <c r="IR69" i="1"/>
  <c r="IN69" i="1"/>
  <c r="IJ69" i="1"/>
  <c r="JF69" i="1"/>
  <c r="JA69" i="1"/>
  <c r="IU69" i="1"/>
  <c r="IP69" i="1"/>
  <c r="IK69" i="1"/>
  <c r="GV69" i="1"/>
  <c r="GR69" i="1"/>
  <c r="GN69" i="1"/>
  <c r="GJ69" i="1"/>
  <c r="GF69" i="1"/>
  <c r="GB69" i="1"/>
  <c r="JE69" i="1"/>
  <c r="IY69" i="1"/>
  <c r="IT69" i="1"/>
  <c r="IO69" i="1"/>
  <c r="II69" i="1"/>
  <c r="GU69" i="1"/>
  <c r="GQ69" i="1"/>
  <c r="GM69" i="1"/>
  <c r="GI69" i="1"/>
  <c r="GE69" i="1"/>
  <c r="GA69" i="1"/>
  <c r="IW69" i="1"/>
  <c r="IL69" i="1"/>
  <c r="GW69" i="1"/>
  <c r="GO69" i="1"/>
  <c r="GG69" i="1"/>
  <c r="AR69" i="1"/>
  <c r="UJ69" i="1" s="1"/>
  <c r="AN69" i="1"/>
  <c r="JC69" i="1"/>
  <c r="IS69" i="1"/>
  <c r="GT69" i="1"/>
  <c r="GL69" i="1"/>
  <c r="GD69" i="1"/>
  <c r="D69" i="1"/>
  <c r="IQ69" i="1"/>
  <c r="GS69" i="1"/>
  <c r="GC69" i="1"/>
  <c r="IM69" i="1"/>
  <c r="GP69" i="1"/>
  <c r="FZ69" i="1"/>
  <c r="JB69" i="1"/>
  <c r="GK69" i="1"/>
  <c r="IX69" i="1"/>
  <c r="GH69" i="1"/>
  <c r="NI68" i="1"/>
  <c r="NI67" i="1"/>
  <c r="BS44" i="1"/>
  <c r="BS45" i="1"/>
  <c r="NI32" i="1"/>
  <c r="NI35" i="1"/>
  <c r="NI36" i="1"/>
  <c r="NI33" i="1"/>
  <c r="NI34" i="1"/>
  <c r="D35" i="1"/>
  <c r="CE35" i="1"/>
  <c r="BZ35" i="1"/>
  <c r="BW35" i="1"/>
  <c r="BR35" i="1"/>
  <c r="D36" i="1"/>
  <c r="QQ32" i="1"/>
  <c r="PW32" i="1"/>
  <c r="UW32" i="1"/>
  <c r="VG32" i="1"/>
  <c r="QF32" i="1"/>
  <c r="QD32" i="1"/>
  <c r="UY32" i="1"/>
  <c r="QP32" i="1"/>
  <c r="VE32" i="1"/>
  <c r="QG32" i="1"/>
  <c r="VD32" i="1"/>
  <c r="SG32" i="1"/>
  <c r="UP32" i="1"/>
  <c r="PV32" i="1"/>
  <c r="LL32" i="1"/>
  <c r="UU32" i="1"/>
  <c r="SU32" i="1"/>
  <c r="SM32" i="1"/>
  <c r="SE32" i="1"/>
  <c r="UV32" i="1"/>
  <c r="PU32" i="1"/>
  <c r="QA32" i="1"/>
  <c r="VH32" i="1"/>
  <c r="UL32" i="1"/>
  <c r="VI32" i="1"/>
  <c r="SJ32" i="1"/>
  <c r="UO32" i="1"/>
  <c r="PT32" i="1"/>
  <c r="PZ32" i="1"/>
  <c r="UQ32" i="1"/>
  <c r="SZ32" i="1"/>
  <c r="SL32" i="1"/>
  <c r="SD32" i="1"/>
  <c r="QH32" i="1"/>
  <c r="PS32" i="1"/>
  <c r="UT32" i="1"/>
  <c r="VC32" i="1"/>
  <c r="SC32" i="1"/>
  <c r="VB32" i="1"/>
  <c r="PR32" i="1"/>
  <c r="VF32" i="1"/>
  <c r="UZ32" i="1"/>
  <c r="SY32" i="1"/>
  <c r="SI32" i="1"/>
  <c r="SB32" i="1"/>
  <c r="SK32" i="1"/>
  <c r="LK32" i="1"/>
  <c r="SN32" i="1"/>
  <c r="QK32" i="1"/>
  <c r="UR32" i="1"/>
  <c r="VA32" i="1"/>
  <c r="QE32" i="1"/>
  <c r="ST32" i="1"/>
  <c r="SX32" i="1"/>
  <c r="SW32" i="1"/>
  <c r="SV32" i="1"/>
  <c r="QO32" i="1"/>
  <c r="SS32" i="1"/>
  <c r="QC32" i="1"/>
  <c r="QN32" i="1"/>
  <c r="UN32" i="1"/>
  <c r="LJ32" i="1"/>
  <c r="QM32" i="1"/>
  <c r="SR32" i="1"/>
  <c r="SH32" i="1"/>
  <c r="QL32" i="1"/>
  <c r="UM32" i="1"/>
  <c r="QB32" i="1"/>
  <c r="SQ32" i="1"/>
  <c r="JH32" i="1"/>
  <c r="PY32" i="1"/>
  <c r="UX32" i="1"/>
  <c r="VK32" i="1"/>
  <c r="SP32" i="1"/>
  <c r="QJ32" i="1"/>
  <c r="VJ32" i="1"/>
  <c r="PX32" i="1"/>
  <c r="SF32" i="1"/>
  <c r="TA32" i="1"/>
  <c r="US32" i="1"/>
  <c r="QI32" i="1"/>
  <c r="SO32" i="1"/>
  <c r="D34" i="1"/>
  <c r="SW36" i="1"/>
  <c r="PW36" i="1"/>
  <c r="SL36" i="1"/>
  <c r="SV36" i="1"/>
  <c r="UX36" i="1"/>
  <c r="SK36" i="1"/>
  <c r="US36" i="1"/>
  <c r="SC36" i="1"/>
  <c r="QD36" i="1"/>
  <c r="JH36" i="1"/>
  <c r="QO36" i="1"/>
  <c r="PV36" i="1"/>
  <c r="SJ36" i="1"/>
  <c r="UV36" i="1"/>
  <c r="ST36" i="1"/>
  <c r="QN36" i="1"/>
  <c r="UW36" i="1"/>
  <c r="SI36" i="1"/>
  <c r="UQ36" i="1"/>
  <c r="VE36" i="1"/>
  <c r="SX36" i="1"/>
  <c r="QM36" i="1"/>
  <c r="PU36" i="1"/>
  <c r="QK36" i="1"/>
  <c r="UY36" i="1"/>
  <c r="QL36" i="1"/>
  <c r="SH36" i="1"/>
  <c r="SS36" i="1"/>
  <c r="PT36" i="1"/>
  <c r="QJ36" i="1"/>
  <c r="LL36" i="1"/>
  <c r="SG36" i="1"/>
  <c r="UU36" i="1"/>
  <c r="QI36" i="1"/>
  <c r="QE36" i="1"/>
  <c r="SF36" i="1"/>
  <c r="PS36" i="1"/>
  <c r="QH36" i="1"/>
  <c r="LK36" i="1"/>
  <c r="SU36" i="1"/>
  <c r="UR36" i="1"/>
  <c r="SM36" i="1"/>
  <c r="SE36" i="1"/>
  <c r="UT36" i="1"/>
  <c r="QF36" i="1"/>
  <c r="QG36" i="1"/>
  <c r="PR36" i="1"/>
  <c r="SD36" i="1"/>
  <c r="LJ36" i="1"/>
  <c r="SB36" i="1"/>
  <c r="QC36" i="1"/>
  <c r="VD36" i="1"/>
  <c r="UP36" i="1"/>
  <c r="VK36" i="1"/>
  <c r="QB36" i="1"/>
  <c r="SR36" i="1"/>
  <c r="VJ36" i="1"/>
  <c r="VC36" i="1"/>
  <c r="UO36" i="1"/>
  <c r="TA36" i="1"/>
  <c r="QA36" i="1"/>
  <c r="SQ36" i="1"/>
  <c r="SZ36" i="1"/>
  <c r="VB36" i="1"/>
  <c r="UN36" i="1"/>
  <c r="QQ36" i="1"/>
  <c r="VI36" i="1"/>
  <c r="PZ36" i="1"/>
  <c r="SP36" i="1"/>
  <c r="QP36" i="1"/>
  <c r="VH36" i="1"/>
  <c r="VA36" i="1"/>
  <c r="UM36" i="1"/>
  <c r="VG36" i="1"/>
  <c r="PY36" i="1"/>
  <c r="SO36" i="1"/>
  <c r="VF36" i="1"/>
  <c r="UZ36" i="1"/>
  <c r="UL36" i="1"/>
  <c r="SY36" i="1"/>
  <c r="PX36" i="1"/>
  <c r="SN36" i="1"/>
  <c r="BW34" i="1"/>
  <c r="BR34" i="1"/>
  <c r="BZ34" i="1"/>
  <c r="CE34" i="1"/>
  <c r="CE33" i="1"/>
  <c r="BZ33" i="1"/>
  <c r="BW33" i="1"/>
  <c r="BR33" i="1"/>
  <c r="QH33" i="1"/>
  <c r="UZ33" i="1"/>
  <c r="SH33" i="1"/>
  <c r="QN33" i="1"/>
  <c r="UY33" i="1"/>
  <c r="JH33" i="1"/>
  <c r="UM33" i="1"/>
  <c r="SF33" i="1"/>
  <c r="PT33" i="1"/>
  <c r="UX33" i="1"/>
  <c r="PU33" i="1"/>
  <c r="QG33" i="1"/>
  <c r="SQ33" i="1"/>
  <c r="QB33" i="1"/>
  <c r="UP33" i="1"/>
  <c r="PS33" i="1"/>
  <c r="VB33" i="1"/>
  <c r="QL33" i="1"/>
  <c r="VA33" i="1"/>
  <c r="QF33" i="1"/>
  <c r="SP33" i="1"/>
  <c r="PR33" i="1"/>
  <c r="UU33" i="1"/>
  <c r="SK33" i="1"/>
  <c r="UL33" i="1"/>
  <c r="VF33" i="1"/>
  <c r="QE33" i="1"/>
  <c r="SO33" i="1"/>
  <c r="LL33" i="1"/>
  <c r="UQ33" i="1"/>
  <c r="VI33" i="1"/>
  <c r="LJ33" i="1"/>
  <c r="VE33" i="1"/>
  <c r="VK33" i="1"/>
  <c r="VH33" i="1"/>
  <c r="VD33" i="1"/>
  <c r="SN33" i="1"/>
  <c r="VJ33" i="1"/>
  <c r="VG33" i="1"/>
  <c r="SS33" i="1"/>
  <c r="UO33" i="1"/>
  <c r="TA33" i="1"/>
  <c r="SY33" i="1"/>
  <c r="SM33" i="1"/>
  <c r="QD33" i="1"/>
  <c r="QO33" i="1"/>
  <c r="SL33" i="1"/>
  <c r="SZ33" i="1"/>
  <c r="SX33" i="1"/>
  <c r="UV33" i="1"/>
  <c r="LK33" i="1"/>
  <c r="QQ33" i="1"/>
  <c r="SW33" i="1"/>
  <c r="VC33" i="1"/>
  <c r="UN33" i="1"/>
  <c r="SD33" i="1"/>
  <c r="QP33" i="1"/>
  <c r="SV33" i="1"/>
  <c r="SE33" i="1"/>
  <c r="QC33" i="1"/>
  <c r="QM33" i="1"/>
  <c r="QA33" i="1"/>
  <c r="UT33" i="1"/>
  <c r="PZ33" i="1"/>
  <c r="SJ33" i="1"/>
  <c r="SG33" i="1"/>
  <c r="SC33" i="1"/>
  <c r="PY33" i="1"/>
  <c r="UW33" i="1"/>
  <c r="SI33" i="1"/>
  <c r="US33" i="1"/>
  <c r="PX33" i="1"/>
  <c r="QK33" i="1"/>
  <c r="SU33" i="1"/>
  <c r="SB33" i="1"/>
  <c r="PW33" i="1"/>
  <c r="QJ33" i="1"/>
  <c r="ST33" i="1"/>
  <c r="UR33" i="1"/>
  <c r="PV33" i="1"/>
  <c r="QI33" i="1"/>
  <c r="SR33" i="1"/>
  <c r="PS35" i="1"/>
  <c r="SG35" i="1"/>
  <c r="VC35" i="1"/>
  <c r="PY35" i="1"/>
  <c r="LK35" i="1"/>
  <c r="QI35" i="1"/>
  <c r="VB35" i="1"/>
  <c r="UT35" i="1"/>
  <c r="SF35" i="1"/>
  <c r="VK35" i="1"/>
  <c r="UM35" i="1"/>
  <c r="UU35" i="1"/>
  <c r="VI35" i="1"/>
  <c r="PR35" i="1"/>
  <c r="QH35" i="1"/>
  <c r="UO35" i="1"/>
  <c r="SQ35" i="1"/>
  <c r="VH35" i="1"/>
  <c r="LJ35" i="1"/>
  <c r="SE35" i="1"/>
  <c r="TA35" i="1"/>
  <c r="SO35" i="1"/>
  <c r="VG35" i="1"/>
  <c r="US35" i="1"/>
  <c r="QG35" i="1"/>
  <c r="PZ35" i="1"/>
  <c r="VF35" i="1"/>
  <c r="SU35" i="1"/>
  <c r="SD35" i="1"/>
  <c r="QA35" i="1"/>
  <c r="SY35" i="1"/>
  <c r="UR35" i="1"/>
  <c r="QF35" i="1"/>
  <c r="QL35" i="1"/>
  <c r="SX35" i="1"/>
  <c r="SB35" i="1"/>
  <c r="ST35" i="1"/>
  <c r="SW35" i="1"/>
  <c r="QD35" i="1"/>
  <c r="UQ35" i="1"/>
  <c r="SV35" i="1"/>
  <c r="VE35" i="1"/>
  <c r="SS35" i="1"/>
  <c r="QO35" i="1"/>
  <c r="QC35" i="1"/>
  <c r="JH35" i="1"/>
  <c r="UN35" i="1"/>
  <c r="QN35" i="1"/>
  <c r="VD35" i="1"/>
  <c r="UP35" i="1"/>
  <c r="VJ35" i="1"/>
  <c r="QE35" i="1"/>
  <c r="QM35" i="1"/>
  <c r="QB35" i="1"/>
  <c r="SR35" i="1"/>
  <c r="VA35" i="1"/>
  <c r="SP35" i="1"/>
  <c r="SZ35" i="1"/>
  <c r="QQ35" i="1"/>
  <c r="UZ35" i="1"/>
  <c r="UL35" i="1"/>
  <c r="QP35" i="1"/>
  <c r="PX35" i="1"/>
  <c r="SN35" i="1"/>
  <c r="UY35" i="1"/>
  <c r="SM35" i="1"/>
  <c r="PW35" i="1"/>
  <c r="SL35" i="1"/>
  <c r="UX35" i="1"/>
  <c r="SK35" i="1"/>
  <c r="PV35" i="1"/>
  <c r="SJ35" i="1"/>
  <c r="UW35" i="1"/>
  <c r="SI35" i="1"/>
  <c r="PU35" i="1"/>
  <c r="QK35" i="1"/>
  <c r="UV35" i="1"/>
  <c r="SH35" i="1"/>
  <c r="PT35" i="1"/>
  <c r="QJ35" i="1"/>
  <c r="LL35" i="1"/>
  <c r="SC35" i="1"/>
  <c r="BR32" i="1"/>
  <c r="CE32" i="1"/>
  <c r="BZ32" i="1"/>
  <c r="BW32" i="1"/>
  <c r="QC34" i="1"/>
  <c r="LK34" i="1"/>
  <c r="QF34" i="1"/>
  <c r="UW34" i="1"/>
  <c r="PY34" i="1"/>
  <c r="UZ34" i="1"/>
  <c r="SM34" i="1"/>
  <c r="SD34" i="1"/>
  <c r="QB34" i="1"/>
  <c r="VK34" i="1"/>
  <c r="VD34" i="1"/>
  <c r="UV34" i="1"/>
  <c r="QI34" i="1"/>
  <c r="QA34" i="1"/>
  <c r="QD34" i="1"/>
  <c r="SI34" i="1"/>
  <c r="VJ34" i="1"/>
  <c r="SN34" i="1"/>
  <c r="UO34" i="1"/>
  <c r="TA34" i="1"/>
  <c r="UL34" i="1"/>
  <c r="PV34" i="1"/>
  <c r="QH34" i="1"/>
  <c r="PX34" i="1"/>
  <c r="QJ34" i="1"/>
  <c r="SZ34" i="1"/>
  <c r="PU34" i="1"/>
  <c r="SH34" i="1"/>
  <c r="VI34" i="1"/>
  <c r="QQ34" i="1"/>
  <c r="SP34" i="1"/>
  <c r="QP34" i="1"/>
  <c r="UN34" i="1"/>
  <c r="UX34" i="1"/>
  <c r="PT34" i="1"/>
  <c r="PW34" i="1"/>
  <c r="UM34" i="1"/>
  <c r="QG34" i="1"/>
  <c r="SG34" i="1"/>
  <c r="SE34" i="1"/>
  <c r="UP34" i="1"/>
  <c r="SJ34" i="1"/>
  <c r="VH34" i="1"/>
  <c r="QK34" i="1"/>
  <c r="SR34" i="1"/>
  <c r="PZ34" i="1"/>
  <c r="UY34" i="1"/>
  <c r="SQ34" i="1"/>
  <c r="SO34" i="1"/>
  <c r="JH34" i="1"/>
  <c r="VG34" i="1"/>
  <c r="SS34" i="1"/>
  <c r="UQ34" i="1"/>
  <c r="VF34" i="1"/>
  <c r="SU34" i="1"/>
  <c r="VB34" i="1"/>
  <c r="SY34" i="1"/>
  <c r="PR34" i="1"/>
  <c r="SX34" i="1"/>
  <c r="PS34" i="1"/>
  <c r="ST34" i="1"/>
  <c r="SW34" i="1"/>
  <c r="VA34" i="1"/>
  <c r="VC34" i="1"/>
  <c r="SV34" i="1"/>
  <c r="UT34" i="1"/>
  <c r="UR34" i="1"/>
  <c r="QL34" i="1"/>
  <c r="SL34" i="1"/>
  <c r="LJ34" i="1"/>
  <c r="QO34" i="1"/>
  <c r="UU34" i="1"/>
  <c r="QN34" i="1"/>
  <c r="SB34" i="1"/>
  <c r="VE34" i="1"/>
  <c r="QM34" i="1"/>
  <c r="LL34" i="1"/>
  <c r="SC34" i="1"/>
  <c r="SK34" i="1"/>
  <c r="QE34" i="1"/>
  <c r="SF34" i="1"/>
  <c r="US34" i="1"/>
  <c r="D32" i="1"/>
  <c r="D33" i="1"/>
  <c r="CE36" i="1"/>
  <c r="BZ36" i="1"/>
  <c r="BW36" i="1"/>
  <c r="BR36" i="1"/>
  <c r="ME34" i="1" a="1"/>
  <c r="ME34" i="1" s="1"/>
  <c r="ME36" i="1" a="1"/>
  <c r="ME36" i="1" s="1"/>
  <c r="ME35" i="1" a="1"/>
  <c r="ME35" i="1" s="1"/>
  <c r="ME32" i="1" a="1"/>
  <c r="ME32" i="1" s="1"/>
  <c r="ME33" i="1" a="1"/>
  <c r="ME33" i="1" s="1"/>
  <c r="C464" i="4"/>
  <c r="P464" i="4" s="1"/>
  <c r="B463" i="4"/>
  <c r="G478" i="4"/>
  <c r="H527" i="4"/>
  <c r="I528" i="4"/>
  <c r="P449" i="4"/>
  <c r="C450" i="4"/>
  <c r="F530" i="4"/>
  <c r="E530" i="4"/>
  <c r="D530" i="4"/>
  <c r="Q530" i="4" s="1"/>
  <c r="U465" i="4"/>
  <c r="V466" i="4"/>
  <c r="S449" i="4"/>
  <c r="B449" i="4"/>
  <c r="R511" i="4"/>
  <c r="R508" i="4"/>
  <c r="A531" i="4"/>
  <c r="R502" i="4"/>
  <c r="R505" i="4"/>
  <c r="JW28" i="1"/>
  <c r="JV28" i="1"/>
  <c r="DX28" i="1"/>
  <c r="DY28" i="1"/>
  <c r="DD72" i="1" l="1"/>
  <c r="HW72" i="1"/>
  <c r="FS72" i="1"/>
  <c r="EY72" i="1"/>
  <c r="UH72" i="1"/>
  <c r="TK72" i="1"/>
  <c r="EZ72" i="1"/>
  <c r="HB72" i="1"/>
  <c r="DC72" i="1"/>
  <c r="EV72" i="1"/>
  <c r="EX72" i="1"/>
  <c r="HD72" i="1"/>
  <c r="HC72" i="1"/>
  <c r="FD72" i="1"/>
  <c r="FY72" i="1"/>
  <c r="QV72" i="1"/>
  <c r="IB72" i="1"/>
  <c r="FC72" i="1"/>
  <c r="DA72" i="1"/>
  <c r="FL72" i="1"/>
  <c r="FN72" i="1"/>
  <c r="HT72" i="1"/>
  <c r="EU72" i="1"/>
  <c r="FT72" i="1"/>
  <c r="ET72" i="1"/>
  <c r="TR72" i="1"/>
  <c r="TF72" i="1"/>
  <c r="IE72" i="1"/>
  <c r="FR72" i="1"/>
  <c r="FO72" i="1"/>
  <c r="ER72" i="1"/>
  <c r="HZ72" i="1"/>
  <c r="RX72" i="1"/>
  <c r="RD72" i="1"/>
  <c r="PO72" i="1"/>
  <c r="PE72" i="1"/>
  <c r="LP74" i="1"/>
  <c r="EP72" i="1"/>
  <c r="GZ72" i="1"/>
  <c r="HV72" i="1"/>
  <c r="HE72" i="1"/>
  <c r="FQ72" i="1"/>
  <c r="RI72" i="1"/>
  <c r="OH72" i="1"/>
  <c r="OI72" i="1"/>
  <c r="UK72" i="1"/>
  <c r="KQ74" i="1"/>
  <c r="LQ74" i="1"/>
  <c r="HF70" i="1"/>
  <c r="KP74" i="1"/>
  <c r="HL70" i="1"/>
  <c r="TO72" i="1"/>
  <c r="OW72" i="1"/>
  <c r="UD72" i="1"/>
  <c r="ON72" i="1"/>
  <c r="FU72" i="1"/>
  <c r="PI72" i="1"/>
  <c r="TF70" i="1"/>
  <c r="RI70" i="1"/>
  <c r="PO70" i="1"/>
  <c r="IC72" i="1"/>
  <c r="QR72" i="1"/>
  <c r="PJ72" i="1"/>
  <c r="TP72" i="1"/>
  <c r="TN72" i="1"/>
  <c r="ES72" i="1"/>
  <c r="RM72" i="1"/>
  <c r="RJ72" i="1"/>
  <c r="TX72" i="1"/>
  <c r="EQ74" i="1"/>
  <c r="PI70" i="1"/>
  <c r="FA72" i="1"/>
  <c r="RS72" i="1"/>
  <c r="TM72" i="1"/>
  <c r="HU72" i="1"/>
  <c r="RO72" i="1"/>
  <c r="QS72" i="1"/>
  <c r="PD72" i="1"/>
  <c r="TY72" i="1"/>
  <c r="TH72" i="1"/>
  <c r="QT72" i="1"/>
  <c r="RW72" i="1"/>
  <c r="HL74" i="1"/>
  <c r="HH74" i="1"/>
  <c r="FA74" i="1"/>
  <c r="QS70" i="1"/>
  <c r="IG70" i="1"/>
  <c r="FO74" i="1"/>
  <c r="ID74" i="1"/>
  <c r="FJ74" i="1"/>
  <c r="HO74" i="1"/>
  <c r="FH74" i="1"/>
  <c r="HI74" i="1"/>
  <c r="DC74" i="1"/>
  <c r="HG70" i="1"/>
  <c r="TD70" i="1"/>
  <c r="TL70" i="1"/>
  <c r="TH70" i="1"/>
  <c r="HL72" i="1"/>
  <c r="HO72" i="1"/>
  <c r="IH72" i="1"/>
  <c r="FB72" i="1"/>
  <c r="DE72" i="1"/>
  <c r="IA72" i="1"/>
  <c r="ID72" i="1"/>
  <c r="FX72" i="1"/>
  <c r="HG72" i="1"/>
  <c r="FG72" i="1"/>
  <c r="HF72" i="1"/>
  <c r="IF72" i="1"/>
  <c r="IG72" i="1"/>
  <c r="TT72" i="1"/>
  <c r="PL72" i="1"/>
  <c r="RC72" i="1"/>
  <c r="RV72" i="1"/>
  <c r="RA72" i="1"/>
  <c r="TQ72" i="1"/>
  <c r="EW72" i="1"/>
  <c r="PH72" i="1"/>
  <c r="QY72" i="1"/>
  <c r="RB72" i="1"/>
  <c r="OL72" i="1"/>
  <c r="UB72" i="1"/>
  <c r="SA72" i="1"/>
  <c r="TJ72" i="1"/>
  <c r="PA72" i="1"/>
  <c r="PP72" i="1"/>
  <c r="HI72" i="1"/>
  <c r="PN72" i="1"/>
  <c r="OJ72" i="1"/>
  <c r="TS72" i="1"/>
  <c r="FF74" i="1"/>
  <c r="FK74" i="1"/>
  <c r="HP74" i="1"/>
  <c r="FR74" i="1"/>
  <c r="FP72" i="1"/>
  <c r="GY72" i="1"/>
  <c r="HR72" i="1"/>
  <c r="CZ72" i="1"/>
  <c r="DB72" i="1"/>
  <c r="HH72" i="1"/>
  <c r="HK72" i="1"/>
  <c r="HN72" i="1"/>
  <c r="FH72" i="1"/>
  <c r="FK72" i="1"/>
  <c r="FV72" i="1"/>
  <c r="FJ72" i="1"/>
  <c r="HS72" i="1"/>
  <c r="HA72" i="1"/>
  <c r="HY72" i="1"/>
  <c r="TD72" i="1"/>
  <c r="OV72" i="1"/>
  <c r="OQ72" i="1"/>
  <c r="RF72" i="1"/>
  <c r="OP72" i="1"/>
  <c r="OS72" i="1"/>
  <c r="UF72" i="1"/>
  <c r="OR72" i="1"/>
  <c r="OM72" i="1"/>
  <c r="PF72" i="1"/>
  <c r="QZ72" i="1"/>
  <c r="RK72" i="1"/>
  <c r="RN72" i="1"/>
  <c r="RG72" i="1"/>
  <c r="FE72" i="1"/>
  <c r="EN72" i="1"/>
  <c r="RU72" i="1"/>
  <c r="TV72" i="1"/>
  <c r="FY74" i="1"/>
  <c r="HA74" i="1"/>
  <c r="HS74" i="1"/>
  <c r="TW73" i="1"/>
  <c r="ON73" i="1"/>
  <c r="HN74" i="1"/>
  <c r="PB73" i="1"/>
  <c r="RQ74" i="1"/>
  <c r="PM74" i="1"/>
  <c r="TL74" i="1"/>
  <c r="FD76" i="1"/>
  <c r="FO70" i="1"/>
  <c r="FQ70" i="1"/>
  <c r="TX70" i="1"/>
  <c r="PE70" i="1"/>
  <c r="UC70" i="1"/>
  <c r="TE72" i="1"/>
  <c r="HM72" i="1"/>
  <c r="TL72" i="1"/>
  <c r="TG72" i="1"/>
  <c r="OY72" i="1"/>
  <c r="QX72" i="1"/>
  <c r="TC72" i="1"/>
  <c r="RQ72" i="1"/>
  <c r="OU72" i="1"/>
  <c r="OO72" i="1"/>
  <c r="UI72" i="1"/>
  <c r="QW72" i="1"/>
  <c r="RY72" i="1"/>
  <c r="OO73" i="1"/>
  <c r="QZ73" i="1"/>
  <c r="IG74" i="1"/>
  <c r="FI74" i="1"/>
  <c r="FP74" i="1"/>
  <c r="GY74" i="1"/>
  <c r="EP74" i="1"/>
  <c r="FU74" i="1"/>
  <c r="FL74" i="1"/>
  <c r="LS74" i="1"/>
  <c r="LT74" i="1"/>
  <c r="IC74" i="1"/>
  <c r="HT74" i="1"/>
  <c r="ER74" i="1"/>
  <c r="FM74" i="1"/>
  <c r="GZ74" i="1"/>
  <c r="HC74" i="1"/>
  <c r="DE74" i="1"/>
  <c r="CZ74" i="1"/>
  <c r="HZ74" i="1"/>
  <c r="HR74" i="1"/>
  <c r="EY74" i="1"/>
  <c r="RZ74" i="1"/>
  <c r="TG74" i="1"/>
  <c r="OI74" i="1"/>
  <c r="RE74" i="1"/>
  <c r="HU74" i="1"/>
  <c r="ES74" i="1"/>
  <c r="EZ74" i="1"/>
  <c r="FS74" i="1"/>
  <c r="IH74" i="1"/>
  <c r="FE74" i="1"/>
  <c r="KO74" i="1"/>
  <c r="KN74" i="1"/>
  <c r="JN74" i="1"/>
  <c r="HM74" i="1"/>
  <c r="HD74" i="1"/>
  <c r="HW74" i="1"/>
  <c r="EW74" i="1"/>
  <c r="FT74" i="1"/>
  <c r="FW74" i="1"/>
  <c r="DA74" i="1"/>
  <c r="DD74" i="1"/>
  <c r="EU74" i="1"/>
  <c r="FN74" i="1"/>
  <c r="FB74" i="1"/>
  <c r="ON74" i="1"/>
  <c r="RI74" i="1"/>
  <c r="TS74" i="1"/>
  <c r="KP72" i="1"/>
  <c r="HE74" i="1"/>
  <c r="IB74" i="1"/>
  <c r="IE74" i="1"/>
  <c r="FC74" i="1"/>
  <c r="HQ74" i="1"/>
  <c r="HX74" i="1"/>
  <c r="LR74" i="1"/>
  <c r="LO74" i="1"/>
  <c r="FQ74" i="1"/>
  <c r="FX74" i="1"/>
  <c r="HG74" i="1"/>
  <c r="HY74" i="1"/>
  <c r="IF74" i="1"/>
  <c r="FD74" i="1"/>
  <c r="FG74" i="1"/>
  <c r="DB74" i="1"/>
  <c r="IA74" i="1"/>
  <c r="HV74" i="1"/>
  <c r="EV74" i="1"/>
  <c r="LU74" i="1"/>
  <c r="HJ74" i="1"/>
  <c r="PN74" i="1"/>
  <c r="QZ74" i="1"/>
  <c r="QU74" i="1"/>
  <c r="TB74" i="1"/>
  <c r="RL74" i="1"/>
  <c r="UC74" i="1"/>
  <c r="RY74" i="1"/>
  <c r="OS74" i="1"/>
  <c r="UB74" i="1"/>
  <c r="RP74" i="1"/>
  <c r="PD74" i="1"/>
  <c r="TW74" i="1"/>
  <c r="RK74" i="1"/>
  <c r="OY74" i="1"/>
  <c r="TR74" i="1"/>
  <c r="RF74" i="1"/>
  <c r="OT74" i="1"/>
  <c r="OO74" i="1"/>
  <c r="UG74" i="1"/>
  <c r="HL76" i="1"/>
  <c r="HX76" i="1"/>
  <c r="HF74" i="1"/>
  <c r="HB74" i="1"/>
  <c r="UF74" i="1"/>
  <c r="RT74" i="1"/>
  <c r="PH74" i="1"/>
  <c r="UA74" i="1"/>
  <c r="RO74" i="1"/>
  <c r="PC74" i="1"/>
  <c r="TV74" i="1"/>
  <c r="RJ74" i="1"/>
  <c r="OX74" i="1"/>
  <c r="PE74" i="1"/>
  <c r="EN74" i="1"/>
  <c r="TQ74" i="1"/>
  <c r="TM74" i="1"/>
  <c r="OW74" i="1"/>
  <c r="TX74" i="1"/>
  <c r="PK74" i="1"/>
  <c r="ET74" i="1"/>
  <c r="FV74" i="1"/>
  <c r="TP74" i="1"/>
  <c r="RD74" i="1"/>
  <c r="OR74" i="1"/>
  <c r="TK74" i="1"/>
  <c r="QY74" i="1"/>
  <c r="OM74" i="1"/>
  <c r="TF74" i="1"/>
  <c r="QT74" i="1"/>
  <c r="OH74" i="1"/>
  <c r="UK74" i="1"/>
  <c r="HK74" i="1"/>
  <c r="SA74" i="1"/>
  <c r="PO74" i="1"/>
  <c r="UH74" i="1"/>
  <c r="RV74" i="1"/>
  <c r="PJ74" i="1"/>
  <c r="RA74" i="1"/>
  <c r="PQ74" i="1"/>
  <c r="EX74" i="1"/>
  <c r="PP74" i="1"/>
  <c r="RW74" i="1"/>
  <c r="OZ74" i="1"/>
  <c r="UD74" i="1"/>
  <c r="RR74" i="1"/>
  <c r="PF74" i="1"/>
  <c r="UI74" i="1"/>
  <c r="RG74" i="1"/>
  <c r="OU74" i="1"/>
  <c r="TN74" i="1"/>
  <c r="RB74" i="1"/>
  <c r="PA74" i="1"/>
  <c r="ER76" i="1"/>
  <c r="HD76" i="1"/>
  <c r="EZ76" i="1"/>
  <c r="FL76" i="1"/>
  <c r="FM76" i="1"/>
  <c r="HI76" i="1"/>
  <c r="FF70" i="1"/>
  <c r="EQ70" i="1"/>
  <c r="FP70" i="1"/>
  <c r="HY70" i="1"/>
  <c r="OK70" i="1"/>
  <c r="RS70" i="1"/>
  <c r="FR70" i="1"/>
  <c r="PM70" i="1"/>
  <c r="TV70" i="1"/>
  <c r="FP76" i="1"/>
  <c r="FT76" i="1"/>
  <c r="FH76" i="1"/>
  <c r="HT76" i="1"/>
  <c r="GZ76" i="1"/>
  <c r="FQ76" i="1"/>
  <c r="HY76" i="1"/>
  <c r="DD70" i="1"/>
  <c r="FA70" i="1"/>
  <c r="FM70" i="1"/>
  <c r="FU70" i="1"/>
  <c r="OO70" i="1"/>
  <c r="UK70" i="1"/>
  <c r="TG70" i="1"/>
  <c r="OS70" i="1"/>
  <c r="OX70" i="1"/>
  <c r="KO72" i="1"/>
  <c r="OI73" i="1"/>
  <c r="SA73" i="1"/>
  <c r="HP76" i="1"/>
  <c r="FX76" i="1"/>
  <c r="IB76" i="1"/>
  <c r="IF76" i="1"/>
  <c r="EW76" i="1"/>
  <c r="OP74" i="1"/>
  <c r="TH74" i="1"/>
  <c r="QV74" i="1"/>
  <c r="OJ74" i="1"/>
  <c r="TC74" i="1"/>
  <c r="TY74" i="1"/>
  <c r="TE74" i="1"/>
  <c r="PI74" i="1"/>
  <c r="TD74" i="1"/>
  <c r="TU74" i="1"/>
  <c r="RM74" i="1"/>
  <c r="QS74" i="1"/>
  <c r="UJ74" i="1"/>
  <c r="QW74" i="1"/>
  <c r="RX74" i="1"/>
  <c r="PL74" i="1"/>
  <c r="UE74" i="1"/>
  <c r="RS74" i="1"/>
  <c r="PG74" i="1"/>
  <c r="TZ74" i="1"/>
  <c r="RN74" i="1"/>
  <c r="PB74" i="1"/>
  <c r="OK74" i="1"/>
  <c r="TT74" i="1"/>
  <c r="RH74" i="1"/>
  <c r="OV74" i="1"/>
  <c r="TO74" i="1"/>
  <c r="RC74" i="1"/>
  <c r="OQ74" i="1"/>
  <c r="TJ74" i="1"/>
  <c r="QX74" i="1"/>
  <c r="OL74" i="1"/>
  <c r="EO74" i="1"/>
  <c r="TI74" i="1"/>
  <c r="RU74" i="1"/>
  <c r="FE76" i="1"/>
  <c r="FU76" i="1"/>
  <c r="HA76" i="1"/>
  <c r="HQ76" i="1"/>
  <c r="IG76" i="1"/>
  <c r="ET76" i="1"/>
  <c r="FN76" i="1"/>
  <c r="HJ76" i="1"/>
  <c r="EV76" i="1"/>
  <c r="HH76" i="1"/>
  <c r="ES76" i="1"/>
  <c r="FI76" i="1"/>
  <c r="FY76" i="1"/>
  <c r="HE76" i="1"/>
  <c r="HU76" i="1"/>
  <c r="EX76" i="1"/>
  <c r="FV76" i="1"/>
  <c r="HZ76" i="1"/>
  <c r="FF76" i="1"/>
  <c r="HM76" i="1"/>
  <c r="IC76" i="1"/>
  <c r="EP76" i="1"/>
  <c r="FJ76" i="1"/>
  <c r="HN76" i="1"/>
  <c r="ID76" i="1"/>
  <c r="EY76" i="1"/>
  <c r="FO76" i="1"/>
  <c r="HK76" i="1"/>
  <c r="IA76" i="1"/>
  <c r="TQ76" i="1"/>
  <c r="PM76" i="1"/>
  <c r="RY76" i="1"/>
  <c r="UK76" i="1"/>
  <c r="PQ76" i="1"/>
  <c r="OO76" i="1"/>
  <c r="RA76" i="1"/>
  <c r="TM76" i="1"/>
  <c r="OP76" i="1"/>
  <c r="PF76" i="1"/>
  <c r="RB76" i="1"/>
  <c r="RR76" i="1"/>
  <c r="TN76" i="1"/>
  <c r="UD76" i="1"/>
  <c r="OU76" i="1"/>
  <c r="PK76" i="1"/>
  <c r="RG76" i="1"/>
  <c r="RW76" i="1"/>
  <c r="TC76" i="1"/>
  <c r="TS76" i="1"/>
  <c r="UI76" i="1"/>
  <c r="ON76" i="1"/>
  <c r="PD76" i="1"/>
  <c r="QZ76" i="1"/>
  <c r="RP76" i="1"/>
  <c r="TL76" i="1"/>
  <c r="DB76" i="1"/>
  <c r="DE76" i="1"/>
  <c r="DA76" i="1"/>
  <c r="DD76" i="1"/>
  <c r="CZ76" i="1"/>
  <c r="DC76" i="1"/>
  <c r="FB76" i="1"/>
  <c r="FR76" i="1"/>
  <c r="HB76" i="1"/>
  <c r="HR76" i="1"/>
  <c r="IH76" i="1"/>
  <c r="FC76" i="1"/>
  <c r="FS76" i="1"/>
  <c r="GY76" i="1"/>
  <c r="HO76" i="1"/>
  <c r="IE76" i="1"/>
  <c r="EN76" i="1"/>
  <c r="PI76" i="1"/>
  <c r="EO76" i="1"/>
  <c r="PE76" i="1"/>
  <c r="RQ76" i="1"/>
  <c r="UC76" i="1"/>
  <c r="OT76" i="1"/>
  <c r="PJ76" i="1"/>
  <c r="RF76" i="1"/>
  <c r="RV76" i="1"/>
  <c r="TB76" i="1"/>
  <c r="TR76" i="1"/>
  <c r="UH76" i="1"/>
  <c r="OI76" i="1"/>
  <c r="OY76" i="1"/>
  <c r="PO76" i="1"/>
  <c r="QU76" i="1"/>
  <c r="RK76" i="1"/>
  <c r="SA76" i="1"/>
  <c r="TG76" i="1"/>
  <c r="TW76" i="1"/>
  <c r="OR76" i="1"/>
  <c r="PH76" i="1"/>
  <c r="RD76" i="1"/>
  <c r="RT76" i="1"/>
  <c r="TP76" i="1"/>
  <c r="UF76" i="1"/>
  <c r="HF76" i="1"/>
  <c r="HV76" i="1"/>
  <c r="EQ76" i="1"/>
  <c r="FG76" i="1"/>
  <c r="FW76" i="1"/>
  <c r="HC76" i="1"/>
  <c r="HS76" i="1"/>
  <c r="OS76" i="1"/>
  <c r="RU76" i="1"/>
  <c r="OJ76" i="1"/>
  <c r="QS76" i="1"/>
  <c r="TE76" i="1"/>
  <c r="OK76" i="1"/>
  <c r="QW76" i="1"/>
  <c r="TI76" i="1"/>
  <c r="LU76" i="1"/>
  <c r="LQ76" i="1"/>
  <c r="KP76" i="1"/>
  <c r="LT76" i="1"/>
  <c r="LP76" i="1"/>
  <c r="KO76" i="1"/>
  <c r="LR76" i="1"/>
  <c r="LO76" i="1"/>
  <c r="KQ76" i="1"/>
  <c r="JN76" i="1"/>
  <c r="KN76" i="1"/>
  <c r="LS76" i="1"/>
  <c r="OH76" i="1"/>
  <c r="OX76" i="1"/>
  <c r="PN76" i="1"/>
  <c r="QT76" i="1"/>
  <c r="RJ76" i="1"/>
  <c r="RZ76" i="1"/>
  <c r="TF76" i="1"/>
  <c r="TV76" i="1"/>
  <c r="OM76" i="1"/>
  <c r="PC76" i="1"/>
  <c r="QY76" i="1"/>
  <c r="RO76" i="1"/>
  <c r="TK76" i="1"/>
  <c r="UA76" i="1"/>
  <c r="OV76" i="1"/>
  <c r="PL76" i="1"/>
  <c r="QR76" i="1"/>
  <c r="RH76" i="1"/>
  <c r="RX76" i="1"/>
  <c r="TD76" i="1"/>
  <c r="TT76" i="1"/>
  <c r="UJ76" i="1"/>
  <c r="EU76" i="1"/>
  <c r="FK76" i="1"/>
  <c r="HG76" i="1"/>
  <c r="HW76" i="1"/>
  <c r="RE76" i="1"/>
  <c r="UG76" i="1"/>
  <c r="OW76" i="1"/>
  <c r="RI76" i="1"/>
  <c r="TU76" i="1"/>
  <c r="PA76" i="1"/>
  <c r="RM76" i="1"/>
  <c r="TY76" i="1"/>
  <c r="OL76" i="1"/>
  <c r="PB76" i="1"/>
  <c r="QX76" i="1"/>
  <c r="RN76" i="1"/>
  <c r="TJ76" i="1"/>
  <c r="TZ76" i="1"/>
  <c r="OQ76" i="1"/>
  <c r="PG76" i="1"/>
  <c r="RC76" i="1"/>
  <c r="RS76" i="1"/>
  <c r="TO76" i="1"/>
  <c r="UE76" i="1"/>
  <c r="OZ76" i="1"/>
  <c r="PP76" i="1"/>
  <c r="QV76" i="1"/>
  <c r="RL76" i="1"/>
  <c r="TH76" i="1"/>
  <c r="TX76" i="1"/>
  <c r="QX73" i="1"/>
  <c r="EN73" i="1"/>
  <c r="EO73" i="1"/>
  <c r="RF73" i="1"/>
  <c r="OH73" i="1"/>
  <c r="OY73" i="1"/>
  <c r="PD73" i="1"/>
  <c r="RP73" i="1"/>
  <c r="TL73" i="1"/>
  <c r="TY73" i="1"/>
  <c r="TZ73" i="1"/>
  <c r="PQ73" i="1"/>
  <c r="PN73" i="1"/>
  <c r="QT73" i="1"/>
  <c r="PO73" i="1"/>
  <c r="QU73" i="1"/>
  <c r="UB73" i="1"/>
  <c r="FL70" i="1"/>
  <c r="FS70" i="1"/>
  <c r="FD70" i="1"/>
  <c r="FT70" i="1"/>
  <c r="RW70" i="1"/>
  <c r="OW70" i="1"/>
  <c r="UD70" i="1"/>
  <c r="RF70" i="1"/>
  <c r="RB70" i="1"/>
  <c r="OM70" i="1"/>
  <c r="EO70" i="1"/>
  <c r="HP72" i="1"/>
  <c r="HJ72" i="1"/>
  <c r="EQ72" i="1"/>
  <c r="FF72" i="1"/>
  <c r="FW72" i="1"/>
  <c r="HQ72" i="1"/>
  <c r="UJ72" i="1"/>
  <c r="RH72" i="1"/>
  <c r="UE72" i="1"/>
  <c r="PG72" i="1"/>
  <c r="TB72" i="1"/>
  <c r="OT72" i="1"/>
  <c r="TU72" i="1"/>
  <c r="RE72" i="1"/>
  <c r="FM72" i="1"/>
  <c r="RT72" i="1"/>
  <c r="UA72" i="1"/>
  <c r="PC72" i="1"/>
  <c r="RR72" i="1"/>
  <c r="PQ72" i="1"/>
  <c r="OK72" i="1"/>
  <c r="FI72" i="1"/>
  <c r="RP72" i="1"/>
  <c r="TW72" i="1"/>
  <c r="QU72" i="1"/>
  <c r="TZ72" i="1"/>
  <c r="PB72" i="1"/>
  <c r="EO72" i="1"/>
  <c r="RL72" i="1"/>
  <c r="PK72" i="1"/>
  <c r="TI72" i="1"/>
  <c r="OZ72" i="1"/>
  <c r="UC72" i="1"/>
  <c r="PM72" i="1"/>
  <c r="OX72" i="1"/>
  <c r="RZ72" i="1"/>
  <c r="UG72" i="1"/>
  <c r="PA73" i="1"/>
  <c r="TU73" i="1"/>
  <c r="QS73" i="1"/>
  <c r="RZ73" i="1"/>
  <c r="TF73" i="1"/>
  <c r="RK73" i="1"/>
  <c r="TG73" i="1"/>
  <c r="LQ72" i="1"/>
  <c r="LO72" i="1"/>
  <c r="LP70" i="1"/>
  <c r="FA73" i="1"/>
  <c r="FM73" i="1"/>
  <c r="FD73" i="1"/>
  <c r="FP73" i="1"/>
  <c r="IB73" i="1"/>
  <c r="FR73" i="1"/>
  <c r="LR72" i="1"/>
  <c r="LP72" i="1"/>
  <c r="LU72" i="1"/>
  <c r="OL73" i="1"/>
  <c r="PJ73" i="1"/>
  <c r="RA73" i="1"/>
  <c r="UH73" i="1"/>
  <c r="PM73" i="1"/>
  <c r="RE73" i="1"/>
  <c r="UK73" i="1"/>
  <c r="OK73" i="1"/>
  <c r="RQ73" i="1"/>
  <c r="TI73" i="1"/>
  <c r="OP73" i="1"/>
  <c r="RB73" i="1"/>
  <c r="TN73" i="1"/>
  <c r="OM73" i="1"/>
  <c r="PC73" i="1"/>
  <c r="QY73" i="1"/>
  <c r="RO73" i="1"/>
  <c r="TK73" i="1"/>
  <c r="UA73" i="1"/>
  <c r="OR73" i="1"/>
  <c r="PH73" i="1"/>
  <c r="RD73" i="1"/>
  <c r="RT73" i="1"/>
  <c r="TP73" i="1"/>
  <c r="UF73" i="1"/>
  <c r="EV73" i="1"/>
  <c r="IC73" i="1"/>
  <c r="FH73" i="1"/>
  <c r="GY73" i="1"/>
  <c r="FL73" i="1"/>
  <c r="HC73" i="1"/>
  <c r="FX73" i="1"/>
  <c r="HO73" i="1"/>
  <c r="FI73" i="1"/>
  <c r="GZ73" i="1"/>
  <c r="HU73" i="1"/>
  <c r="EZ73" i="1"/>
  <c r="FU73" i="1"/>
  <c r="HL73" i="1"/>
  <c r="IH73" i="1"/>
  <c r="EP73" i="1"/>
  <c r="FF73" i="1"/>
  <c r="FV73" i="1"/>
  <c r="HF73" i="1"/>
  <c r="HV73" i="1"/>
  <c r="IG73" i="1"/>
  <c r="HS73" i="1"/>
  <c r="IE73" i="1"/>
  <c r="FY73" i="1"/>
  <c r="HP73" i="1"/>
  <c r="EU73" i="1"/>
  <c r="HG73" i="1"/>
  <c r="FB73" i="1"/>
  <c r="HB73" i="1"/>
  <c r="JN72" i="1"/>
  <c r="KN72" i="1"/>
  <c r="LT72" i="1"/>
  <c r="PI73" i="1"/>
  <c r="UG73" i="1"/>
  <c r="LU73" i="1"/>
  <c r="LQ73" i="1"/>
  <c r="KP73" i="1"/>
  <c r="JN73" i="1"/>
  <c r="LT73" i="1"/>
  <c r="LO73" i="1"/>
  <c r="KO73" i="1"/>
  <c r="LS73" i="1"/>
  <c r="LP73" i="1"/>
  <c r="KN73" i="1"/>
  <c r="LR73" i="1"/>
  <c r="KQ73" i="1"/>
  <c r="RU73" i="1"/>
  <c r="RM73" i="1"/>
  <c r="TB73" i="1"/>
  <c r="RN73" i="1"/>
  <c r="TE73" i="1"/>
  <c r="OT73" i="1"/>
  <c r="TR73" i="1"/>
  <c r="OX73" i="1"/>
  <c r="RJ73" i="1"/>
  <c r="TV73" i="1"/>
  <c r="OQ73" i="1"/>
  <c r="PG73" i="1"/>
  <c r="RC73" i="1"/>
  <c r="RS73" i="1"/>
  <c r="TO73" i="1"/>
  <c r="UE73" i="1"/>
  <c r="OV73" i="1"/>
  <c r="PL73" i="1"/>
  <c r="QR73" i="1"/>
  <c r="RH73" i="1"/>
  <c r="RX73" i="1"/>
  <c r="TD73" i="1"/>
  <c r="TT73" i="1"/>
  <c r="UJ73" i="1"/>
  <c r="FG73" i="1"/>
  <c r="FS73" i="1"/>
  <c r="HI73" i="1"/>
  <c r="FW73" i="1"/>
  <c r="HM73" i="1"/>
  <c r="ER73" i="1"/>
  <c r="HY73" i="1"/>
  <c r="ES73" i="1"/>
  <c r="FO73" i="1"/>
  <c r="HE73" i="1"/>
  <c r="IA73" i="1"/>
  <c r="FE73" i="1"/>
  <c r="HQ73" i="1"/>
  <c r="ET73" i="1"/>
  <c r="FJ73" i="1"/>
  <c r="HJ73" i="1"/>
  <c r="DE73" i="1"/>
  <c r="DA73" i="1"/>
  <c r="DC73" i="1"/>
  <c r="DB73" i="1"/>
  <c r="CZ73" i="1"/>
  <c r="DD73" i="1"/>
  <c r="EW73" i="1"/>
  <c r="HD73" i="1"/>
  <c r="HR73" i="1"/>
  <c r="KQ72" i="1"/>
  <c r="LS72" i="1"/>
  <c r="RI73" i="1"/>
  <c r="OW73" i="1"/>
  <c r="TJ73" i="1"/>
  <c r="RV73" i="1"/>
  <c r="TM73" i="1"/>
  <c r="OS73" i="1"/>
  <c r="RY73" i="1"/>
  <c r="TQ73" i="1"/>
  <c r="PE73" i="1"/>
  <c r="QW73" i="1"/>
  <c r="UC73" i="1"/>
  <c r="PF73" i="1"/>
  <c r="RR73" i="1"/>
  <c r="UD73" i="1"/>
  <c r="OU73" i="1"/>
  <c r="PK73" i="1"/>
  <c r="RG73" i="1"/>
  <c r="RW73" i="1"/>
  <c r="TC73" i="1"/>
  <c r="TS73" i="1"/>
  <c r="UI73" i="1"/>
  <c r="OJ73" i="1"/>
  <c r="OZ73" i="1"/>
  <c r="PP73" i="1"/>
  <c r="QV73" i="1"/>
  <c r="RL73" i="1"/>
  <c r="TH73" i="1"/>
  <c r="TX73" i="1"/>
  <c r="FQ73" i="1"/>
  <c r="HH73" i="1"/>
  <c r="HT73" i="1"/>
  <c r="EQ73" i="1"/>
  <c r="HX73" i="1"/>
  <c r="FC73" i="1"/>
  <c r="EY73" i="1"/>
  <c r="FT73" i="1"/>
  <c r="HK73" i="1"/>
  <c r="IF73" i="1"/>
  <c r="FK73" i="1"/>
  <c r="HA73" i="1"/>
  <c r="HW73" i="1"/>
  <c r="EX73" i="1"/>
  <c r="FN73" i="1"/>
  <c r="HN73" i="1"/>
  <c r="ID73" i="1"/>
  <c r="KO70" i="1"/>
  <c r="LQ70" i="1"/>
  <c r="LT70" i="1"/>
  <c r="LO70" i="1"/>
  <c r="KQ70" i="1"/>
  <c r="LU70" i="1"/>
  <c r="JN70" i="1"/>
  <c r="LS70" i="1"/>
  <c r="LR70" i="1"/>
  <c r="KP70" i="1"/>
  <c r="KN70" i="1"/>
  <c r="IF66" i="1"/>
  <c r="IF65" i="1"/>
  <c r="EY70" i="1"/>
  <c r="EP70" i="1"/>
  <c r="FK70" i="1"/>
  <c r="DB70" i="1"/>
  <c r="DA70" i="1"/>
  <c r="HC70" i="1"/>
  <c r="IH70" i="1"/>
  <c r="IE70" i="1"/>
  <c r="FC70" i="1"/>
  <c r="EV70" i="1"/>
  <c r="FE70" i="1"/>
  <c r="ET70" i="1"/>
  <c r="ID70" i="1"/>
  <c r="FH70" i="1"/>
  <c r="RX70" i="1"/>
  <c r="FJ70" i="1"/>
  <c r="EX70" i="1"/>
  <c r="ER70" i="1"/>
  <c r="EZ70" i="1"/>
  <c r="RL70" i="1"/>
  <c r="RG70" i="1"/>
  <c r="RZ70" i="1"/>
  <c r="TM70" i="1"/>
  <c r="TZ70" i="1"/>
  <c r="UH70" i="1"/>
  <c r="HU70" i="1"/>
  <c r="RD70" i="1"/>
  <c r="RC70" i="1"/>
  <c r="RR70" i="1"/>
  <c r="TE70" i="1"/>
  <c r="OJ70" i="1"/>
  <c r="RE70" i="1"/>
  <c r="PN70" i="1"/>
  <c r="UB70" i="1"/>
  <c r="SA70" i="1"/>
  <c r="OY70" i="1"/>
  <c r="PL70" i="1"/>
  <c r="PP70" i="1"/>
  <c r="TI70" i="1"/>
  <c r="OR70" i="1"/>
  <c r="OV70" i="1"/>
  <c r="RQ70" i="1"/>
  <c r="RT70" i="1"/>
  <c r="RJ70" i="1"/>
  <c r="QT70" i="1"/>
  <c r="QY70" i="1"/>
  <c r="TY70" i="1"/>
  <c r="FD71" i="1"/>
  <c r="FK71" i="1"/>
  <c r="IA70" i="1"/>
  <c r="HX70" i="1"/>
  <c r="HQ70" i="1"/>
  <c r="EU70" i="1"/>
  <c r="DC70" i="1"/>
  <c r="DE70" i="1"/>
  <c r="FW70" i="1"/>
  <c r="HM70" i="1"/>
  <c r="HO70" i="1"/>
  <c r="IC70" i="1"/>
  <c r="HV70" i="1"/>
  <c r="HZ70" i="1"/>
  <c r="HP70" i="1"/>
  <c r="FB70" i="1"/>
  <c r="UJ70" i="1"/>
  <c r="RH70" i="1"/>
  <c r="IF70" i="1"/>
  <c r="HN70" i="1"/>
  <c r="UF70" i="1"/>
  <c r="FN70" i="1"/>
  <c r="TS70" i="1"/>
  <c r="PK70" i="1"/>
  <c r="QW70" i="1"/>
  <c r="RA70" i="1"/>
  <c r="RN70" i="1"/>
  <c r="RV70" i="1"/>
  <c r="FI70" i="1"/>
  <c r="UI70" i="1"/>
  <c r="PG70" i="1"/>
  <c r="QR70" i="1"/>
  <c r="RY70" i="1"/>
  <c r="TJ70" i="1"/>
  <c r="OL70" i="1"/>
  <c r="EN70" i="1"/>
  <c r="RP70" i="1"/>
  <c r="RK70" i="1"/>
  <c r="OI70" i="1"/>
  <c r="OP70" i="1"/>
  <c r="OT70" i="1"/>
  <c r="QX70" i="1"/>
  <c r="HE70" i="1"/>
  <c r="TB70" i="1"/>
  <c r="PD70" i="1"/>
  <c r="UE70" i="1"/>
  <c r="TQ70" i="1"/>
  <c r="UG70" i="1"/>
  <c r="PC70" i="1"/>
  <c r="TK70" i="1"/>
  <c r="GZ71" i="1"/>
  <c r="HK70" i="1"/>
  <c r="HB70" i="1"/>
  <c r="HW70" i="1"/>
  <c r="HR70" i="1"/>
  <c r="CZ70" i="1"/>
  <c r="FG70" i="1"/>
  <c r="FV70" i="1"/>
  <c r="GY70" i="1"/>
  <c r="HH70" i="1"/>
  <c r="HA70" i="1"/>
  <c r="IB70" i="1"/>
  <c r="FY70" i="1"/>
  <c r="EW70" i="1"/>
  <c r="TT70" i="1"/>
  <c r="TW70" i="1"/>
  <c r="HJ70" i="1"/>
  <c r="HI70" i="1"/>
  <c r="TP70" i="1"/>
  <c r="HD70" i="1"/>
  <c r="TC70" i="1"/>
  <c r="OU70" i="1"/>
  <c r="PF70" i="1"/>
  <c r="PJ70" i="1"/>
  <c r="RU70" i="1"/>
  <c r="OH70" i="1"/>
  <c r="FX70" i="1"/>
  <c r="TO70" i="1"/>
  <c r="OQ70" i="1"/>
  <c r="PA70" i="1"/>
  <c r="QV70" i="1"/>
  <c r="QZ70" i="1"/>
  <c r="TR70" i="1"/>
  <c r="GZ70" i="1"/>
  <c r="UA70" i="1"/>
  <c r="QU70" i="1"/>
  <c r="TN70" i="1"/>
  <c r="TU70" i="1"/>
  <c r="ON70" i="1"/>
  <c r="PH70" i="1"/>
  <c r="ES70" i="1"/>
  <c r="HT70" i="1"/>
  <c r="PB70" i="1"/>
  <c r="RO70" i="1"/>
  <c r="RM70" i="1"/>
  <c r="OZ70" i="1"/>
  <c r="PQ70" i="1"/>
  <c r="IF71" i="1"/>
  <c r="HG71" i="1"/>
  <c r="HC71" i="1"/>
  <c r="HO71" i="1"/>
  <c r="PI71" i="1"/>
  <c r="RI71" i="1"/>
  <c r="OR71" i="1"/>
  <c r="RB71" i="1"/>
  <c r="QZ71" i="1"/>
  <c r="OI71" i="1"/>
  <c r="SA71" i="1"/>
  <c r="TW71" i="1"/>
  <c r="RT71" i="1"/>
  <c r="TP71" i="1"/>
  <c r="FI71" i="1"/>
  <c r="HK71" i="1"/>
  <c r="FP71" i="1"/>
  <c r="HQ71" i="1"/>
  <c r="EQ71" i="1"/>
  <c r="HX71" i="1"/>
  <c r="EP71" i="1"/>
  <c r="RY71" i="1"/>
  <c r="TE71" i="1"/>
  <c r="RL71" i="1"/>
  <c r="TV71" i="1"/>
  <c r="OY71" i="1"/>
  <c r="UF71" i="1"/>
  <c r="ES71" i="1"/>
  <c r="FT71" i="1"/>
  <c r="HP71" i="1"/>
  <c r="EU71" i="1"/>
  <c r="HW71" i="1"/>
  <c r="FL71" i="1"/>
  <c r="FC71" i="1"/>
  <c r="FF71" i="1"/>
  <c r="HF71" i="1"/>
  <c r="TR71" i="1"/>
  <c r="UK71" i="1"/>
  <c r="PO71" i="1"/>
  <c r="QU71" i="1"/>
  <c r="EY71" i="1"/>
  <c r="FY71" i="1"/>
  <c r="HU71" i="1"/>
  <c r="FE71" i="1"/>
  <c r="HA71" i="1"/>
  <c r="IB71" i="1"/>
  <c r="FX71" i="1"/>
  <c r="FV71" i="1"/>
  <c r="HV71" i="1"/>
  <c r="OW71" i="1"/>
  <c r="TI71" i="1"/>
  <c r="PH71" i="1"/>
  <c r="OZ71" i="1"/>
  <c r="RK71" i="1"/>
  <c r="TG71" i="1"/>
  <c r="EV71" i="1"/>
  <c r="FQ71" i="1"/>
  <c r="HH71" i="1"/>
  <c r="IC71" i="1"/>
  <c r="FH71" i="1"/>
  <c r="GY71" i="1"/>
  <c r="HT71" i="1"/>
  <c r="ET71" i="1"/>
  <c r="FJ71" i="1"/>
  <c r="HJ71" i="1"/>
  <c r="HZ71" i="1"/>
  <c r="ON71" i="1"/>
  <c r="PQ71" i="1"/>
  <c r="QW71" i="1"/>
  <c r="EO71" i="1"/>
  <c r="PD71" i="1"/>
  <c r="RV71" i="1"/>
  <c r="UH71" i="1"/>
  <c r="OX71" i="1"/>
  <c r="RM71" i="1"/>
  <c r="TY71" i="1"/>
  <c r="OL71" i="1"/>
  <c r="PN71" i="1"/>
  <c r="QS71" i="1"/>
  <c r="RE71" i="1"/>
  <c r="TM71" i="1"/>
  <c r="OJ71" i="1"/>
  <c r="PE71" i="1"/>
  <c r="QV71" i="1"/>
  <c r="RR71" i="1"/>
  <c r="UD71" i="1"/>
  <c r="OM71" i="1"/>
  <c r="PC71" i="1"/>
  <c r="QY71" i="1"/>
  <c r="RO71" i="1"/>
  <c r="TK71" i="1"/>
  <c r="UA71" i="1"/>
  <c r="RX71" i="1"/>
  <c r="TD71" i="1"/>
  <c r="TT71" i="1"/>
  <c r="UJ71" i="1"/>
  <c r="LT71" i="1"/>
  <c r="LP71" i="1"/>
  <c r="KO71" i="1"/>
  <c r="LU71" i="1"/>
  <c r="LO71" i="1"/>
  <c r="KP71" i="1"/>
  <c r="LQ71" i="1"/>
  <c r="KN71" i="1"/>
  <c r="JN71" i="1"/>
  <c r="LS71" i="1"/>
  <c r="LR71" i="1"/>
  <c r="KQ71" i="1"/>
  <c r="FO71" i="1"/>
  <c r="HE71" i="1"/>
  <c r="IA71" i="1"/>
  <c r="EZ71" i="1"/>
  <c r="FU71" i="1"/>
  <c r="HL71" i="1"/>
  <c r="IG71" i="1"/>
  <c r="FA71" i="1"/>
  <c r="FW71" i="1"/>
  <c r="HM71" i="1"/>
  <c r="ER71" i="1"/>
  <c r="FM71" i="1"/>
  <c r="HD71" i="1"/>
  <c r="HY71" i="1"/>
  <c r="EX71" i="1"/>
  <c r="FN71" i="1"/>
  <c r="HN71" i="1"/>
  <c r="ID71" i="1"/>
  <c r="OV71" i="1"/>
  <c r="RH71" i="1"/>
  <c r="TQ71" i="1"/>
  <c r="OH71" i="1"/>
  <c r="PL71" i="1"/>
  <c r="PF71" i="1"/>
  <c r="OS71" i="1"/>
  <c r="RD71" i="1"/>
  <c r="TJ71" i="1"/>
  <c r="RJ71" i="1"/>
  <c r="TU71" i="1"/>
  <c r="OO71" i="1"/>
  <c r="PJ71" i="1"/>
  <c r="RA71" i="1"/>
  <c r="RZ71" i="1"/>
  <c r="TF71" i="1"/>
  <c r="OQ71" i="1"/>
  <c r="PG71" i="1"/>
  <c r="RC71" i="1"/>
  <c r="RS71" i="1"/>
  <c r="TO71" i="1"/>
  <c r="UE71" i="1"/>
  <c r="TH71" i="1"/>
  <c r="DB71" i="1"/>
  <c r="DE71" i="1"/>
  <c r="DA71" i="1"/>
  <c r="DD71" i="1"/>
  <c r="CZ71" i="1"/>
  <c r="DC71" i="1"/>
  <c r="FG71" i="1"/>
  <c r="HS71" i="1"/>
  <c r="EW71" i="1"/>
  <c r="FS71" i="1"/>
  <c r="HI71" i="1"/>
  <c r="IE71" i="1"/>
  <c r="FB71" i="1"/>
  <c r="FR71" i="1"/>
  <c r="HB71" i="1"/>
  <c r="HR71" i="1"/>
  <c r="IH71" i="1"/>
  <c r="EN71" i="1"/>
  <c r="PB71" i="1"/>
  <c r="RU71" i="1"/>
  <c r="UG71" i="1"/>
  <c r="OP71" i="1"/>
  <c r="QX71" i="1"/>
  <c r="TB71" i="1"/>
  <c r="OK71" i="1"/>
  <c r="PM71" i="1"/>
  <c r="QR71" i="1"/>
  <c r="PA71" i="1"/>
  <c r="RN71" i="1"/>
  <c r="TZ71" i="1"/>
  <c r="QT71" i="1"/>
  <c r="RQ71" i="1"/>
  <c r="UC71" i="1"/>
  <c r="OT71" i="1"/>
  <c r="PP71" i="1"/>
  <c r="RF71" i="1"/>
  <c r="TN71" i="1"/>
  <c r="OU71" i="1"/>
  <c r="PK71" i="1"/>
  <c r="RG71" i="1"/>
  <c r="RW71" i="1"/>
  <c r="TC71" i="1"/>
  <c r="TS71" i="1"/>
  <c r="UI71" i="1"/>
  <c r="RP71" i="1"/>
  <c r="TL71" i="1"/>
  <c r="UB71" i="1"/>
  <c r="EZ65" i="1"/>
  <c r="EU65" i="1"/>
  <c r="HG65" i="1"/>
  <c r="GY65" i="1"/>
  <c r="FT65" i="1"/>
  <c r="EY65" i="1"/>
  <c r="HK65" i="1"/>
  <c r="FS65" i="1"/>
  <c r="IE65" i="1"/>
  <c r="FG65" i="1"/>
  <c r="HS65" i="1"/>
  <c r="ER65" i="1"/>
  <c r="FH65" i="1"/>
  <c r="FO65" i="1"/>
  <c r="IA65" i="1"/>
  <c r="HW65" i="1"/>
  <c r="FW65" i="1"/>
  <c r="EV65" i="1"/>
  <c r="FP65" i="1"/>
  <c r="FK65" i="1"/>
  <c r="FC65" i="1"/>
  <c r="HO65" i="1"/>
  <c r="EQ65" i="1"/>
  <c r="HC65" i="1"/>
  <c r="FD65" i="1"/>
  <c r="FX65" i="1"/>
  <c r="HL65" i="1"/>
  <c r="FL65" i="1"/>
  <c r="GZ65" i="1"/>
  <c r="UI67" i="1"/>
  <c r="QZ68" i="1"/>
  <c r="ON68" i="1"/>
  <c r="HG68" i="1"/>
  <c r="PB68" i="1"/>
  <c r="PG68" i="1"/>
  <c r="RN68" i="1"/>
  <c r="TZ68" i="1"/>
  <c r="PD68" i="1"/>
  <c r="RP68" i="1"/>
  <c r="TL68" i="1"/>
  <c r="HO67" i="1"/>
  <c r="OJ67" i="1"/>
  <c r="TV67" i="1"/>
  <c r="QU68" i="1"/>
  <c r="OU68" i="1"/>
  <c r="UB68" i="1"/>
  <c r="OS68" i="1"/>
  <c r="RE68" i="1"/>
  <c r="TM68" i="1"/>
  <c r="RT67" i="1"/>
  <c r="UK67" i="1"/>
  <c r="OH67" i="1"/>
  <c r="RZ67" i="1"/>
  <c r="RG68" i="1"/>
  <c r="TS68" i="1"/>
  <c r="PI68" i="1"/>
  <c r="UG68" i="1"/>
  <c r="FN69" i="1"/>
  <c r="FR66" i="1"/>
  <c r="FL66" i="1"/>
  <c r="IH66" i="1"/>
  <c r="HK66" i="1"/>
  <c r="OQ68" i="1"/>
  <c r="OY68" i="1"/>
  <c r="TW68" i="1"/>
  <c r="SA68" i="1"/>
  <c r="OP68" i="1"/>
  <c r="RB68" i="1"/>
  <c r="TN68" i="1"/>
  <c r="OH68" i="1"/>
  <c r="QT68" i="1"/>
  <c r="TF68" i="1"/>
  <c r="PJ68" i="1"/>
  <c r="RV68" i="1"/>
  <c r="TB68" i="1"/>
  <c r="UH68" i="1"/>
  <c r="EN68" i="1"/>
  <c r="PC68" i="1"/>
  <c r="RO68" i="1"/>
  <c r="UA68" i="1"/>
  <c r="OR68" i="1"/>
  <c r="PH68" i="1"/>
  <c r="RD68" i="1"/>
  <c r="RT68" i="1"/>
  <c r="TP68" i="1"/>
  <c r="UF68" i="1"/>
  <c r="OW68" i="1"/>
  <c r="PM68" i="1"/>
  <c r="QS68" i="1"/>
  <c r="RM68" i="1"/>
  <c r="TQ68" i="1"/>
  <c r="EZ68" i="1"/>
  <c r="FE68" i="1"/>
  <c r="TO68" i="1"/>
  <c r="RS68" i="1"/>
  <c r="OI68" i="1"/>
  <c r="TG68" i="1"/>
  <c r="PF68" i="1"/>
  <c r="RR68" i="1"/>
  <c r="UD68" i="1"/>
  <c r="OX68" i="1"/>
  <c r="RJ68" i="1"/>
  <c r="TV68" i="1"/>
  <c r="OL68" i="1"/>
  <c r="QX68" i="1"/>
  <c r="TJ68" i="1"/>
  <c r="PK68" i="1"/>
  <c r="RW68" i="1"/>
  <c r="TC68" i="1"/>
  <c r="UI68" i="1"/>
  <c r="OV68" i="1"/>
  <c r="PL68" i="1"/>
  <c r="QR68" i="1"/>
  <c r="RH68" i="1"/>
  <c r="RX68" i="1"/>
  <c r="TD68" i="1"/>
  <c r="TT68" i="1"/>
  <c r="UJ68" i="1"/>
  <c r="OK68" i="1"/>
  <c r="PA68" i="1"/>
  <c r="PQ68" i="1"/>
  <c r="QW68" i="1"/>
  <c r="RQ68" i="1"/>
  <c r="TY68" i="1"/>
  <c r="IE68" i="1"/>
  <c r="RC68" i="1"/>
  <c r="RK68" i="1"/>
  <c r="EO68" i="1"/>
  <c r="PO68" i="1"/>
  <c r="PN68" i="1"/>
  <c r="RZ68" i="1"/>
  <c r="OT68" i="1"/>
  <c r="RF68" i="1"/>
  <c r="TR68" i="1"/>
  <c r="OM68" i="1"/>
  <c r="QY68" i="1"/>
  <c r="TK68" i="1"/>
  <c r="OJ68" i="1"/>
  <c r="OZ68" i="1"/>
  <c r="PP68" i="1"/>
  <c r="QV68" i="1"/>
  <c r="RL68" i="1"/>
  <c r="TH68" i="1"/>
  <c r="TX68" i="1"/>
  <c r="OO68" i="1"/>
  <c r="PE68" i="1"/>
  <c r="RA68" i="1"/>
  <c r="RU68" i="1"/>
  <c r="TI68" i="1"/>
  <c r="UC68" i="1"/>
  <c r="RI68" i="1"/>
  <c r="RY68" i="1"/>
  <c r="TE68" i="1"/>
  <c r="TU68" i="1"/>
  <c r="UK68" i="1"/>
  <c r="HW68" i="1"/>
  <c r="IB65" i="1"/>
  <c r="FC66" i="1"/>
  <c r="IE66" i="1"/>
  <c r="IH69" i="1"/>
  <c r="HN69" i="1"/>
  <c r="HA68" i="1"/>
  <c r="HA69" i="1"/>
  <c r="RH67" i="1"/>
  <c r="TH67" i="1"/>
  <c r="PH67" i="1"/>
  <c r="PA67" i="1"/>
  <c r="RM67" i="1"/>
  <c r="OX67" i="1"/>
  <c r="OU67" i="1"/>
  <c r="UJ67" i="1"/>
  <c r="QR67" i="1"/>
  <c r="QV67" i="1"/>
  <c r="TY67" i="1"/>
  <c r="PM67" i="1"/>
  <c r="QS67" i="1"/>
  <c r="PN67" i="1"/>
  <c r="QT67" i="1"/>
  <c r="PK67" i="1"/>
  <c r="RG67" i="1"/>
  <c r="TC67" i="1"/>
  <c r="HQ69" i="1"/>
  <c r="UF67" i="1"/>
  <c r="RY67" i="1"/>
  <c r="TE67" i="1"/>
  <c r="RJ67" i="1"/>
  <c r="TF67" i="1"/>
  <c r="RW67" i="1"/>
  <c r="TS67" i="1"/>
  <c r="FU68" i="1"/>
  <c r="FK68" i="1"/>
  <c r="EU68" i="1"/>
  <c r="HH65" i="1"/>
  <c r="EV68" i="1"/>
  <c r="EX66" i="1"/>
  <c r="GZ66" i="1"/>
  <c r="ES67" i="1"/>
  <c r="FG68" i="1"/>
  <c r="QX65" i="1"/>
  <c r="HZ67" i="1"/>
  <c r="FQ68" i="1"/>
  <c r="HH68" i="1"/>
  <c r="FA68" i="1"/>
  <c r="HC68" i="1"/>
  <c r="HP65" i="1"/>
  <c r="FL68" i="1"/>
  <c r="HX65" i="1"/>
  <c r="OZ65" i="1"/>
  <c r="HD68" i="1"/>
  <c r="EY68" i="1"/>
  <c r="FR69" i="1"/>
  <c r="EP69" i="1"/>
  <c r="HB69" i="1"/>
  <c r="ES69" i="1"/>
  <c r="HL69" i="1"/>
  <c r="TT67" i="1"/>
  <c r="TD67" i="1"/>
  <c r="OZ67" i="1"/>
  <c r="RL67" i="1"/>
  <c r="TX67" i="1"/>
  <c r="PI67" i="1"/>
  <c r="RU67" i="1"/>
  <c r="UG67" i="1"/>
  <c r="OO67" i="1"/>
  <c r="RA67" i="1"/>
  <c r="TM67" i="1"/>
  <c r="OL67" i="1"/>
  <c r="PB67" i="1"/>
  <c r="QX67" i="1"/>
  <c r="RN67" i="1"/>
  <c r="TJ67" i="1"/>
  <c r="TZ67" i="1"/>
  <c r="OI67" i="1"/>
  <c r="OY67" i="1"/>
  <c r="PO67" i="1"/>
  <c r="QU67" i="1"/>
  <c r="RK67" i="1"/>
  <c r="SA67" i="1"/>
  <c r="TG67" i="1"/>
  <c r="TW67" i="1"/>
  <c r="HB66" i="1"/>
  <c r="FK66" i="1"/>
  <c r="HO66" i="1"/>
  <c r="FN66" i="1"/>
  <c r="HF66" i="1"/>
  <c r="FP66" i="1"/>
  <c r="HL66" i="1"/>
  <c r="EW66" i="1"/>
  <c r="GY67" i="1"/>
  <c r="FN67" i="1"/>
  <c r="HJ67" i="1"/>
  <c r="FC67" i="1"/>
  <c r="ET67" i="1"/>
  <c r="HQ67" i="1"/>
  <c r="HN67" i="1"/>
  <c r="FF67" i="1"/>
  <c r="FM67" i="1"/>
  <c r="FL67" i="1"/>
  <c r="IG69" i="1"/>
  <c r="EW69" i="1"/>
  <c r="HI69" i="1"/>
  <c r="FV69" i="1"/>
  <c r="ID69" i="1"/>
  <c r="FE69" i="1"/>
  <c r="ET69" i="1"/>
  <c r="HF69" i="1"/>
  <c r="FM69" i="1"/>
  <c r="HY69" i="1"/>
  <c r="EX69" i="1"/>
  <c r="HJ69" i="1"/>
  <c r="FA69" i="1"/>
  <c r="HM69" i="1"/>
  <c r="EY69" i="1"/>
  <c r="GY69" i="1"/>
  <c r="FH69" i="1"/>
  <c r="PL67" i="1"/>
  <c r="EO67" i="1"/>
  <c r="PP67" i="1"/>
  <c r="ON67" i="1"/>
  <c r="QZ67" i="1"/>
  <c r="TL67" i="1"/>
  <c r="OK67" i="1"/>
  <c r="PQ67" i="1"/>
  <c r="QW67" i="1"/>
  <c r="TI67" i="1"/>
  <c r="OW67" i="1"/>
  <c r="RI67" i="1"/>
  <c r="TU67" i="1"/>
  <c r="OP67" i="1"/>
  <c r="PF67" i="1"/>
  <c r="RB67" i="1"/>
  <c r="RR67" i="1"/>
  <c r="TN67" i="1"/>
  <c r="UD67" i="1"/>
  <c r="OM67" i="1"/>
  <c r="PC67" i="1"/>
  <c r="QY67" i="1"/>
  <c r="RO67" i="1"/>
  <c r="TK67" i="1"/>
  <c r="UA67" i="1"/>
  <c r="ET66" i="1"/>
  <c r="HJ66" i="1"/>
  <c r="EU66" i="1"/>
  <c r="FO66" i="1"/>
  <c r="GY66" i="1"/>
  <c r="HW66" i="1"/>
  <c r="FV66" i="1"/>
  <c r="HN66" i="1"/>
  <c r="EV66" i="1"/>
  <c r="HP66" i="1"/>
  <c r="HU67" i="1"/>
  <c r="EX67" i="1"/>
  <c r="IE67" i="1"/>
  <c r="FY67" i="1"/>
  <c r="EY67" i="1"/>
  <c r="IA67" i="1"/>
  <c r="HB67" i="1"/>
  <c r="FT68" i="1"/>
  <c r="HD65" i="1"/>
  <c r="HT65" i="1"/>
  <c r="EW65" i="1"/>
  <c r="HI65" i="1"/>
  <c r="FB65" i="1"/>
  <c r="HR65" i="1"/>
  <c r="OM65" i="1"/>
  <c r="QW65" i="1"/>
  <c r="HY66" i="1"/>
  <c r="FB69" i="1"/>
  <c r="FU69" i="1"/>
  <c r="FJ69" i="1"/>
  <c r="HV69" i="1"/>
  <c r="FF69" i="1"/>
  <c r="HR69" i="1"/>
  <c r="HU69" i="1"/>
  <c r="FS69" i="1"/>
  <c r="HS69" i="1"/>
  <c r="OV67" i="1"/>
  <c r="RX67" i="1"/>
  <c r="PD67" i="1"/>
  <c r="RP67" i="1"/>
  <c r="UB67" i="1"/>
  <c r="OR67" i="1"/>
  <c r="RD67" i="1"/>
  <c r="TP67" i="1"/>
  <c r="OS67" i="1"/>
  <c r="RE67" i="1"/>
  <c r="TQ67" i="1"/>
  <c r="PE67" i="1"/>
  <c r="RQ67" i="1"/>
  <c r="UC67" i="1"/>
  <c r="OT67" i="1"/>
  <c r="PJ67" i="1"/>
  <c r="RF67" i="1"/>
  <c r="RV67" i="1"/>
  <c r="TB67" i="1"/>
  <c r="TR67" i="1"/>
  <c r="UH67" i="1"/>
  <c r="EN67" i="1"/>
  <c r="OQ67" i="1"/>
  <c r="PG67" i="1"/>
  <c r="RC67" i="1"/>
  <c r="RS67" i="1"/>
  <c r="TO67" i="1"/>
  <c r="UE67" i="1"/>
  <c r="FB66" i="1"/>
  <c r="HZ66" i="1"/>
  <c r="EY66" i="1"/>
  <c r="FS66" i="1"/>
  <c r="HG66" i="1"/>
  <c r="IA66" i="1"/>
  <c r="EP66" i="1"/>
  <c r="HV66" i="1"/>
  <c r="FD66" i="1"/>
  <c r="HX66" i="1"/>
  <c r="FI67" i="1"/>
  <c r="HE67" i="1"/>
  <c r="FS67" i="1"/>
  <c r="FU67" i="1"/>
  <c r="FA67" i="1"/>
  <c r="IH67" i="1"/>
  <c r="HD67" i="1"/>
  <c r="FM65" i="1"/>
  <c r="HY65" i="1"/>
  <c r="FR65" i="1"/>
  <c r="TB65" i="1"/>
  <c r="QV65" i="1"/>
  <c r="PA65" i="1"/>
  <c r="EQ69" i="1"/>
  <c r="FO69" i="1"/>
  <c r="HO69" i="1"/>
  <c r="EZ69" i="1"/>
  <c r="FX69" i="1"/>
  <c r="HH69" i="1"/>
  <c r="IB69" i="1"/>
  <c r="FQ66" i="1"/>
  <c r="HM66" i="1"/>
  <c r="HW67" i="1"/>
  <c r="FG67" i="1"/>
  <c r="HI67" i="1"/>
  <c r="FH67" i="1"/>
  <c r="HX67" i="1"/>
  <c r="PD66" i="1"/>
  <c r="EN66" i="1"/>
  <c r="OU66" i="1"/>
  <c r="PI66" i="1"/>
  <c r="RU66" i="1"/>
  <c r="HB65" i="1"/>
  <c r="TJ65" i="1"/>
  <c r="OJ65" i="1"/>
  <c r="OK65" i="1"/>
  <c r="RG66" i="1"/>
  <c r="HZ69" i="1"/>
  <c r="FI69" i="1"/>
  <c r="FC69" i="1"/>
  <c r="FW69" i="1"/>
  <c r="HC69" i="1"/>
  <c r="IA69" i="1"/>
  <c r="ER69" i="1"/>
  <c r="FL69" i="1"/>
  <c r="HT69" i="1"/>
  <c r="FA66" i="1"/>
  <c r="IC66" i="1"/>
  <c r="FE67" i="1"/>
  <c r="HF67" i="1"/>
  <c r="IG67" i="1"/>
  <c r="FK67" i="1"/>
  <c r="HM67" i="1"/>
  <c r="EQ67" i="1"/>
  <c r="FR67" i="1"/>
  <c r="HY67" i="1"/>
  <c r="ER67" i="1"/>
  <c r="FX67" i="1"/>
  <c r="HH67" i="1"/>
  <c r="ER68" i="1"/>
  <c r="HL68" i="1"/>
  <c r="HQ68" i="1"/>
  <c r="ET68" i="1"/>
  <c r="HJ68" i="1"/>
  <c r="PL66" i="1"/>
  <c r="OZ66" i="1"/>
  <c r="RL66" i="1"/>
  <c r="IH65" i="1"/>
  <c r="OL65" i="1"/>
  <c r="PC65" i="1"/>
  <c r="QY65" i="1"/>
  <c r="TK65" i="1"/>
  <c r="PP65" i="1"/>
  <c r="RL65" i="1"/>
  <c r="TH65" i="1"/>
  <c r="PQ65" i="1"/>
  <c r="RM65" i="1"/>
  <c r="TI65" i="1"/>
  <c r="FY69" i="1"/>
  <c r="HE69" i="1"/>
  <c r="FG69" i="1"/>
  <c r="HK69" i="1"/>
  <c r="IE69" i="1"/>
  <c r="EV69" i="1"/>
  <c r="FP69" i="1"/>
  <c r="HD69" i="1"/>
  <c r="HX69" i="1"/>
  <c r="EZ66" i="1"/>
  <c r="FT66" i="1"/>
  <c r="HH66" i="1"/>
  <c r="IB66" i="1"/>
  <c r="FM66" i="1"/>
  <c r="HI66" i="1"/>
  <c r="FO67" i="1"/>
  <c r="HK67" i="1"/>
  <c r="EP67" i="1"/>
  <c r="FV67" i="1"/>
  <c r="HR67" i="1"/>
  <c r="EW67" i="1"/>
  <c r="HC67" i="1"/>
  <c r="ID67" i="1"/>
  <c r="EV67" i="1"/>
  <c r="HT67" i="1"/>
  <c r="FM68" i="1"/>
  <c r="IG68" i="1"/>
  <c r="FJ68" i="1"/>
  <c r="RH66" i="1"/>
  <c r="OQ66" i="1"/>
  <c r="RC66" i="1"/>
  <c r="UF66" i="1"/>
  <c r="OS66" i="1"/>
  <c r="RE66" i="1"/>
  <c r="RO65" i="1"/>
  <c r="UA65" i="1"/>
  <c r="TX65" i="1"/>
  <c r="TY65" i="1"/>
  <c r="TQ66" i="1"/>
  <c r="UG66" i="1"/>
  <c r="OH66" i="1"/>
  <c r="OX66" i="1"/>
  <c r="PN66" i="1"/>
  <c r="QT66" i="1"/>
  <c r="RJ66" i="1"/>
  <c r="RZ66" i="1"/>
  <c r="TF66" i="1"/>
  <c r="TV66" i="1"/>
  <c r="TC66" i="1"/>
  <c r="TS66" i="1"/>
  <c r="UG69" i="1"/>
  <c r="PJ69" i="1"/>
  <c r="PA69" i="1"/>
  <c r="RM69" i="1"/>
  <c r="TY69" i="1"/>
  <c r="PB69" i="1"/>
  <c r="RN69" i="1"/>
  <c r="TZ69" i="1"/>
  <c r="OO69" i="1"/>
  <c r="RA69" i="1"/>
  <c r="TM69" i="1"/>
  <c r="PF69" i="1"/>
  <c r="RR69" i="1"/>
  <c r="UD69" i="1"/>
  <c r="OQ69" i="1"/>
  <c r="PG69" i="1"/>
  <c r="RC69" i="1"/>
  <c r="RS69" i="1"/>
  <c r="TO69" i="1"/>
  <c r="UE69" i="1"/>
  <c r="OR69" i="1"/>
  <c r="PH69" i="1"/>
  <c r="RD69" i="1"/>
  <c r="RT69" i="1"/>
  <c r="TP69" i="1"/>
  <c r="UF69" i="1"/>
  <c r="LU67" i="1"/>
  <c r="LQ67" i="1"/>
  <c r="KO67" i="1"/>
  <c r="LR67" i="1"/>
  <c r="KQ67" i="1"/>
  <c r="LP67" i="1"/>
  <c r="KP67" i="1"/>
  <c r="LT67" i="1"/>
  <c r="LO67" i="1"/>
  <c r="KN67" i="1"/>
  <c r="JN67" i="1"/>
  <c r="LS67" i="1"/>
  <c r="DD66" i="1"/>
  <c r="CZ66" i="1"/>
  <c r="DC66" i="1"/>
  <c r="DB66" i="1"/>
  <c r="DE66" i="1"/>
  <c r="DA66" i="1"/>
  <c r="FE66" i="1"/>
  <c r="FU66" i="1"/>
  <c r="HA66" i="1"/>
  <c r="HQ66" i="1"/>
  <c r="IG66" i="1"/>
  <c r="EZ67" i="1"/>
  <c r="FP67" i="1"/>
  <c r="HL67" i="1"/>
  <c r="DB68" i="1"/>
  <c r="DE68" i="1"/>
  <c r="DA68" i="1"/>
  <c r="DD68" i="1"/>
  <c r="CZ68" i="1"/>
  <c r="DC68" i="1"/>
  <c r="FW68" i="1"/>
  <c r="HP68" i="1"/>
  <c r="EW68" i="1"/>
  <c r="FS68" i="1"/>
  <c r="HK68" i="1"/>
  <c r="FD68" i="1"/>
  <c r="FY68" i="1"/>
  <c r="HT68" i="1"/>
  <c r="HU68" i="1"/>
  <c r="EX68" i="1"/>
  <c r="FN68" i="1"/>
  <c r="HN68" i="1"/>
  <c r="ID68" i="1"/>
  <c r="RP66" i="1"/>
  <c r="TL66" i="1"/>
  <c r="OY66" i="1"/>
  <c r="RK66" i="1"/>
  <c r="PH66" i="1"/>
  <c r="RT66" i="1"/>
  <c r="TD66" i="1"/>
  <c r="EO66" i="1"/>
  <c r="PC66" i="1"/>
  <c r="RO66" i="1"/>
  <c r="OW66" i="1"/>
  <c r="PM66" i="1"/>
  <c r="QS66" i="1"/>
  <c r="RI66" i="1"/>
  <c r="RY66" i="1"/>
  <c r="TE66" i="1"/>
  <c r="TU66" i="1"/>
  <c r="UK66" i="1"/>
  <c r="OL66" i="1"/>
  <c r="PB66" i="1"/>
  <c r="QX66" i="1"/>
  <c r="RN66" i="1"/>
  <c r="TJ66" i="1"/>
  <c r="TZ66" i="1"/>
  <c r="TG66" i="1"/>
  <c r="TW66" i="1"/>
  <c r="FA65" i="1"/>
  <c r="FQ65" i="1"/>
  <c r="HM65" i="1"/>
  <c r="IC65" i="1"/>
  <c r="EP65" i="1"/>
  <c r="FF65" i="1"/>
  <c r="FV65" i="1"/>
  <c r="HF65" i="1"/>
  <c r="HV65" i="1"/>
  <c r="PB65" i="1"/>
  <c r="RN65" i="1"/>
  <c r="TZ65" i="1"/>
  <c r="OP65" i="1"/>
  <c r="RB65" i="1"/>
  <c r="TN65" i="1"/>
  <c r="OT65" i="1"/>
  <c r="RF65" i="1"/>
  <c r="TR65" i="1"/>
  <c r="OH65" i="1"/>
  <c r="QT65" i="1"/>
  <c r="TF65" i="1"/>
  <c r="EN65" i="1"/>
  <c r="OQ65" i="1"/>
  <c r="PG65" i="1"/>
  <c r="RC65" i="1"/>
  <c r="RS65" i="1"/>
  <c r="TO65" i="1"/>
  <c r="UE65" i="1"/>
  <c r="ON65" i="1"/>
  <c r="PD65" i="1"/>
  <c r="QZ65" i="1"/>
  <c r="RP65" i="1"/>
  <c r="TL65" i="1"/>
  <c r="UB65" i="1"/>
  <c r="OO65" i="1"/>
  <c r="PE65" i="1"/>
  <c r="RA65" i="1"/>
  <c r="RQ65" i="1"/>
  <c r="TM65" i="1"/>
  <c r="RU69" i="1"/>
  <c r="EO69" i="1"/>
  <c r="RV69" i="1"/>
  <c r="RE69" i="1"/>
  <c r="OT69" i="1"/>
  <c r="TR69" i="1"/>
  <c r="PQ69" i="1"/>
  <c r="OW69" i="1"/>
  <c r="RI69" i="1"/>
  <c r="TU69" i="1"/>
  <c r="OH69" i="1"/>
  <c r="PN69" i="1"/>
  <c r="QT69" i="1"/>
  <c r="RZ69" i="1"/>
  <c r="TF69" i="1"/>
  <c r="OU69" i="1"/>
  <c r="PK69" i="1"/>
  <c r="RG69" i="1"/>
  <c r="RW69" i="1"/>
  <c r="TC69" i="1"/>
  <c r="TS69" i="1"/>
  <c r="UI69" i="1"/>
  <c r="OV69" i="1"/>
  <c r="PL69" i="1"/>
  <c r="QR69" i="1"/>
  <c r="RH69" i="1"/>
  <c r="RX69" i="1"/>
  <c r="TD69" i="1"/>
  <c r="TT69" i="1"/>
  <c r="DC69" i="1"/>
  <c r="DD69" i="1"/>
  <c r="DB69" i="1"/>
  <c r="DE69" i="1"/>
  <c r="DA69" i="1"/>
  <c r="CZ69" i="1"/>
  <c r="FQ69" i="1"/>
  <c r="IC69" i="1"/>
  <c r="EU69" i="1"/>
  <c r="FK69" i="1"/>
  <c r="HG69" i="1"/>
  <c r="HW69" i="1"/>
  <c r="FD69" i="1"/>
  <c r="FT69" i="1"/>
  <c r="GZ69" i="1"/>
  <c r="HP69" i="1"/>
  <c r="IF69" i="1"/>
  <c r="FJ66" i="1"/>
  <c r="HR66" i="1"/>
  <c r="EQ66" i="1"/>
  <c r="FG66" i="1"/>
  <c r="FW66" i="1"/>
  <c r="HC66" i="1"/>
  <c r="HS66" i="1"/>
  <c r="FF66" i="1"/>
  <c r="ID66" i="1"/>
  <c r="ER66" i="1"/>
  <c r="FH66" i="1"/>
  <c r="FX66" i="1"/>
  <c r="HD66" i="1"/>
  <c r="HT66" i="1"/>
  <c r="ES66" i="1"/>
  <c r="FI66" i="1"/>
  <c r="FY66" i="1"/>
  <c r="HE66" i="1"/>
  <c r="HU66" i="1"/>
  <c r="DC67" i="1"/>
  <c r="DE67" i="1"/>
  <c r="CZ67" i="1"/>
  <c r="DD67" i="1"/>
  <c r="DB67" i="1"/>
  <c r="DA67" i="1"/>
  <c r="FJ67" i="1"/>
  <c r="HA67" i="1"/>
  <c r="HV67" i="1"/>
  <c r="EU67" i="1"/>
  <c r="FQ67" i="1"/>
  <c r="HG67" i="1"/>
  <c r="IC67" i="1"/>
  <c r="FB67" i="1"/>
  <c r="FW67" i="1"/>
  <c r="HS67" i="1"/>
  <c r="FD67" i="1"/>
  <c r="FT67" i="1"/>
  <c r="GZ67" i="1"/>
  <c r="HP67" i="1"/>
  <c r="IF67" i="1"/>
  <c r="HO68" i="1"/>
  <c r="FP68" i="1"/>
  <c r="HX68" i="1"/>
  <c r="EQ68" i="1"/>
  <c r="IF68" i="1"/>
  <c r="FC68" i="1"/>
  <c r="FX68" i="1"/>
  <c r="HS68" i="1"/>
  <c r="FI68" i="1"/>
  <c r="GZ68" i="1"/>
  <c r="IB68" i="1"/>
  <c r="HI68" i="1"/>
  <c r="HY68" i="1"/>
  <c r="FB68" i="1"/>
  <c r="FR68" i="1"/>
  <c r="HB68" i="1"/>
  <c r="HR68" i="1"/>
  <c r="IH68" i="1"/>
  <c r="LS66" i="1"/>
  <c r="LO66" i="1"/>
  <c r="LT66" i="1"/>
  <c r="KP66" i="1"/>
  <c r="JN66" i="1"/>
  <c r="LR66" i="1"/>
  <c r="KO66" i="1"/>
  <c r="LU66" i="1"/>
  <c r="LP66" i="1"/>
  <c r="LQ66" i="1"/>
  <c r="KN66" i="1"/>
  <c r="KQ66" i="1"/>
  <c r="UB66" i="1"/>
  <c r="PG66" i="1"/>
  <c r="RS66" i="1"/>
  <c r="QR66" i="1"/>
  <c r="OJ66" i="1"/>
  <c r="PP66" i="1"/>
  <c r="QV66" i="1"/>
  <c r="TT66" i="1"/>
  <c r="PK66" i="1"/>
  <c r="RW66" i="1"/>
  <c r="TH66" i="1"/>
  <c r="OK66" i="1"/>
  <c r="PA66" i="1"/>
  <c r="PQ66" i="1"/>
  <c r="QW66" i="1"/>
  <c r="RM66" i="1"/>
  <c r="TI66" i="1"/>
  <c r="TY66" i="1"/>
  <c r="OP66" i="1"/>
  <c r="PF66" i="1"/>
  <c r="RB66" i="1"/>
  <c r="RR66" i="1"/>
  <c r="TN66" i="1"/>
  <c r="UD66" i="1"/>
  <c r="TK66" i="1"/>
  <c r="UA66" i="1"/>
  <c r="DE65" i="1"/>
  <c r="DA65" i="1"/>
  <c r="DD65" i="1"/>
  <c r="CZ65" i="1"/>
  <c r="DC65" i="1"/>
  <c r="DB65" i="1"/>
  <c r="FE65" i="1"/>
  <c r="FU65" i="1"/>
  <c r="HA65" i="1"/>
  <c r="HQ65" i="1"/>
  <c r="IG65" i="1"/>
  <c r="ET65" i="1"/>
  <c r="FJ65" i="1"/>
  <c r="HJ65" i="1"/>
  <c r="HZ65" i="1"/>
  <c r="PF65" i="1"/>
  <c r="RR65" i="1"/>
  <c r="UD65" i="1"/>
  <c r="PJ65" i="1"/>
  <c r="RV65" i="1"/>
  <c r="UH65" i="1"/>
  <c r="OX65" i="1"/>
  <c r="RJ65" i="1"/>
  <c r="TV65" i="1"/>
  <c r="OU65" i="1"/>
  <c r="PK65" i="1"/>
  <c r="RG65" i="1"/>
  <c r="RW65" i="1"/>
  <c r="TC65" i="1"/>
  <c r="TS65" i="1"/>
  <c r="UI65" i="1"/>
  <c r="EO65" i="1"/>
  <c r="OR65" i="1"/>
  <c r="PH65" i="1"/>
  <c r="RD65" i="1"/>
  <c r="RT65" i="1"/>
  <c r="TP65" i="1"/>
  <c r="UF65" i="1"/>
  <c r="LS65" i="1"/>
  <c r="LO65" i="1"/>
  <c r="KQ65" i="1"/>
  <c r="LR65" i="1"/>
  <c r="KP65" i="1"/>
  <c r="JN65" i="1"/>
  <c r="LU65" i="1"/>
  <c r="LQ65" i="1"/>
  <c r="KO65" i="1"/>
  <c r="LT65" i="1"/>
  <c r="KN65" i="1"/>
  <c r="LP65" i="1"/>
  <c r="OS65" i="1"/>
  <c r="PI65" i="1"/>
  <c r="RE65" i="1"/>
  <c r="RU65" i="1"/>
  <c r="TQ65" i="1"/>
  <c r="UG65" i="1"/>
  <c r="UH69" i="1"/>
  <c r="PE69" i="1"/>
  <c r="RQ69" i="1"/>
  <c r="UC69" i="1"/>
  <c r="OP69" i="1"/>
  <c r="RB69" i="1"/>
  <c r="TN69" i="1"/>
  <c r="OI69" i="1"/>
  <c r="OY69" i="1"/>
  <c r="PO69" i="1"/>
  <c r="QU69" i="1"/>
  <c r="RK69" i="1"/>
  <c r="SA69" i="1"/>
  <c r="TG69" i="1"/>
  <c r="TW69" i="1"/>
  <c r="OJ69" i="1"/>
  <c r="OZ69" i="1"/>
  <c r="PP69" i="1"/>
  <c r="QV69" i="1"/>
  <c r="RL69" i="1"/>
  <c r="TH69" i="1"/>
  <c r="TX69" i="1"/>
  <c r="LS68" i="1"/>
  <c r="LO68" i="1"/>
  <c r="KQ68" i="1"/>
  <c r="LR68" i="1"/>
  <c r="KP68" i="1"/>
  <c r="JN68" i="1"/>
  <c r="LQ68" i="1"/>
  <c r="LP68" i="1"/>
  <c r="LT68" i="1"/>
  <c r="KN68" i="1"/>
  <c r="LU68" i="1"/>
  <c r="KO68" i="1"/>
  <c r="FH68" i="1"/>
  <c r="GY68" i="1"/>
  <c r="IA68" i="1"/>
  <c r="ES68" i="1"/>
  <c r="FO68" i="1"/>
  <c r="HE68" i="1"/>
  <c r="HM68" i="1"/>
  <c r="IC68" i="1"/>
  <c r="EP68" i="1"/>
  <c r="FF68" i="1"/>
  <c r="FV68" i="1"/>
  <c r="HF68" i="1"/>
  <c r="HV68" i="1"/>
  <c r="ON66" i="1"/>
  <c r="QZ66" i="1"/>
  <c r="OI66" i="1"/>
  <c r="PO66" i="1"/>
  <c r="QU66" i="1"/>
  <c r="SA66" i="1"/>
  <c r="TP66" i="1"/>
  <c r="OV66" i="1"/>
  <c r="RX66" i="1"/>
  <c r="OR66" i="1"/>
  <c r="RD66" i="1"/>
  <c r="UJ66" i="1"/>
  <c r="OM66" i="1"/>
  <c r="QY66" i="1"/>
  <c r="TX66" i="1"/>
  <c r="OO66" i="1"/>
  <c r="PE66" i="1"/>
  <c r="RA66" i="1"/>
  <c r="RQ66" i="1"/>
  <c r="TM66" i="1"/>
  <c r="UC66" i="1"/>
  <c r="OT66" i="1"/>
  <c r="PJ66" i="1"/>
  <c r="RF66" i="1"/>
  <c r="RV66" i="1"/>
  <c r="TB66" i="1"/>
  <c r="TR66" i="1"/>
  <c r="UH66" i="1"/>
  <c r="TO66" i="1"/>
  <c r="UE66" i="1"/>
  <c r="ES65" i="1"/>
  <c r="FI65" i="1"/>
  <c r="FY65" i="1"/>
  <c r="HE65" i="1"/>
  <c r="HU65" i="1"/>
  <c r="EX65" i="1"/>
  <c r="FN65" i="1"/>
  <c r="HN65" i="1"/>
  <c r="ID65" i="1"/>
  <c r="PN65" i="1"/>
  <c r="RZ65" i="1"/>
  <c r="OI65" i="1"/>
  <c r="OY65" i="1"/>
  <c r="PO65" i="1"/>
  <c r="QU65" i="1"/>
  <c r="RK65" i="1"/>
  <c r="SA65" i="1"/>
  <c r="TG65" i="1"/>
  <c r="TW65" i="1"/>
  <c r="OV65" i="1"/>
  <c r="PL65" i="1"/>
  <c r="QR65" i="1"/>
  <c r="RH65" i="1"/>
  <c r="RX65" i="1"/>
  <c r="TD65" i="1"/>
  <c r="TT65" i="1"/>
  <c r="UJ65" i="1"/>
  <c r="OW65" i="1"/>
  <c r="PM65" i="1"/>
  <c r="QS65" i="1"/>
  <c r="RI65" i="1"/>
  <c r="RY65" i="1"/>
  <c r="TE65" i="1"/>
  <c r="TU65" i="1"/>
  <c r="UK65" i="1"/>
  <c r="LR69" i="1"/>
  <c r="KP69" i="1"/>
  <c r="LU69" i="1"/>
  <c r="LQ69" i="1"/>
  <c r="KO69" i="1"/>
  <c r="LT69" i="1"/>
  <c r="KN69" i="1"/>
  <c r="LS69" i="1"/>
  <c r="KQ69" i="1"/>
  <c r="JN69" i="1"/>
  <c r="LP69" i="1"/>
  <c r="LO69" i="1"/>
  <c r="PI69" i="1"/>
  <c r="TB69" i="1"/>
  <c r="OS69" i="1"/>
  <c r="TQ69" i="1"/>
  <c r="RF69" i="1"/>
  <c r="OK69" i="1"/>
  <c r="QW69" i="1"/>
  <c r="TI69" i="1"/>
  <c r="OL69" i="1"/>
  <c r="QX69" i="1"/>
  <c r="TJ69" i="1"/>
  <c r="PM69" i="1"/>
  <c r="QS69" i="1"/>
  <c r="RY69" i="1"/>
  <c r="TE69" i="1"/>
  <c r="UK69" i="1"/>
  <c r="EN69" i="1"/>
  <c r="OX69" i="1"/>
  <c r="RJ69" i="1"/>
  <c r="TV69" i="1"/>
  <c r="OM69" i="1"/>
  <c r="PC69" i="1"/>
  <c r="QY69" i="1"/>
  <c r="RO69" i="1"/>
  <c r="TK69" i="1"/>
  <c r="UA69" i="1"/>
  <c r="ON69" i="1"/>
  <c r="PD69" i="1"/>
  <c r="QZ69" i="1"/>
  <c r="RP69" i="1"/>
  <c r="TL69" i="1"/>
  <c r="UB69" i="1"/>
  <c r="BS47" i="1"/>
  <c r="BS46" i="1"/>
  <c r="B464" i="4"/>
  <c r="C465" i="4"/>
  <c r="P465" i="4" s="1"/>
  <c r="H528" i="4"/>
  <c r="I529" i="4"/>
  <c r="G479" i="4"/>
  <c r="P450" i="4"/>
  <c r="C451" i="4"/>
  <c r="F531" i="4"/>
  <c r="E531" i="4"/>
  <c r="D531" i="4"/>
  <c r="Q531" i="4" s="1"/>
  <c r="V467" i="4"/>
  <c r="U466" i="4"/>
  <c r="S450" i="4"/>
  <c r="B450" i="4"/>
  <c r="R512" i="4"/>
  <c r="R506" i="4"/>
  <c r="A532" i="4"/>
  <c r="R515" i="4"/>
  <c r="R509" i="4"/>
  <c r="BS48" i="1" l="1"/>
  <c r="BS49" i="1"/>
  <c r="B465" i="4"/>
  <c r="C466" i="4"/>
  <c r="C467" i="4" s="1"/>
  <c r="P467" i="4" s="1"/>
  <c r="G480" i="4"/>
  <c r="H529" i="4"/>
  <c r="I530" i="4"/>
  <c r="P451" i="4"/>
  <c r="C452" i="4"/>
  <c r="F532" i="4"/>
  <c r="E532" i="4"/>
  <c r="D532" i="4"/>
  <c r="Q532" i="4" s="1"/>
  <c r="U467" i="4"/>
  <c r="V468" i="4"/>
  <c r="S451" i="4"/>
  <c r="B451" i="4"/>
  <c r="R519" i="4"/>
  <c r="R510" i="4"/>
  <c r="A533" i="4"/>
  <c r="R516" i="4"/>
  <c r="R513" i="4"/>
  <c r="NN83" i="1"/>
  <c r="BS50" i="1" l="1"/>
  <c r="BS51" i="1"/>
  <c r="B466" i="4"/>
  <c r="P466" i="4"/>
  <c r="C468" i="4"/>
  <c r="P468" i="4" s="1"/>
  <c r="H530" i="4"/>
  <c r="I531" i="4"/>
  <c r="G481" i="4"/>
  <c r="P452" i="4"/>
  <c r="C453" i="4"/>
  <c r="F533" i="4"/>
  <c r="E533" i="4"/>
  <c r="D533" i="4"/>
  <c r="Q533" i="4" s="1"/>
  <c r="B467" i="4"/>
  <c r="V469" i="4"/>
  <c r="U468" i="4"/>
  <c r="S452" i="4"/>
  <c r="B452" i="4"/>
  <c r="A534" i="4"/>
  <c r="R514" i="4"/>
  <c r="R523" i="4"/>
  <c r="R517" i="4"/>
  <c r="R520" i="4"/>
  <c r="NN25" i="1"/>
  <c r="ME83" i="1"/>
  <c r="BS53" i="1" l="1"/>
  <c r="BS52" i="1"/>
  <c r="C469" i="4"/>
  <c r="P469" i="4" s="1"/>
  <c r="G482" i="4"/>
  <c r="H531" i="4"/>
  <c r="I532" i="4"/>
  <c r="P453" i="4"/>
  <c r="C454" i="4"/>
  <c r="P454" i="4" s="1"/>
  <c r="F534" i="4"/>
  <c r="E534" i="4"/>
  <c r="D534" i="4"/>
  <c r="Q534" i="4" s="1"/>
  <c r="U472" i="4"/>
  <c r="U469" i="4"/>
  <c r="V470" i="4"/>
  <c r="B468" i="4"/>
  <c r="S453" i="4"/>
  <c r="B453" i="4"/>
  <c r="R521" i="4"/>
  <c r="R527" i="4"/>
  <c r="R518" i="4"/>
  <c r="R524" i="4"/>
  <c r="A535" i="4"/>
  <c r="NN28" i="1"/>
  <c r="LU83" i="1"/>
  <c r="BS55" i="1" l="1"/>
  <c r="BS54" i="1"/>
  <c r="C470" i="4"/>
  <c r="P470" i="4" s="1"/>
  <c r="H532" i="4"/>
  <c r="I533" i="4"/>
  <c r="G483" i="4"/>
  <c r="D535" i="4"/>
  <c r="Q535" i="4" s="1"/>
  <c r="F535" i="4"/>
  <c r="E535" i="4"/>
  <c r="B469" i="4"/>
  <c r="V471" i="4"/>
  <c r="U473" i="4"/>
  <c r="U470" i="4"/>
  <c r="U476" i="4"/>
  <c r="S454" i="4"/>
  <c r="B454" i="4"/>
  <c r="R531" i="4"/>
  <c r="A536" i="4"/>
  <c r="R528" i="4"/>
  <c r="R525" i="4"/>
  <c r="R522" i="4"/>
  <c r="ME28" i="1"/>
  <c r="LU25" i="1"/>
  <c r="BS56" i="1" l="1"/>
  <c r="BS57" i="1"/>
  <c r="C471" i="4"/>
  <c r="C472" i="4" s="1"/>
  <c r="B472" i="4" s="1"/>
  <c r="G484" i="4"/>
  <c r="H533" i="4"/>
  <c r="I534" i="4"/>
  <c r="F536" i="4"/>
  <c r="E536" i="4"/>
  <c r="D536" i="4"/>
  <c r="Q536" i="4" s="1"/>
  <c r="U480" i="4"/>
  <c r="U474" i="4"/>
  <c r="U471" i="4"/>
  <c r="U477" i="4"/>
  <c r="V472" i="4"/>
  <c r="B470" i="4"/>
  <c r="R535" i="4"/>
  <c r="R526" i="4"/>
  <c r="R532" i="4"/>
  <c r="A537" i="4"/>
  <c r="R529" i="4"/>
  <c r="LU28" i="1"/>
  <c r="BS59" i="1" l="1"/>
  <c r="BS58" i="1"/>
  <c r="P471" i="4"/>
  <c r="H534" i="4"/>
  <c r="I535" i="4"/>
  <c r="G485" i="4"/>
  <c r="P472" i="4"/>
  <c r="C473" i="4"/>
  <c r="B473" i="4" s="1"/>
  <c r="F537" i="4"/>
  <c r="E537" i="4"/>
  <c r="D537" i="4"/>
  <c r="Q537" i="4" s="1"/>
  <c r="B471" i="4"/>
  <c r="V473" i="4"/>
  <c r="U481" i="4"/>
  <c r="U475" i="4"/>
  <c r="U478" i="4"/>
  <c r="U484" i="4"/>
  <c r="R530" i="4"/>
  <c r="A538" i="4"/>
  <c r="R533" i="4"/>
  <c r="R536" i="4"/>
  <c r="BS60" i="1" l="1"/>
  <c r="G486" i="4"/>
  <c r="H535" i="4"/>
  <c r="I536" i="4"/>
  <c r="P473" i="4"/>
  <c r="C474" i="4"/>
  <c r="B474" i="4" s="1"/>
  <c r="F538" i="4"/>
  <c r="E538" i="4"/>
  <c r="D538" i="4"/>
  <c r="Q538" i="4" s="1"/>
  <c r="U488" i="4"/>
  <c r="U482" i="4"/>
  <c r="U479" i="4"/>
  <c r="U485" i="4"/>
  <c r="V474" i="4"/>
  <c r="R537" i="4"/>
  <c r="A539" i="4"/>
  <c r="R534" i="4"/>
  <c r="KA83" i="1"/>
  <c r="JZ83" i="1"/>
  <c r="H536" i="4" l="1"/>
  <c r="I537" i="4"/>
  <c r="G487" i="4"/>
  <c r="P474" i="4"/>
  <c r="C475" i="4"/>
  <c r="B475" i="4" s="1"/>
  <c r="F539" i="4"/>
  <c r="E539" i="4"/>
  <c r="R539" i="4" s="1"/>
  <c r="D539" i="4"/>
  <c r="Q539" i="4" s="1"/>
  <c r="V475" i="4"/>
  <c r="U489" i="4"/>
  <c r="U483" i="4"/>
  <c r="U486" i="4"/>
  <c r="U492" i="4"/>
  <c r="A540" i="4"/>
  <c r="R538" i="4"/>
  <c r="KA25" i="1"/>
  <c r="KA28" i="1" s="1"/>
  <c r="JZ25" i="1"/>
  <c r="G488" i="4" l="1"/>
  <c r="H537" i="4"/>
  <c r="I538" i="4"/>
  <c r="P475" i="4"/>
  <c r="C476" i="4"/>
  <c r="B476" i="4" s="1"/>
  <c r="E540" i="4"/>
  <c r="R540" i="4" s="1"/>
  <c r="D540" i="4"/>
  <c r="Q540" i="4" s="1"/>
  <c r="F540" i="4"/>
  <c r="U496" i="4"/>
  <c r="U490" i="4"/>
  <c r="U487" i="4"/>
  <c r="U493" i="4"/>
  <c r="V476" i="4"/>
  <c r="S459" i="4"/>
  <c r="A541" i="4"/>
  <c r="JZ28" i="1"/>
  <c r="ND83" i="1"/>
  <c r="H538" i="4" l="1"/>
  <c r="I539" i="4"/>
  <c r="G489" i="4"/>
  <c r="P476" i="4"/>
  <c r="C477" i="4"/>
  <c r="B477" i="4" s="1"/>
  <c r="F541" i="4"/>
  <c r="E541" i="4"/>
  <c r="R541" i="4" s="1"/>
  <c r="D541" i="4"/>
  <c r="Q541" i="4" s="1"/>
  <c r="V477" i="4"/>
  <c r="U497" i="4"/>
  <c r="U491" i="4"/>
  <c r="U494" i="4"/>
  <c r="U500" i="4"/>
  <c r="S460" i="4"/>
  <c r="A542" i="4"/>
  <c r="DM83" i="1"/>
  <c r="DL83"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K83"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8" i="3"/>
  <c r="E38" i="3"/>
  <c r="C38" i="3"/>
  <c r="B38" i="3"/>
  <c r="G494" i="4" l="1"/>
  <c r="H543" i="4"/>
  <c r="I544" i="4"/>
  <c r="P481" i="4"/>
  <c r="C482" i="4"/>
  <c r="B482" i="4" s="1"/>
  <c r="F546" i="4"/>
  <c r="E546" i="4"/>
  <c r="R546" i="4" s="1"/>
  <c r="D546" i="4"/>
  <c r="Q546" i="4" s="1"/>
  <c r="U520" i="4"/>
  <c r="U514" i="4"/>
  <c r="U511" i="4"/>
  <c r="U517" i="4"/>
  <c r="V482" i="4"/>
  <c r="S465" i="4"/>
  <c r="A547" i="4"/>
  <c r="NE83" i="1"/>
  <c r="H544" i="4" l="1"/>
  <c r="I545" i="4"/>
  <c r="G495" i="4"/>
  <c r="P482" i="4"/>
  <c r="C483" i="4"/>
  <c r="B483" i="4" s="1"/>
  <c r="F547" i="4"/>
  <c r="E547" i="4"/>
  <c r="R547" i="4" s="1"/>
  <c r="D547" i="4"/>
  <c r="Q547" i="4" s="1"/>
  <c r="V483" i="4"/>
  <c r="U521" i="4"/>
  <c r="U515" i="4"/>
  <c r="U518" i="4"/>
  <c r="U524" i="4"/>
  <c r="S466" i="4"/>
  <c r="A548" i="4"/>
  <c r="NF83" i="1"/>
  <c r="NG83" i="1"/>
  <c r="G496" i="4" l="1"/>
  <c r="H545" i="4"/>
  <c r="I546" i="4"/>
  <c r="P483" i="4"/>
  <c r="C484" i="4"/>
  <c r="B484" i="4" s="1"/>
  <c r="F548" i="4"/>
  <c r="E548" i="4"/>
  <c r="R548" i="4" s="1"/>
  <c r="D548" i="4"/>
  <c r="Q548" i="4" s="1"/>
  <c r="U528" i="4"/>
  <c r="U522" i="4"/>
  <c r="U519" i="4"/>
  <c r="U525" i="4"/>
  <c r="V484" i="4"/>
  <c r="S467" i="4"/>
  <c r="A549" i="4"/>
  <c r="NF25" i="1"/>
  <c r="NG25" i="1"/>
  <c r="H546" i="4" l="1"/>
  <c r="I547" i="4"/>
  <c r="G497" i="4"/>
  <c r="P484" i="4"/>
  <c r="C485" i="4"/>
  <c r="B485" i="4" s="1"/>
  <c r="F549" i="4"/>
  <c r="E549" i="4"/>
  <c r="R549" i="4" s="1"/>
  <c r="D549" i="4"/>
  <c r="Q549" i="4" s="1"/>
  <c r="V485" i="4"/>
  <c r="U529" i="4"/>
  <c r="U523" i="4"/>
  <c r="U526" i="4"/>
  <c r="U532" i="4"/>
  <c r="S468" i="4"/>
  <c r="A550" i="4"/>
  <c r="NG28" i="1"/>
  <c r="NF28" i="1"/>
  <c r="F59" i="3"/>
  <c r="F58" i="3"/>
  <c r="F57" i="3"/>
  <c r="F42" i="3"/>
  <c r="F39" i="3"/>
  <c r="F37" i="3"/>
  <c r="F34" i="3"/>
  <c r="E59" i="3"/>
  <c r="E58" i="3"/>
  <c r="E57" i="3"/>
  <c r="E42" i="3"/>
  <c r="E39" i="3"/>
  <c r="E37" i="3"/>
  <c r="E34" i="3"/>
  <c r="G498" i="4" l="1"/>
  <c r="H547" i="4"/>
  <c r="I548" i="4"/>
  <c r="P485" i="4"/>
  <c r="C486" i="4"/>
  <c r="B486" i="4" s="1"/>
  <c r="F550" i="4"/>
  <c r="E550" i="4"/>
  <c r="R550" i="4" s="1"/>
  <c r="D550" i="4"/>
  <c r="Q550" i="4" s="1"/>
  <c r="U536" i="4"/>
  <c r="U530" i="4"/>
  <c r="U527" i="4"/>
  <c r="U533" i="4"/>
  <c r="V486" i="4"/>
  <c r="S469" i="4"/>
  <c r="A551" i="4"/>
  <c r="KW26" i="1"/>
  <c r="A5" i="1"/>
  <c r="B28" i="1" s="1"/>
  <c r="KW64" i="1" l="1"/>
  <c r="KW40" i="1"/>
  <c r="KW41" i="1"/>
  <c r="DB28" i="1"/>
  <c r="DA28" i="1"/>
  <c r="CZ28" i="1"/>
  <c r="BN28" i="1"/>
  <c r="DD28" i="1"/>
  <c r="DE28" i="1"/>
  <c r="DC28" i="1"/>
  <c r="DF28" i="1"/>
  <c r="KW31" i="1"/>
  <c r="KW75" i="1" s="1"/>
  <c r="EO26" i="1"/>
  <c r="CP26" i="1"/>
  <c r="CO26" i="1"/>
  <c r="CN26" i="1"/>
  <c r="CM26" i="1"/>
  <c r="CL26" i="1"/>
  <c r="CK26" i="1"/>
  <c r="CJ26" i="1"/>
  <c r="CI26" i="1"/>
  <c r="CH26" i="1"/>
  <c r="CG26" i="1"/>
  <c r="MO26" i="1"/>
  <c r="KS26" i="1"/>
  <c r="BT64" i="1"/>
  <c r="MY26" i="1"/>
  <c r="DB26" i="1"/>
  <c r="DA26" i="1"/>
  <c r="CZ26" i="1"/>
  <c r="DJ26" i="1"/>
  <c r="DI26" i="1"/>
  <c r="DE26" i="1"/>
  <c r="DD26" i="1"/>
  <c r="DC26" i="1"/>
  <c r="DF26" i="1"/>
  <c r="H548" i="4"/>
  <c r="I549" i="4"/>
  <c r="G499" i="4"/>
  <c r="MX31" i="1"/>
  <c r="MX75" i="1" s="1"/>
  <c r="DW26" i="1"/>
  <c r="P486" i="4"/>
  <c r="C487" i="4"/>
  <c r="B487" i="4" s="1"/>
  <c r="D551" i="4"/>
  <c r="Q551" i="4" s="1"/>
  <c r="F551" i="4"/>
  <c r="E551" i="4"/>
  <c r="R551" i="4" s="1"/>
  <c r="V487" i="4"/>
  <c r="U537" i="4"/>
  <c r="U531" i="4"/>
  <c r="U534" i="4"/>
  <c r="U540" i="4"/>
  <c r="S470" i="4"/>
  <c r="EN26" i="1"/>
  <c r="A552" i="4"/>
  <c r="CY26" i="1"/>
  <c r="MU26" i="1"/>
  <c r="MT26" i="1"/>
  <c r="MS26" i="1"/>
  <c r="NQ26" i="1"/>
  <c r="NQ40" i="1" s="1"/>
  <c r="NP26" i="1"/>
  <c r="NO26" i="1"/>
  <c r="MR26" i="1"/>
  <c r="MN26" i="1"/>
  <c r="MM26" i="1"/>
  <c r="LW26" i="1"/>
  <c r="CX26" i="1"/>
  <c r="CU26" i="1"/>
  <c r="CU40" i="1" s="1"/>
  <c r="JS26" i="1"/>
  <c r="BY64" i="1"/>
  <c r="CD64" i="1"/>
  <c r="BQ64" i="1"/>
  <c r="BV64" i="1"/>
  <c r="NB26" i="1"/>
  <c r="VL26" i="1"/>
  <c r="DH26" i="1"/>
  <c r="DS26" i="1"/>
  <c r="NC40" i="1"/>
  <c r="EM26" i="1"/>
  <c r="CA64" i="1"/>
  <c r="BX64" i="1"/>
  <c r="CC64" i="1"/>
  <c r="JZ26" i="1"/>
  <c r="JW26" i="1"/>
  <c r="NE40" i="1"/>
  <c r="ND40" i="1"/>
  <c r="JV26" i="1"/>
  <c r="NN31" i="1"/>
  <c r="NN75" i="1" s="1"/>
  <c r="ME26" i="1"/>
  <c r="NF40" i="1"/>
  <c r="KA26" i="1"/>
  <c r="KW74" i="1" l="1"/>
  <c r="KW76" i="1"/>
  <c r="NN74" i="1"/>
  <c r="NN76" i="1"/>
  <c r="MX74" i="1"/>
  <c r="MX76" i="1"/>
  <c r="MX72" i="1"/>
  <c r="MX73" i="1"/>
  <c r="KW72" i="1"/>
  <c r="KW73" i="1"/>
  <c r="NN72" i="1"/>
  <c r="NN73" i="1"/>
  <c r="MX70" i="1"/>
  <c r="MX71" i="1"/>
  <c r="KW70" i="1"/>
  <c r="KW71" i="1"/>
  <c r="NN70" i="1"/>
  <c r="NN71" i="1"/>
  <c r="MX65" i="1"/>
  <c r="MX67" i="1"/>
  <c r="MX69" i="1"/>
  <c r="MX68" i="1"/>
  <c r="MX66" i="1"/>
  <c r="KW65" i="1"/>
  <c r="KW67" i="1"/>
  <c r="KW66" i="1"/>
  <c r="KW69" i="1"/>
  <c r="KW68" i="1"/>
  <c r="NN65" i="1"/>
  <c r="NN67" i="1"/>
  <c r="NN68" i="1"/>
  <c r="NN66" i="1"/>
  <c r="NN69" i="1"/>
  <c r="DJ64" i="1"/>
  <c r="JW64" i="1"/>
  <c r="KA64" i="1"/>
  <c r="JV64" i="1"/>
  <c r="JZ64" i="1"/>
  <c r="EM64" i="1"/>
  <c r="VL64" i="1"/>
  <c r="MR64" i="1"/>
  <c r="MS64" i="1"/>
  <c r="DH64" i="1"/>
  <c r="LV26" i="1" a="1"/>
  <c r="LV26" i="1" s="1"/>
  <c r="MT64" i="1"/>
  <c r="DW64" i="1"/>
  <c r="KS64" i="1"/>
  <c r="ME64" i="1"/>
  <c r="DS64" i="1"/>
  <c r="JS64" i="1"/>
  <c r="MM64" i="1"/>
  <c r="MU64" i="1"/>
  <c r="DF64" i="1"/>
  <c r="DI64" i="1"/>
  <c r="CN64" i="1"/>
  <c r="CN31" i="1"/>
  <c r="CN75" i="1" s="1"/>
  <c r="CI64" i="1"/>
  <c r="CI31" i="1"/>
  <c r="CI75" i="1" s="1"/>
  <c r="CJ64" i="1"/>
  <c r="CJ31" i="1"/>
  <c r="CJ75" i="1" s="1"/>
  <c r="CK64" i="1"/>
  <c r="CK31" i="1"/>
  <c r="CK75" i="1" s="1"/>
  <c r="CL64" i="1"/>
  <c r="CL31" i="1"/>
  <c r="CL75" i="1" s="1"/>
  <c r="CG64" i="1"/>
  <c r="CG31" i="1"/>
  <c r="CG75" i="1" s="1"/>
  <c r="CM64" i="1"/>
  <c r="CM31" i="1"/>
  <c r="CM75" i="1" s="1"/>
  <c r="CO64" i="1"/>
  <c r="CO31" i="1"/>
  <c r="CO75" i="1" s="1"/>
  <c r="CP64" i="1"/>
  <c r="CP31" i="1"/>
  <c r="CP75" i="1" s="1"/>
  <c r="CH64" i="1"/>
  <c r="CH31" i="1"/>
  <c r="CH75" i="1" s="1"/>
  <c r="LW40" i="1"/>
  <c r="LV40" i="1" s="1" a="1"/>
  <c r="LV40" i="1" s="1"/>
  <c r="LW64" i="1"/>
  <c r="MN40" i="1"/>
  <c r="MN42" i="1" s="1"/>
  <c r="MN64" i="1"/>
  <c r="MP40" i="1"/>
  <c r="MP42" i="1" s="1"/>
  <c r="MP64" i="1"/>
  <c r="MY40" i="1"/>
  <c r="MY42" i="1" s="1"/>
  <c r="MY64" i="1"/>
  <c r="CX40" i="1"/>
  <c r="CX42" i="1" s="1"/>
  <c r="CX64" i="1"/>
  <c r="MO40" i="1"/>
  <c r="MO42" i="1" s="1"/>
  <c r="MO64" i="1"/>
  <c r="CY40" i="1"/>
  <c r="CY64" i="1"/>
  <c r="NB40" i="1"/>
  <c r="NB42" i="1" s="1"/>
  <c r="NB64" i="1"/>
  <c r="VL41" i="1"/>
  <c r="VL40" i="1"/>
  <c r="NF42" i="1"/>
  <c r="BV40" i="1"/>
  <c r="BV41" i="1"/>
  <c r="NH40" i="1"/>
  <c r="NH41" i="1"/>
  <c r="CA40" i="1"/>
  <c r="CA41" i="1"/>
  <c r="KS40" i="1"/>
  <c r="KS41" i="1"/>
  <c r="JV40" i="1"/>
  <c r="JV41" i="1"/>
  <c r="CK40" i="1"/>
  <c r="CK41" i="1"/>
  <c r="DJ41" i="1"/>
  <c r="DJ40" i="1"/>
  <c r="BY40" i="1"/>
  <c r="BY41" i="1"/>
  <c r="EO40" i="1"/>
  <c r="EO41" i="1"/>
  <c r="NO40" i="1"/>
  <c r="NO41" i="1"/>
  <c r="EM41" i="1"/>
  <c r="EM40" i="1"/>
  <c r="NC42" i="1"/>
  <c r="DS40" i="1"/>
  <c r="DS41" i="1"/>
  <c r="DH41" i="1"/>
  <c r="DH40" i="1"/>
  <c r="DW40" i="1"/>
  <c r="DW41" i="1"/>
  <c r="BT41" i="1"/>
  <c r="BT40" i="1"/>
  <c r="CG41" i="1"/>
  <c r="CG40" i="1"/>
  <c r="CH40" i="1"/>
  <c r="CH41" i="1"/>
  <c r="CI41" i="1"/>
  <c r="CI40" i="1"/>
  <c r="NE42" i="1"/>
  <c r="CM40" i="1"/>
  <c r="CM41" i="1"/>
  <c r="KW43" i="1"/>
  <c r="BX40" i="1"/>
  <c r="BX41" i="1"/>
  <c r="NQ41" i="1"/>
  <c r="ND42" i="1"/>
  <c r="JS41" i="1"/>
  <c r="JS40" i="1"/>
  <c r="AS40" i="1"/>
  <c r="JW40" i="1"/>
  <c r="JW41" i="1"/>
  <c r="JZ40" i="1"/>
  <c r="JZ41" i="1"/>
  <c r="DF41" i="1"/>
  <c r="DF40" i="1"/>
  <c r="CN40" i="1"/>
  <c r="CN41" i="1"/>
  <c r="KW42" i="1"/>
  <c r="EN40" i="1"/>
  <c r="EN41" i="1"/>
  <c r="CO41" i="1"/>
  <c r="CO40" i="1"/>
  <c r="DI40" i="1"/>
  <c r="DI41" i="1"/>
  <c r="NG40" i="1"/>
  <c r="NG41" i="1"/>
  <c r="KA40" i="1"/>
  <c r="KA41" i="1"/>
  <c r="BQ40" i="1"/>
  <c r="BQ41" i="1"/>
  <c r="CD40" i="1"/>
  <c r="CD41" i="1"/>
  <c r="CJ40" i="1"/>
  <c r="CJ41" i="1"/>
  <c r="CL40" i="1"/>
  <c r="CL41" i="1"/>
  <c r="CC40" i="1"/>
  <c r="CC41" i="1"/>
  <c r="CP41" i="1"/>
  <c r="CP40" i="1"/>
  <c r="NN34" i="1"/>
  <c r="NN35" i="1"/>
  <c r="NN36" i="1"/>
  <c r="KW34" i="1"/>
  <c r="KW35" i="1"/>
  <c r="KW36" i="1"/>
  <c r="MX34" i="1"/>
  <c r="MX35" i="1"/>
  <c r="MX36" i="1"/>
  <c r="D26" i="1"/>
  <c r="KS31" i="1"/>
  <c r="KS75" i="1" s="1"/>
  <c r="KW33" i="1"/>
  <c r="KW32" i="1"/>
  <c r="MO31" i="1"/>
  <c r="MO75" i="1" s="1"/>
  <c r="BT31" i="1"/>
  <c r="BT75" i="1" s="1"/>
  <c r="MY31" i="1"/>
  <c r="MY75" i="1" s="1"/>
  <c r="JV31" i="1"/>
  <c r="JV75" i="1" s="1"/>
  <c r="JW31" i="1"/>
  <c r="JW75" i="1" s="1"/>
  <c r="DI31" i="1"/>
  <c r="DI75" i="1" s="1"/>
  <c r="DJ31" i="1"/>
  <c r="DJ75" i="1" s="1"/>
  <c r="DF31" i="1"/>
  <c r="DF75" i="1" s="1"/>
  <c r="G500" i="4"/>
  <c r="H549" i="4"/>
  <c r="I550" i="4"/>
  <c r="MX32" i="1"/>
  <c r="MX33" i="1"/>
  <c r="MW31" i="1"/>
  <c r="MW75" i="1" s="1"/>
  <c r="BN31" i="1"/>
  <c r="BN75" i="1" s="1"/>
  <c r="DW31" i="1"/>
  <c r="DW75" i="1" s="1"/>
  <c r="BF31" i="1"/>
  <c r="P487" i="4"/>
  <c r="C488" i="4"/>
  <c r="B488" i="4" s="1"/>
  <c r="F552" i="4"/>
  <c r="E552" i="4"/>
  <c r="R552" i="4" s="1"/>
  <c r="D552" i="4"/>
  <c r="Q552" i="4" s="1"/>
  <c r="U544" i="4"/>
  <c r="U538" i="4"/>
  <c r="U535" i="4"/>
  <c r="U541" i="4"/>
  <c r="V488" i="4"/>
  <c r="S471" i="4"/>
  <c r="LW31" i="1"/>
  <c r="LW75" i="1" s="1"/>
  <c r="LV75" i="1" s="1" a="1"/>
  <c r="LV75" i="1" s="1"/>
  <c r="CV31" i="1"/>
  <c r="CW31" i="1"/>
  <c r="CW75" i="1" s="1"/>
  <c r="A553" i="4"/>
  <c r="CY31" i="1"/>
  <c r="CY75" i="1" s="1"/>
  <c r="VL31" i="1"/>
  <c r="VL75" i="1" s="1"/>
  <c r="DH31" i="1"/>
  <c r="DH75" i="1" s="1"/>
  <c r="CT31" i="1"/>
  <c r="CX31" i="1"/>
  <c r="CX75" i="1" s="1"/>
  <c r="JZ31" i="1"/>
  <c r="JZ75" i="1" s="1"/>
  <c r="MN31" i="1"/>
  <c r="MN75" i="1" s="1"/>
  <c r="DS31" i="1"/>
  <c r="DS75" i="1" s="1"/>
  <c r="CC31" i="1"/>
  <c r="CC75" i="1" s="1"/>
  <c r="BX31" i="1"/>
  <c r="BX75" i="1" s="1"/>
  <c r="CA31" i="1"/>
  <c r="CA75" i="1" s="1"/>
  <c r="DY31" i="1"/>
  <c r="DY75" i="1" s="1"/>
  <c r="DX31" i="1"/>
  <c r="DX75" i="1" s="1"/>
  <c r="NB31" i="1"/>
  <c r="NB75" i="1" s="1"/>
  <c r="MM31" i="1"/>
  <c r="MM75" i="1" s="1"/>
  <c r="MP31" i="1"/>
  <c r="MP75" i="1" s="1"/>
  <c r="EM31" i="1"/>
  <c r="EM75" i="1" s="1"/>
  <c r="KA31" i="1"/>
  <c r="KA75" i="1" s="1"/>
  <c r="JS31" i="1"/>
  <c r="JS75" i="1" s="1"/>
  <c r="NX31" i="1"/>
  <c r="NX75" i="1" s="1"/>
  <c r="NN33" i="1"/>
  <c r="NN32" i="1"/>
  <c r="B34" i="3"/>
  <c r="MM74" i="1" l="1"/>
  <c r="MM76" i="1"/>
  <c r="CA74" i="1"/>
  <c r="CA76" i="1"/>
  <c r="DH74" i="1"/>
  <c r="DH76" i="1"/>
  <c r="CW74" i="1"/>
  <c r="CW76" i="1"/>
  <c r="BN74" i="1"/>
  <c r="BN76" i="1"/>
  <c r="MY74" i="1"/>
  <c r="MY76" i="1"/>
  <c r="CM74" i="1"/>
  <c r="CM76" i="1"/>
  <c r="CJ74" i="1"/>
  <c r="CJ76" i="1"/>
  <c r="CN74" i="1"/>
  <c r="CN76" i="1"/>
  <c r="NB74" i="1"/>
  <c r="NB76" i="1"/>
  <c r="BX74" i="1"/>
  <c r="BX76" i="1"/>
  <c r="JZ74" i="1"/>
  <c r="JZ76" i="1"/>
  <c r="VL74" i="1"/>
  <c r="VL76" i="1"/>
  <c r="MW74" i="1"/>
  <c r="MW76" i="1"/>
  <c r="DI74" i="1"/>
  <c r="DI76" i="1"/>
  <c r="BT74" i="1"/>
  <c r="BT76" i="1"/>
  <c r="KS74" i="1"/>
  <c r="KS76" i="1"/>
  <c r="JS74" i="1"/>
  <c r="JS76" i="1"/>
  <c r="MN74" i="1"/>
  <c r="MN76" i="1"/>
  <c r="DX74" i="1"/>
  <c r="DX76" i="1"/>
  <c r="CC74" i="1"/>
  <c r="CC76" i="1"/>
  <c r="CX74" i="1"/>
  <c r="CX76" i="1"/>
  <c r="CY74" i="1"/>
  <c r="CY76" i="1"/>
  <c r="LW74" i="1"/>
  <c r="LV74" i="1" s="1" a="1"/>
  <c r="LV74" i="1" s="1"/>
  <c r="LW76" i="1"/>
  <c r="LV76" i="1" s="1" a="1"/>
  <c r="LV76" i="1" s="1"/>
  <c r="JW74" i="1"/>
  <c r="JW76" i="1"/>
  <c r="MO74" i="1"/>
  <c r="MO76" i="1"/>
  <c r="CH74" i="1"/>
  <c r="CH76" i="1"/>
  <c r="CO74" i="1"/>
  <c r="CO76" i="1"/>
  <c r="CG74" i="1"/>
  <c r="CG76" i="1"/>
  <c r="CK74" i="1"/>
  <c r="CK76" i="1"/>
  <c r="CI74" i="1"/>
  <c r="CI76" i="1"/>
  <c r="DJ74" i="1"/>
  <c r="DJ76" i="1"/>
  <c r="CP74" i="1"/>
  <c r="CP76" i="1"/>
  <c r="CL74" i="1"/>
  <c r="CL76" i="1"/>
  <c r="KA74" i="1"/>
  <c r="KA76" i="1"/>
  <c r="EM74" i="1"/>
  <c r="EM76" i="1"/>
  <c r="NX74" i="1"/>
  <c r="NX76" i="1"/>
  <c r="MP74" i="1"/>
  <c r="MP76" i="1"/>
  <c r="DY74" i="1"/>
  <c r="DY76" i="1"/>
  <c r="DS74" i="1"/>
  <c r="DS76" i="1"/>
  <c r="DW74" i="1"/>
  <c r="DW76" i="1"/>
  <c r="DF74" i="1"/>
  <c r="DF76" i="1"/>
  <c r="JV74" i="1"/>
  <c r="JV76" i="1"/>
  <c r="MM72" i="1"/>
  <c r="MM73" i="1"/>
  <c r="DH72" i="1"/>
  <c r="DH73" i="1"/>
  <c r="EM72" i="1"/>
  <c r="EM73" i="1"/>
  <c r="CC72" i="1"/>
  <c r="CC73" i="1"/>
  <c r="CX72" i="1"/>
  <c r="CX73" i="1"/>
  <c r="CY72" i="1"/>
  <c r="CY73" i="1"/>
  <c r="LW72" i="1"/>
  <c r="LV72" i="1" s="1" a="1"/>
  <c r="LV72" i="1" s="1"/>
  <c r="LW73" i="1"/>
  <c r="LV73" i="1" s="1" a="1"/>
  <c r="LV73" i="1" s="1"/>
  <c r="JW72" i="1"/>
  <c r="JW73" i="1"/>
  <c r="MO72" i="1"/>
  <c r="MO73" i="1"/>
  <c r="CH72" i="1"/>
  <c r="CH73" i="1"/>
  <c r="CO72" i="1"/>
  <c r="CO73" i="1"/>
  <c r="CG72" i="1"/>
  <c r="CG73" i="1"/>
  <c r="CK72" i="1"/>
  <c r="CK73" i="1"/>
  <c r="CI72" i="1"/>
  <c r="CI73" i="1"/>
  <c r="MN72" i="1"/>
  <c r="MN73" i="1"/>
  <c r="CW72" i="1"/>
  <c r="CW73" i="1"/>
  <c r="DX72" i="1"/>
  <c r="DX73" i="1"/>
  <c r="NX72" i="1"/>
  <c r="NX73" i="1"/>
  <c r="MP72" i="1"/>
  <c r="MP73" i="1"/>
  <c r="DY72" i="1"/>
  <c r="DY73" i="1"/>
  <c r="DS72" i="1"/>
  <c r="DS73" i="1"/>
  <c r="DW72" i="1"/>
  <c r="DW73" i="1"/>
  <c r="DF72" i="1"/>
  <c r="DF73" i="1"/>
  <c r="JV72" i="1"/>
  <c r="JV73" i="1"/>
  <c r="CA72" i="1"/>
  <c r="CA73" i="1"/>
  <c r="BN72" i="1"/>
  <c r="BN73" i="1"/>
  <c r="DJ72" i="1"/>
  <c r="DJ73" i="1"/>
  <c r="MY72" i="1"/>
  <c r="MY73" i="1"/>
  <c r="CP72" i="1"/>
  <c r="CP73" i="1"/>
  <c r="CM72" i="1"/>
  <c r="CM73" i="1"/>
  <c r="CL72" i="1"/>
  <c r="CL73" i="1"/>
  <c r="CJ72" i="1"/>
  <c r="CJ73" i="1"/>
  <c r="CN72" i="1"/>
  <c r="CN73" i="1"/>
  <c r="JS72" i="1"/>
  <c r="JS73" i="1"/>
  <c r="KA72" i="1"/>
  <c r="KA73" i="1"/>
  <c r="NB72" i="1"/>
  <c r="NB73" i="1"/>
  <c r="BX72" i="1"/>
  <c r="BX73" i="1"/>
  <c r="JZ72" i="1"/>
  <c r="JZ73" i="1"/>
  <c r="VL72" i="1"/>
  <c r="VL73" i="1"/>
  <c r="MW72" i="1"/>
  <c r="MW73" i="1"/>
  <c r="DI72" i="1"/>
  <c r="DI73" i="1"/>
  <c r="BT72" i="1"/>
  <c r="BT73" i="1"/>
  <c r="KS72" i="1"/>
  <c r="KS73" i="1"/>
  <c r="DJ70" i="1"/>
  <c r="DJ71" i="1"/>
  <c r="BX70" i="1"/>
  <c r="BX71" i="1"/>
  <c r="MW70" i="1"/>
  <c r="MW71" i="1"/>
  <c r="DI70" i="1"/>
  <c r="DI71" i="1"/>
  <c r="BT70" i="1"/>
  <c r="BT71" i="1"/>
  <c r="KS70" i="1"/>
  <c r="KS71" i="1"/>
  <c r="MM70" i="1"/>
  <c r="MM71" i="1"/>
  <c r="MN70" i="1"/>
  <c r="MN71" i="1"/>
  <c r="BN70" i="1"/>
  <c r="BN71" i="1"/>
  <c r="MY70" i="1"/>
  <c r="MY71" i="1"/>
  <c r="CP70" i="1"/>
  <c r="CP71" i="1"/>
  <c r="CL70" i="1"/>
  <c r="CL71" i="1"/>
  <c r="CN70" i="1"/>
  <c r="CN71" i="1"/>
  <c r="NB70" i="1"/>
  <c r="NB71" i="1"/>
  <c r="VL70" i="1"/>
  <c r="VL71" i="1"/>
  <c r="DX70" i="1"/>
  <c r="DX71" i="1"/>
  <c r="CC70" i="1"/>
  <c r="CC71" i="1"/>
  <c r="CX70" i="1"/>
  <c r="CX71" i="1"/>
  <c r="CY70" i="1"/>
  <c r="CY71" i="1"/>
  <c r="LW70" i="1"/>
  <c r="LV70" i="1" s="1" a="1"/>
  <c r="LV70" i="1" s="1"/>
  <c r="LW71" i="1"/>
  <c r="LV71" i="1" s="1" a="1"/>
  <c r="LV71" i="1" s="1"/>
  <c r="JW70" i="1"/>
  <c r="JW71" i="1"/>
  <c r="MO70" i="1"/>
  <c r="MO71" i="1"/>
  <c r="CH70" i="1"/>
  <c r="CH71" i="1"/>
  <c r="CO70" i="1"/>
  <c r="CO71" i="1"/>
  <c r="CG70" i="1"/>
  <c r="CG71" i="1"/>
  <c r="CK70" i="1"/>
  <c r="CK71" i="1"/>
  <c r="CI70" i="1"/>
  <c r="CI71" i="1"/>
  <c r="JS70" i="1"/>
  <c r="JS71" i="1"/>
  <c r="CA70" i="1"/>
  <c r="CA71" i="1"/>
  <c r="DH70" i="1"/>
  <c r="DH71" i="1"/>
  <c r="CW70" i="1"/>
  <c r="CW71" i="1"/>
  <c r="CM70" i="1"/>
  <c r="CM71" i="1"/>
  <c r="CJ70" i="1"/>
  <c r="CJ71" i="1"/>
  <c r="KA70" i="1"/>
  <c r="KA71" i="1"/>
  <c r="JZ70" i="1"/>
  <c r="JZ71" i="1"/>
  <c r="EM70" i="1"/>
  <c r="EM71" i="1"/>
  <c r="NX70" i="1"/>
  <c r="NX71" i="1"/>
  <c r="MP70" i="1"/>
  <c r="MP71" i="1"/>
  <c r="DY70" i="1"/>
  <c r="DY71" i="1"/>
  <c r="DS70" i="1"/>
  <c r="DS71" i="1"/>
  <c r="DW70" i="1"/>
  <c r="DW71" i="1"/>
  <c r="DF70" i="1"/>
  <c r="DF71" i="1"/>
  <c r="JV70" i="1"/>
  <c r="JV71" i="1"/>
  <c r="NB67" i="1"/>
  <c r="NB65" i="1"/>
  <c r="NB66" i="1"/>
  <c r="NB69" i="1"/>
  <c r="NB68" i="1"/>
  <c r="CM65" i="1"/>
  <c r="CM67" i="1"/>
  <c r="CM69" i="1"/>
  <c r="CM68" i="1"/>
  <c r="CM66" i="1"/>
  <c r="CN67" i="1"/>
  <c r="CN65" i="1"/>
  <c r="CN66" i="1"/>
  <c r="CN68" i="1"/>
  <c r="CN69" i="1"/>
  <c r="DX65" i="1"/>
  <c r="DX67" i="1"/>
  <c r="DX66" i="1"/>
  <c r="DX69" i="1"/>
  <c r="DX68" i="1"/>
  <c r="CY65" i="1"/>
  <c r="CY67" i="1"/>
  <c r="CY66" i="1"/>
  <c r="CY69" i="1"/>
  <c r="CY68" i="1"/>
  <c r="MO67" i="1"/>
  <c r="MO65" i="1"/>
  <c r="MO66" i="1"/>
  <c r="MO68" i="1"/>
  <c r="MO69" i="1"/>
  <c r="BX65" i="1"/>
  <c r="BX67" i="1"/>
  <c r="BX68" i="1"/>
  <c r="BX66" i="1"/>
  <c r="BX69" i="1"/>
  <c r="VL65" i="1"/>
  <c r="VL67" i="1"/>
  <c r="VL68" i="1"/>
  <c r="VL69" i="1"/>
  <c r="VL66" i="1"/>
  <c r="MW67" i="1"/>
  <c r="MW65" i="1"/>
  <c r="MW68" i="1"/>
  <c r="MW69" i="1"/>
  <c r="MW66" i="1"/>
  <c r="BT65" i="1"/>
  <c r="BT67" i="1"/>
  <c r="BT68" i="1"/>
  <c r="BT66" i="1"/>
  <c r="BT69" i="1"/>
  <c r="CP65" i="1"/>
  <c r="CP67" i="1"/>
  <c r="CP68" i="1"/>
  <c r="CP66" i="1"/>
  <c r="CP69" i="1"/>
  <c r="CL65" i="1"/>
  <c r="CL67" i="1"/>
  <c r="CL69" i="1"/>
  <c r="CL68" i="1"/>
  <c r="CL66" i="1"/>
  <c r="CJ65" i="1"/>
  <c r="CJ67" i="1"/>
  <c r="CJ66" i="1"/>
  <c r="CJ69" i="1"/>
  <c r="CJ68" i="1"/>
  <c r="EM65" i="1"/>
  <c r="EM69" i="1"/>
  <c r="EM68" i="1"/>
  <c r="EM67" i="1"/>
  <c r="EM66" i="1"/>
  <c r="CC65" i="1"/>
  <c r="CC67" i="1"/>
  <c r="CC66" i="1"/>
  <c r="CC68" i="1"/>
  <c r="CC69" i="1"/>
  <c r="CX65" i="1"/>
  <c r="CX67" i="1"/>
  <c r="CX69" i="1"/>
  <c r="CX68" i="1"/>
  <c r="CX66" i="1"/>
  <c r="LW65" i="1"/>
  <c r="LV65" i="1" s="1" a="1"/>
  <c r="LV65" i="1" s="1"/>
  <c r="LW67" i="1"/>
  <c r="LV67" i="1" s="1" a="1"/>
  <c r="LV67" i="1" s="1"/>
  <c r="LW69" i="1"/>
  <c r="LV69" i="1" s="1" a="1"/>
  <c r="LV69" i="1" s="1"/>
  <c r="LW68" i="1"/>
  <c r="LV68" i="1" s="1" a="1"/>
  <c r="LV68" i="1" s="1"/>
  <c r="LW66" i="1"/>
  <c r="LV66" i="1" s="1" a="1"/>
  <c r="LV66" i="1" s="1"/>
  <c r="JW65" i="1"/>
  <c r="JW67" i="1"/>
  <c r="JW68" i="1"/>
  <c r="JW66" i="1"/>
  <c r="JW69" i="1"/>
  <c r="NX67" i="1"/>
  <c r="NX65" i="1"/>
  <c r="NX69" i="1"/>
  <c r="NX68" i="1"/>
  <c r="NX66" i="1"/>
  <c r="MP65" i="1"/>
  <c r="MP68" i="1"/>
  <c r="MP66" i="1"/>
  <c r="MP67" i="1"/>
  <c r="MP69" i="1"/>
  <c r="DY67" i="1"/>
  <c r="DY65" i="1"/>
  <c r="DY66" i="1"/>
  <c r="DY69" i="1"/>
  <c r="DY68" i="1"/>
  <c r="DS65" i="1"/>
  <c r="DS67" i="1"/>
  <c r="DS66" i="1"/>
  <c r="DS68" i="1"/>
  <c r="DS69" i="1"/>
  <c r="DW65" i="1"/>
  <c r="DW67" i="1"/>
  <c r="DW69" i="1"/>
  <c r="DW68" i="1"/>
  <c r="DW66" i="1"/>
  <c r="DF65" i="1"/>
  <c r="DF67" i="1"/>
  <c r="DF68" i="1"/>
  <c r="DF66" i="1"/>
  <c r="DF69" i="1"/>
  <c r="JV65" i="1"/>
  <c r="JV67" i="1"/>
  <c r="JV68" i="1"/>
  <c r="JV66" i="1"/>
  <c r="JV69" i="1"/>
  <c r="CH65" i="1"/>
  <c r="CH67" i="1"/>
  <c r="CH68" i="1"/>
  <c r="CH69" i="1"/>
  <c r="CH66" i="1"/>
  <c r="CO65" i="1"/>
  <c r="CO67" i="1"/>
  <c r="CO68" i="1"/>
  <c r="CO66" i="1"/>
  <c r="CO69" i="1"/>
  <c r="CG65" i="1"/>
  <c r="CG67" i="1"/>
  <c r="CG69" i="1"/>
  <c r="CG68" i="1"/>
  <c r="CG66" i="1"/>
  <c r="CK65" i="1"/>
  <c r="CK67" i="1"/>
  <c r="CK68" i="1"/>
  <c r="CK66" i="1"/>
  <c r="CK69" i="1"/>
  <c r="CI65" i="1"/>
  <c r="CI67" i="1"/>
  <c r="CI66" i="1"/>
  <c r="CI68" i="1"/>
  <c r="CI69" i="1"/>
  <c r="KA67" i="1"/>
  <c r="KA65" i="1"/>
  <c r="KA66" i="1"/>
  <c r="KA68" i="1"/>
  <c r="KA69" i="1"/>
  <c r="JZ65" i="1"/>
  <c r="JZ67" i="1"/>
  <c r="JZ68" i="1"/>
  <c r="JZ66" i="1"/>
  <c r="JZ69" i="1"/>
  <c r="DI65" i="1"/>
  <c r="DI67" i="1"/>
  <c r="DI69" i="1"/>
  <c r="DI66" i="1"/>
  <c r="DI68" i="1"/>
  <c r="KS65" i="1"/>
  <c r="KS67" i="1"/>
  <c r="KS66" i="1"/>
  <c r="KS69" i="1"/>
  <c r="KS68" i="1"/>
  <c r="JS65" i="1"/>
  <c r="JS67" i="1"/>
  <c r="JS68" i="1"/>
  <c r="JS66" i="1"/>
  <c r="JS69" i="1"/>
  <c r="MM65" i="1"/>
  <c r="MM67" i="1"/>
  <c r="MM68" i="1"/>
  <c r="MM66" i="1"/>
  <c r="MM69" i="1"/>
  <c r="CA67" i="1"/>
  <c r="CA65" i="1"/>
  <c r="CA68" i="1"/>
  <c r="CA66" i="1"/>
  <c r="CA69" i="1"/>
  <c r="MN65" i="1"/>
  <c r="MN67" i="1"/>
  <c r="MN66" i="1"/>
  <c r="MN68" i="1"/>
  <c r="MN69" i="1"/>
  <c r="DH65" i="1"/>
  <c r="DH67" i="1"/>
  <c r="DH66" i="1"/>
  <c r="DH69" i="1"/>
  <c r="DH68" i="1"/>
  <c r="CW65" i="1"/>
  <c r="CW67" i="1"/>
  <c r="CW68" i="1"/>
  <c r="CW69" i="1"/>
  <c r="CW66" i="1"/>
  <c r="BN65" i="1"/>
  <c r="BN67" i="1"/>
  <c r="BN68" i="1"/>
  <c r="BN66" i="1"/>
  <c r="BN69" i="1"/>
  <c r="DJ65" i="1"/>
  <c r="DJ67" i="1"/>
  <c r="DJ68" i="1"/>
  <c r="DJ66" i="1"/>
  <c r="DJ69" i="1"/>
  <c r="MY65" i="1"/>
  <c r="MY67" i="1"/>
  <c r="MY66" i="1"/>
  <c r="MY69" i="1"/>
  <c r="MY68" i="1"/>
  <c r="LV64"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LW42" i="1"/>
  <c r="LW44" i="1" s="1"/>
  <c r="MM40" i="1" a="1"/>
  <c r="MM40" i="1" s="1"/>
  <c r="CK43" i="1"/>
  <c r="EN42" i="1"/>
  <c r="NQ43" i="1"/>
  <c r="NQ42" i="1"/>
  <c r="BX43" i="1"/>
  <c r="DH43" i="1"/>
  <c r="KW45" i="1"/>
  <c r="CA42" i="1"/>
  <c r="NG42" i="1"/>
  <c r="JZ43" i="1"/>
  <c r="CM43" i="1"/>
  <c r="NC44" i="1"/>
  <c r="NB44" i="1"/>
  <c r="BQ43" i="1"/>
  <c r="BX42" i="1"/>
  <c r="DI43" i="1"/>
  <c r="JZ42" i="1"/>
  <c r="CM42" i="1"/>
  <c r="CP42" i="1"/>
  <c r="DI42" i="1"/>
  <c r="JW43" i="1"/>
  <c r="CX44" i="1"/>
  <c r="CY42" i="1"/>
  <c r="EM42" i="1"/>
  <c r="NH43" i="1"/>
  <c r="JV43" i="1"/>
  <c r="CP43" i="1"/>
  <c r="JW42" i="1"/>
  <c r="EM43" i="1"/>
  <c r="NH42" i="1"/>
  <c r="NE44" i="1"/>
  <c r="NO43" i="1"/>
  <c r="BV43" i="1"/>
  <c r="CL42" i="1"/>
  <c r="MM42" i="1" a="1"/>
  <c r="MM42" i="1" s="1"/>
  <c r="MN44" i="1"/>
  <c r="CO42" i="1"/>
  <c r="NO42" i="1"/>
  <c r="BV42" i="1"/>
  <c r="MO44" i="1"/>
  <c r="DJ43" i="1"/>
  <c r="EN43" i="1"/>
  <c r="CK42" i="1"/>
  <c r="CD42" i="1"/>
  <c r="BQ42" i="1"/>
  <c r="CN42" i="1"/>
  <c r="KA42" i="1"/>
  <c r="DS42" i="1"/>
  <c r="CO43" i="1"/>
  <c r="JS42" i="1"/>
  <c r="CI42" i="1"/>
  <c r="EO43" i="1"/>
  <c r="NF44" i="1"/>
  <c r="DJ42" i="1"/>
  <c r="CJ43" i="1"/>
  <c r="BT42" i="1"/>
  <c r="BT43" i="1"/>
  <c r="DW43" i="1"/>
  <c r="DW42" i="1"/>
  <c r="DH42" i="1"/>
  <c r="KA43" i="1"/>
  <c r="DS43" i="1"/>
  <c r="CC43" i="1"/>
  <c r="MP44" i="1"/>
  <c r="JS43" i="1"/>
  <c r="CI43" i="1"/>
  <c r="EO42" i="1"/>
  <c r="CJ42" i="1"/>
  <c r="CD43" i="1"/>
  <c r="KS43" i="1"/>
  <c r="CA43" i="1"/>
  <c r="NG43" i="1"/>
  <c r="CC42" i="1"/>
  <c r="CH43" i="1"/>
  <c r="BY43" i="1"/>
  <c r="VL42" i="1"/>
  <c r="CG42" i="1"/>
  <c r="CG43" i="1"/>
  <c r="MY44" i="1"/>
  <c r="KW44" i="1"/>
  <c r="JV42" i="1"/>
  <c r="CN43" i="1"/>
  <c r="KS42" i="1"/>
  <c r="DF42" i="1"/>
  <c r="DF43" i="1"/>
  <c r="CL43" i="1"/>
  <c r="LV42" i="1" a="1"/>
  <c r="LV42" i="1" s="1"/>
  <c r="ND44" i="1"/>
  <c r="CH42" i="1"/>
  <c r="BY42" i="1"/>
  <c r="VL43" i="1"/>
  <c r="MM34" i="1"/>
  <c r="MM35" i="1"/>
  <c r="MM36" i="1"/>
  <c r="DX34" i="1"/>
  <c r="DX35" i="1"/>
  <c r="DX36" i="1"/>
  <c r="KS34" i="1"/>
  <c r="KS35" i="1"/>
  <c r="KS36" i="1"/>
  <c r="DY34" i="1"/>
  <c r="DY35" i="1"/>
  <c r="DY36" i="1"/>
  <c r="MP34" i="1"/>
  <c r="MP35" i="1"/>
  <c r="MP36" i="1"/>
  <c r="MY34" i="1"/>
  <c r="MY35" i="1"/>
  <c r="MY36" i="1"/>
  <c r="BT34" i="1"/>
  <c r="BT35" i="1"/>
  <c r="BT36" i="1"/>
  <c r="LW34" i="1"/>
  <c r="LV34" i="1" s="1" a="1"/>
  <c r="LV34" i="1" s="1"/>
  <c r="LW35" i="1"/>
  <c r="LV35" i="1" s="1" a="1"/>
  <c r="LV35" i="1" s="1"/>
  <c r="LW36" i="1"/>
  <c r="LV36" i="1" s="1" a="1"/>
  <c r="LV36" i="1" s="1"/>
  <c r="MN34" i="1"/>
  <c r="MN35" i="1"/>
  <c r="MN36" i="1"/>
  <c r="JZ34" i="1"/>
  <c r="JZ36" i="1"/>
  <c r="JZ35" i="1"/>
  <c r="MW34" i="1"/>
  <c r="MW35" i="1"/>
  <c r="MW36" i="1"/>
  <c r="CC34" i="1"/>
  <c r="CC35" i="1"/>
  <c r="CC36" i="1"/>
  <c r="DW34" i="1"/>
  <c r="DW35" i="1"/>
  <c r="DW36" i="1"/>
  <c r="BX34" i="1"/>
  <c r="BX35" i="1"/>
  <c r="BX36" i="1"/>
  <c r="DS34" i="1"/>
  <c r="DS36" i="1"/>
  <c r="DS35" i="1"/>
  <c r="BN34" i="1"/>
  <c r="BN35" i="1"/>
  <c r="BN36" i="1"/>
  <c r="JW34" i="1"/>
  <c r="JW35" i="1"/>
  <c r="JW36" i="1"/>
  <c r="DF34" i="1"/>
  <c r="DF35" i="1"/>
  <c r="DF36" i="1"/>
  <c r="CX34" i="1"/>
  <c r="CX36" i="1"/>
  <c r="CX35" i="1"/>
  <c r="DI34" i="1"/>
  <c r="DI36" i="1"/>
  <c r="DI35" i="1"/>
  <c r="BF34" i="1"/>
  <c r="BF35" i="1"/>
  <c r="BF36" i="1"/>
  <c r="VL34" i="1"/>
  <c r="VL36" i="1"/>
  <c r="VL35" i="1"/>
  <c r="DJ34" i="1"/>
  <c r="DJ36" i="1"/>
  <c r="DJ35" i="1"/>
  <c r="CT34" i="1"/>
  <c r="CT36" i="1"/>
  <c r="CT35" i="1"/>
  <c r="DH34" i="1"/>
  <c r="DH35" i="1"/>
  <c r="DH36" i="1"/>
  <c r="NX34" i="1"/>
  <c r="NX35" i="1"/>
  <c r="NX36" i="1"/>
  <c r="CY34" i="1"/>
  <c r="CY35" i="1"/>
  <c r="CY36" i="1"/>
  <c r="NB34" i="1"/>
  <c r="NB35" i="1"/>
  <c r="NB36" i="1"/>
  <c r="JS34" i="1"/>
  <c r="JS36" i="1"/>
  <c r="JS35" i="1"/>
  <c r="KA34" i="1"/>
  <c r="KA36" i="1"/>
  <c r="KA35" i="1"/>
  <c r="CW34" i="1"/>
  <c r="CW36" i="1"/>
  <c r="CW35" i="1"/>
  <c r="MO34" i="1"/>
  <c r="MO35" i="1"/>
  <c r="MO36" i="1"/>
  <c r="CA34" i="1"/>
  <c r="CA36" i="1"/>
  <c r="CA35" i="1"/>
  <c r="JV34" i="1"/>
  <c r="JV35" i="1"/>
  <c r="JV36" i="1"/>
  <c r="EM34" i="1"/>
  <c r="EM35" i="1"/>
  <c r="EM36" i="1"/>
  <c r="CV34" i="1"/>
  <c r="CV35" i="1"/>
  <c r="CV36" i="1"/>
  <c r="LV31" i="1" a="1"/>
  <c r="LV31" i="1" s="1"/>
  <c r="KS33" i="1"/>
  <c r="KS32" i="1"/>
  <c r="MO32" i="1"/>
  <c r="MO33" i="1"/>
  <c r="BT32" i="1"/>
  <c r="BT33" i="1"/>
  <c r="MY32" i="1"/>
  <c r="MY33" i="1"/>
  <c r="JV33" i="1"/>
  <c r="JV32" i="1"/>
  <c r="JW33" i="1"/>
  <c r="JW32" i="1"/>
  <c r="DJ33" i="1"/>
  <c r="DJ32" i="1"/>
  <c r="DI33" i="1"/>
  <c r="DI32" i="1"/>
  <c r="DF32" i="1"/>
  <c r="DF33" i="1"/>
  <c r="H550" i="4"/>
  <c r="I551" i="4"/>
  <c r="G501" i="4"/>
  <c r="MW32" i="1"/>
  <c r="MW33" i="1"/>
  <c r="DW32" i="1"/>
  <c r="LW33" i="1"/>
  <c r="LV33" i="1" s="1" a="1"/>
  <c r="LV33" i="1" s="1"/>
  <c r="DW33" i="1"/>
  <c r="BN33" i="1"/>
  <c r="BN32" i="1"/>
  <c r="BF33" i="1"/>
  <c r="BF32" i="1"/>
  <c r="P488" i="4"/>
  <c r="C489" i="4"/>
  <c r="B489" i="4" s="1"/>
  <c r="F553" i="4"/>
  <c r="E553" i="4"/>
  <c r="R553" i="4" s="1"/>
  <c r="D553" i="4"/>
  <c r="Q553" i="4" s="1"/>
  <c r="V489" i="4"/>
  <c r="U545" i="4"/>
  <c r="U539" i="4"/>
  <c r="U542" i="4"/>
  <c r="U548" i="4"/>
  <c r="S472" i="4"/>
  <c r="LW32" i="1"/>
  <c r="LV32" i="1" s="1" a="1"/>
  <c r="LV32" i="1" s="1"/>
  <c r="CV32" i="1"/>
  <c r="CV33" i="1"/>
  <c r="CW32" i="1"/>
  <c r="CW33" i="1"/>
  <c r="A554" i="4"/>
  <c r="CY33" i="1"/>
  <c r="CY32" i="1"/>
  <c r="JZ32" i="1"/>
  <c r="DY32" i="1"/>
  <c r="DX33" i="1"/>
  <c r="DY33" i="1"/>
  <c r="CX33" i="1"/>
  <c r="VL32" i="1"/>
  <c r="MN33" i="1"/>
  <c r="NB33" i="1"/>
  <c r="JZ33" i="1"/>
  <c r="JS32" i="1"/>
  <c r="MN32" i="1"/>
  <c r="VL33" i="1"/>
  <c r="DX32" i="1"/>
  <c r="CX32" i="1"/>
  <c r="BX32" i="1"/>
  <c r="DS32" i="1"/>
  <c r="CT33" i="1"/>
  <c r="CC32" i="1"/>
  <c r="EM33" i="1"/>
  <c r="BX33" i="1"/>
  <c r="CC33" i="1"/>
  <c r="DS33" i="1"/>
  <c r="MP33" i="1"/>
  <c r="MP32" i="1"/>
  <c r="NB32" i="1"/>
  <c r="EM32" i="1"/>
  <c r="MM32" i="1"/>
  <c r="CA33" i="1"/>
  <c r="KA32" i="1"/>
  <c r="DH33" i="1"/>
  <c r="MM33" i="1"/>
  <c r="CT32" i="1"/>
  <c r="DH32" i="1"/>
  <c r="NX33" i="1"/>
  <c r="CA32" i="1"/>
  <c r="KA33" i="1"/>
  <c r="JS33" i="1"/>
  <c r="NX32" i="1"/>
  <c r="JZ45" i="1" l="1"/>
  <c r="CG45" i="1"/>
  <c r="CM44" i="1"/>
  <c r="MM44" i="1" a="1"/>
  <c r="MM44" i="1" s="1"/>
  <c r="MN46" i="1"/>
  <c r="BQ44" i="1"/>
  <c r="DF45" i="1"/>
  <c r="JS45" i="1"/>
  <c r="CL44" i="1"/>
  <c r="JV45" i="1"/>
  <c r="CH45" i="1"/>
  <c r="MP46" i="1"/>
  <c r="DJ44" i="1"/>
  <c r="CD44" i="1"/>
  <c r="BX44" i="1"/>
  <c r="BX45" i="1"/>
  <c r="CJ44" i="1"/>
  <c r="BT44" i="1"/>
  <c r="CJ45" i="1"/>
  <c r="NF46" i="1"/>
  <c r="CK44" i="1"/>
  <c r="EM44" i="1"/>
  <c r="NQ44" i="1"/>
  <c r="ND46" i="1"/>
  <c r="VL44" i="1"/>
  <c r="KS44" i="1"/>
  <c r="CC44" i="1"/>
  <c r="CC45" i="1"/>
  <c r="NO45" i="1"/>
  <c r="NB46" i="1"/>
  <c r="DW44" i="1"/>
  <c r="DW45" i="1"/>
  <c r="BY45" i="1"/>
  <c r="DF44" i="1"/>
  <c r="NG45" i="1"/>
  <c r="CY43" i="1"/>
  <c r="CU43" i="1"/>
  <c r="AS43" i="1" s="1"/>
  <c r="CI45" i="1"/>
  <c r="CN45" i="1"/>
  <c r="DS45" i="1"/>
  <c r="EO45" i="1"/>
  <c r="EN45" i="1"/>
  <c r="NE46" i="1"/>
  <c r="CX46" i="1"/>
  <c r="NC46" i="1"/>
  <c r="NQ45" i="1"/>
  <c r="MY46" i="1"/>
  <c r="EM45" i="1"/>
  <c r="CP44" i="1"/>
  <c r="LV44" i="1" a="1"/>
  <c r="LV44" i="1" s="1"/>
  <c r="LW46" i="1"/>
  <c r="JW44" i="1"/>
  <c r="BT45" i="1"/>
  <c r="CO44" i="1"/>
  <c r="KA44" i="1"/>
  <c r="DI45" i="1"/>
  <c r="VL45" i="1"/>
  <c r="JV44" i="1"/>
  <c r="CA45" i="1"/>
  <c r="CI44" i="1"/>
  <c r="DJ45" i="1"/>
  <c r="EN44" i="1"/>
  <c r="CH44" i="1"/>
  <c r="NG44" i="1"/>
  <c r="CA44" i="1"/>
  <c r="JZ44" i="1"/>
  <c r="BQ45" i="1"/>
  <c r="BY44" i="1"/>
  <c r="KA45" i="1"/>
  <c r="JW45" i="1"/>
  <c r="BV44" i="1"/>
  <c r="DS44" i="1"/>
  <c r="CG44" i="1"/>
  <c r="EO44" i="1"/>
  <c r="KW47" i="1"/>
  <c r="CL45" i="1"/>
  <c r="DH45" i="1"/>
  <c r="BV45" i="1"/>
  <c r="KW46" i="1"/>
  <c r="KS45" i="1"/>
  <c r="JS44" i="1"/>
  <c r="MO46" i="1"/>
  <c r="CM45" i="1"/>
  <c r="CD45" i="1"/>
  <c r="CO45" i="1"/>
  <c r="NO44" i="1"/>
  <c r="CP45" i="1"/>
  <c r="CN44" i="1"/>
  <c r="NH45" i="1"/>
  <c r="DH44" i="1"/>
  <c r="NH44" i="1"/>
  <c r="DI44" i="1"/>
  <c r="CK45" i="1"/>
  <c r="G502" i="4"/>
  <c r="H551" i="4"/>
  <c r="I552" i="4"/>
  <c r="P489" i="4"/>
  <c r="C490" i="4"/>
  <c r="B490" i="4" s="1"/>
  <c r="F554" i="4"/>
  <c r="E554" i="4"/>
  <c r="R554" i="4" s="1"/>
  <c r="D554" i="4"/>
  <c r="Q554" i="4" s="1"/>
  <c r="U546" i="4"/>
  <c r="U543" i="4"/>
  <c r="U549" i="4"/>
  <c r="V490" i="4"/>
  <c r="S473" i="4"/>
  <c r="A555" i="4"/>
  <c r="NH47" i="1" l="1"/>
  <c r="NO46" i="1"/>
  <c r="KW49" i="1"/>
  <c r="CA46" i="1"/>
  <c r="NQ47" i="1"/>
  <c r="NG47" i="1"/>
  <c r="VL46" i="1"/>
  <c r="LV46" i="1" a="1"/>
  <c r="LV46" i="1" s="1"/>
  <c r="LW48" i="1"/>
  <c r="BV47" i="1"/>
  <c r="CP47" i="1"/>
  <c r="DH47" i="1"/>
  <c r="CO47" i="1"/>
  <c r="DI47" i="1"/>
  <c r="NC48" i="1"/>
  <c r="DF46" i="1"/>
  <c r="CD46" i="1"/>
  <c r="MM46" i="1" a="1"/>
  <c r="MM46" i="1" s="1"/>
  <c r="MN48" i="1"/>
  <c r="CD47" i="1"/>
  <c r="NG46" i="1"/>
  <c r="KA46" i="1"/>
  <c r="ND48" i="1"/>
  <c r="NF48" i="1"/>
  <c r="NO47" i="1"/>
  <c r="JS47" i="1"/>
  <c r="CC47" i="1"/>
  <c r="DF47" i="1"/>
  <c r="BQ46" i="1"/>
  <c r="BX47" i="1"/>
  <c r="VL47" i="1"/>
  <c r="EO46" i="1"/>
  <c r="CX48" i="1"/>
  <c r="BY47" i="1"/>
  <c r="NQ46" i="1"/>
  <c r="DJ46" i="1"/>
  <c r="DJ47" i="1"/>
  <c r="CI46" i="1"/>
  <c r="BY46" i="1"/>
  <c r="CA47" i="1"/>
  <c r="BX46" i="1"/>
  <c r="CG46" i="1"/>
  <c r="CH46" i="1"/>
  <c r="CO46" i="1"/>
  <c r="CM46" i="1"/>
  <c r="JV47" i="1"/>
  <c r="DS47" i="1"/>
  <c r="CP46" i="1"/>
  <c r="CN46" i="1"/>
  <c r="CC46" i="1"/>
  <c r="EM47" i="1"/>
  <c r="MY48" i="1"/>
  <c r="CK47" i="1"/>
  <c r="CM47" i="1"/>
  <c r="NE48" i="1"/>
  <c r="EM46" i="1"/>
  <c r="DH46" i="1"/>
  <c r="JW47" i="1"/>
  <c r="BQ47" i="1"/>
  <c r="DI46" i="1"/>
  <c r="DS46" i="1"/>
  <c r="EN46" i="1"/>
  <c r="BT47" i="1"/>
  <c r="DW47" i="1"/>
  <c r="MP48" i="1"/>
  <c r="NB48" i="1"/>
  <c r="CJ47" i="1"/>
  <c r="BT46" i="1"/>
  <c r="CN47" i="1"/>
  <c r="CJ46" i="1"/>
  <c r="CI47" i="1"/>
  <c r="CL47" i="1"/>
  <c r="MO48" i="1"/>
  <c r="DW46" i="1"/>
  <c r="CK46" i="1"/>
  <c r="CG47" i="1"/>
  <c r="KS47" i="1"/>
  <c r="KA47" i="1"/>
  <c r="KW48" i="1"/>
  <c r="JV46" i="1"/>
  <c r="JZ46" i="1"/>
  <c r="NH46" i="1"/>
  <c r="JS46" i="1"/>
  <c r="BV46" i="1"/>
  <c r="JW46" i="1"/>
  <c r="EN47" i="1"/>
  <c r="CH47" i="1"/>
  <c r="CL46" i="1"/>
  <c r="KS46" i="1"/>
  <c r="CU44" i="1"/>
  <c r="AS44" i="1" s="1"/>
  <c r="CY44" i="1"/>
  <c r="EO47" i="1"/>
  <c r="JZ47" i="1"/>
  <c r="H552" i="4"/>
  <c r="U552" i="4" s="1"/>
  <c r="I553" i="4"/>
  <c r="G503" i="4"/>
  <c r="P490" i="4"/>
  <c r="C491" i="4"/>
  <c r="B491" i="4" s="1"/>
  <c r="F555" i="4"/>
  <c r="E555" i="4"/>
  <c r="R555" i="4" s="1"/>
  <c r="D555" i="4"/>
  <c r="Q555" i="4" s="1"/>
  <c r="V491" i="4"/>
  <c r="U547" i="4"/>
  <c r="U550" i="4"/>
  <c r="S474" i="4"/>
  <c r="A556" i="4"/>
  <c r="NG48" i="1" l="1"/>
  <c r="BY48" i="1"/>
  <c r="CL48" i="1"/>
  <c r="JW49" i="1"/>
  <c r="DJ49" i="1"/>
  <c r="NQ48" i="1"/>
  <c r="CK48" i="1"/>
  <c r="NO49" i="1"/>
  <c r="DF48" i="1"/>
  <c r="CC48" i="1"/>
  <c r="EM48" i="1"/>
  <c r="BV48" i="1"/>
  <c r="DW49" i="1"/>
  <c r="CM49" i="1"/>
  <c r="BY49" i="1"/>
  <c r="NQ49" i="1"/>
  <c r="DF49" i="1"/>
  <c r="VL48" i="1"/>
  <c r="DW48" i="1"/>
  <c r="CO48" i="1"/>
  <c r="NF50" i="1"/>
  <c r="NC50" i="1"/>
  <c r="JV48" i="1"/>
  <c r="BQ49" i="1"/>
  <c r="EN49" i="1"/>
  <c r="JW48" i="1"/>
  <c r="NB50" i="1"/>
  <c r="JZ49" i="1"/>
  <c r="MO50" i="1"/>
  <c r="CX50" i="1"/>
  <c r="CA48" i="1"/>
  <c r="CN49" i="1"/>
  <c r="CI48" i="1"/>
  <c r="KA49" i="1"/>
  <c r="JV49" i="1"/>
  <c r="CM48" i="1"/>
  <c r="JS48" i="1"/>
  <c r="BT49" i="1"/>
  <c r="CK49" i="1"/>
  <c r="CH48" i="1"/>
  <c r="DI49" i="1"/>
  <c r="KW51" i="1"/>
  <c r="DI48" i="1"/>
  <c r="CP48" i="1"/>
  <c r="KS49" i="1"/>
  <c r="DH48" i="1"/>
  <c r="CG49" i="1"/>
  <c r="MP50" i="1"/>
  <c r="CL49" i="1"/>
  <c r="EO48" i="1"/>
  <c r="BQ48" i="1"/>
  <c r="CC49" i="1"/>
  <c r="JS49" i="1"/>
  <c r="EO49" i="1"/>
  <c r="NH48" i="1"/>
  <c r="EN48" i="1"/>
  <c r="MY50" i="1"/>
  <c r="CG48" i="1"/>
  <c r="ND50" i="1"/>
  <c r="CO49" i="1"/>
  <c r="BV49" i="1"/>
  <c r="CH49" i="1"/>
  <c r="MM48" i="1" a="1"/>
  <c r="MM48" i="1" s="1"/>
  <c r="MN50" i="1"/>
  <c r="BT48" i="1"/>
  <c r="CJ49" i="1"/>
  <c r="DJ48" i="1"/>
  <c r="CY45" i="1"/>
  <c r="CU45" i="1"/>
  <c r="AS45" i="1" s="1"/>
  <c r="DS48" i="1"/>
  <c r="EM49" i="1"/>
  <c r="BX48" i="1"/>
  <c r="VL49" i="1"/>
  <c r="DH49" i="1"/>
  <c r="NO48" i="1"/>
  <c r="KW50" i="1"/>
  <c r="NG49" i="1"/>
  <c r="NE50" i="1"/>
  <c r="JZ48" i="1"/>
  <c r="CI49" i="1"/>
  <c r="KA48" i="1"/>
  <c r="BX49" i="1"/>
  <c r="CD49" i="1"/>
  <c r="CN48" i="1"/>
  <c r="LV48" i="1" a="1"/>
  <c r="LV48" i="1" s="1"/>
  <c r="LW50" i="1"/>
  <c r="DS49" i="1"/>
  <c r="CD48" i="1"/>
  <c r="KS48" i="1"/>
  <c r="CJ48" i="1"/>
  <c r="CA49" i="1"/>
  <c r="CP49" i="1"/>
  <c r="NH49" i="1"/>
  <c r="G504" i="4"/>
  <c r="H553" i="4"/>
  <c r="U553" i="4" s="1"/>
  <c r="I554" i="4"/>
  <c r="P491" i="4"/>
  <c r="C492" i="4"/>
  <c r="B492" i="4" s="1"/>
  <c r="E556" i="4"/>
  <c r="R556" i="4" s="1"/>
  <c r="D556" i="4"/>
  <c r="Q556" i="4" s="1"/>
  <c r="F556" i="4"/>
  <c r="U551" i="4"/>
  <c r="V492" i="4"/>
  <c r="S475" i="4"/>
  <c r="A557" i="4"/>
  <c r="MO52" i="1" l="1"/>
  <c r="DS51" i="1"/>
  <c r="MM50" i="1" a="1"/>
  <c r="MM50" i="1" s="1"/>
  <c r="MN52" i="1"/>
  <c r="JS51" i="1"/>
  <c r="DI50" i="1"/>
  <c r="BQ51" i="1"/>
  <c r="MY52" i="1"/>
  <c r="KW52" i="1"/>
  <c r="BT50" i="1"/>
  <c r="KA51" i="1"/>
  <c r="CM51" i="1"/>
  <c r="JS50" i="1"/>
  <c r="NH50" i="1"/>
  <c r="JV51" i="1"/>
  <c r="CH51" i="1"/>
  <c r="CI50" i="1"/>
  <c r="JV50" i="1"/>
  <c r="CG51" i="1"/>
  <c r="NE52" i="1"/>
  <c r="DH50" i="1"/>
  <c r="CJ51" i="1"/>
  <c r="CP50" i="1"/>
  <c r="CD51" i="1"/>
  <c r="VL51" i="1"/>
  <c r="CC51" i="1"/>
  <c r="KW53" i="1"/>
  <c r="DW51" i="1"/>
  <c r="JW51" i="1"/>
  <c r="JZ50" i="1"/>
  <c r="JW50" i="1"/>
  <c r="NH51" i="1"/>
  <c r="BV51" i="1"/>
  <c r="BQ50" i="1"/>
  <c r="NC52" i="1"/>
  <c r="BV50" i="1"/>
  <c r="CL50" i="1"/>
  <c r="MP52" i="1"/>
  <c r="CU46" i="1"/>
  <c r="AS46" i="1" s="1"/>
  <c r="CY46" i="1"/>
  <c r="NG51" i="1"/>
  <c r="CN50" i="1"/>
  <c r="BX51" i="1"/>
  <c r="CN51" i="1"/>
  <c r="CG50" i="1"/>
  <c r="DJ50" i="1"/>
  <c r="KS51" i="1"/>
  <c r="CM50" i="1"/>
  <c r="EN51" i="1"/>
  <c r="BX50" i="1"/>
  <c r="BY50" i="1"/>
  <c r="DF50" i="1"/>
  <c r="NO51" i="1"/>
  <c r="JZ51" i="1"/>
  <c r="CK50" i="1"/>
  <c r="EN50" i="1"/>
  <c r="BY51" i="1"/>
  <c r="NO50" i="1"/>
  <c r="CP51" i="1"/>
  <c r="KA50" i="1"/>
  <c r="CO51" i="1"/>
  <c r="EO50" i="1"/>
  <c r="CA50" i="1"/>
  <c r="NF52" i="1"/>
  <c r="EM50" i="1"/>
  <c r="DW50" i="1"/>
  <c r="KS50" i="1"/>
  <c r="CD50" i="1"/>
  <c r="NB52" i="1"/>
  <c r="EO51" i="1"/>
  <c r="EM51" i="1"/>
  <c r="CL51" i="1"/>
  <c r="CH50" i="1"/>
  <c r="CX52" i="1"/>
  <c r="CO50" i="1"/>
  <c r="CC50" i="1"/>
  <c r="CJ50" i="1"/>
  <c r="CK51" i="1"/>
  <c r="VL50" i="1"/>
  <c r="BT51" i="1"/>
  <c r="DF51" i="1"/>
  <c r="NQ51" i="1"/>
  <c r="NQ50" i="1"/>
  <c r="LV50" i="1" a="1"/>
  <c r="LV50" i="1" s="1"/>
  <c r="LW52" i="1"/>
  <c r="CA51" i="1"/>
  <c r="CI51" i="1"/>
  <c r="DS50" i="1"/>
  <c r="ND52" i="1"/>
  <c r="NG50" i="1"/>
  <c r="H554" i="4"/>
  <c r="U554" i="4" s="1"/>
  <c r="I555" i="4"/>
  <c r="G505" i="4"/>
  <c r="P492" i="4"/>
  <c r="C493" i="4"/>
  <c r="B493" i="4" s="1"/>
  <c r="F557" i="4"/>
  <c r="E557" i="4"/>
  <c r="R557" i="4" s="1"/>
  <c r="D557" i="4"/>
  <c r="Q557" i="4" s="1"/>
  <c r="V493" i="4"/>
  <c r="S476" i="4"/>
  <c r="A558" i="4"/>
  <c r="NM83" i="1"/>
  <c r="NL83" i="1"/>
  <c r="NK83" i="1"/>
  <c r="JY83" i="1"/>
  <c r="JX83" i="1"/>
  <c r="JU83" i="1"/>
  <c r="JT83" i="1"/>
  <c r="JQ83" i="1"/>
  <c r="LQ83" i="1"/>
  <c r="LO83" i="1"/>
  <c r="DV83" i="1"/>
  <c r="DU83" i="1"/>
  <c r="DT83" i="1"/>
  <c r="DR83" i="1"/>
  <c r="DQ83" i="1"/>
  <c r="DP83" i="1"/>
  <c r="DO83" i="1"/>
  <c r="DN83" i="1"/>
  <c r="BE83" i="1"/>
  <c r="BD83" i="1"/>
  <c r="BA83" i="1"/>
  <c r="AZ83" i="1"/>
  <c r="CB83" i="1"/>
  <c r="BU83" i="1"/>
  <c r="LN83" i="1"/>
  <c r="JK83" i="1"/>
  <c r="JJ83" i="1"/>
  <c r="DG83" i="1"/>
  <c r="DM25" i="1"/>
  <c r="DL25" i="1"/>
  <c r="LL83" i="1"/>
  <c r="LJ83" i="1"/>
  <c r="BH83" i="1"/>
  <c r="CP53" i="1" l="1"/>
  <c r="DS52" i="1"/>
  <c r="CL52" i="1"/>
  <c r="LV52" i="1" a="1"/>
  <c r="LV52" i="1" s="1"/>
  <c r="LW54" i="1"/>
  <c r="CX54" i="1"/>
  <c r="DJ52" i="1"/>
  <c r="CH53" i="1"/>
  <c r="NG53" i="1"/>
  <c r="KW54" i="1"/>
  <c r="EN52" i="1"/>
  <c r="VL53" i="1"/>
  <c r="JS53" i="1"/>
  <c r="KS52" i="1"/>
  <c r="CA52" i="1"/>
  <c r="CG52" i="1"/>
  <c r="JV53" i="1"/>
  <c r="BY52" i="1"/>
  <c r="NB54" i="1"/>
  <c r="CD52" i="1"/>
  <c r="CK53" i="1"/>
  <c r="BY53" i="1"/>
  <c r="KW55" i="1"/>
  <c r="NQ52" i="1"/>
  <c r="CH52" i="1"/>
  <c r="CK52" i="1"/>
  <c r="BQ52" i="1"/>
  <c r="CD53" i="1"/>
  <c r="NH52" i="1"/>
  <c r="MM52" i="1" a="1"/>
  <c r="MM52" i="1" s="1"/>
  <c r="MN54" i="1"/>
  <c r="KA52" i="1"/>
  <c r="BX52" i="1"/>
  <c r="NO52" i="1"/>
  <c r="CO52" i="1"/>
  <c r="JZ53" i="1"/>
  <c r="CN53" i="1"/>
  <c r="VL52" i="1"/>
  <c r="CJ52" i="1"/>
  <c r="CI53" i="1"/>
  <c r="CC52" i="1"/>
  <c r="CM52" i="1"/>
  <c r="CA53" i="1"/>
  <c r="BV52" i="1"/>
  <c r="NQ53" i="1"/>
  <c r="CL53" i="1"/>
  <c r="BV53" i="1"/>
  <c r="CP52" i="1"/>
  <c r="JZ52" i="1"/>
  <c r="CG53" i="1"/>
  <c r="MY54" i="1"/>
  <c r="KS53" i="1"/>
  <c r="DF53" i="1"/>
  <c r="EO52" i="1"/>
  <c r="NO53" i="1"/>
  <c r="BX53" i="1"/>
  <c r="JS52" i="1"/>
  <c r="DS53" i="1"/>
  <c r="BT52" i="1"/>
  <c r="JW53" i="1"/>
  <c r="MP54" i="1"/>
  <c r="DW52" i="1"/>
  <c r="EM53" i="1"/>
  <c r="NH53" i="1"/>
  <c r="CJ53" i="1"/>
  <c r="CM53" i="1"/>
  <c r="KA53" i="1"/>
  <c r="DW53" i="1"/>
  <c r="CI52" i="1"/>
  <c r="CC53" i="1"/>
  <c r="EO53" i="1"/>
  <c r="DF52" i="1"/>
  <c r="CN52" i="1"/>
  <c r="MO54" i="1"/>
  <c r="CY47" i="1"/>
  <c r="CU47" i="1"/>
  <c r="AS47" i="1" s="1"/>
  <c r="EN53" i="1"/>
  <c r="JV52" i="1"/>
  <c r="BQ53" i="1"/>
  <c r="EM52" i="1"/>
  <c r="DI52" i="1"/>
  <c r="NG52" i="1"/>
  <c r="BT53" i="1"/>
  <c r="CO53" i="1"/>
  <c r="JW52" i="1"/>
  <c r="DH52" i="1"/>
  <c r="G506" i="4"/>
  <c r="H555" i="4"/>
  <c r="U555" i="4" s="1"/>
  <c r="I556" i="4"/>
  <c r="P493" i="4"/>
  <c r="C494" i="4"/>
  <c r="B494" i="4" s="1"/>
  <c r="F558" i="4"/>
  <c r="E558" i="4"/>
  <c r="R558" i="4" s="1"/>
  <c r="D558" i="4"/>
  <c r="Q558" i="4" s="1"/>
  <c r="V494" i="4"/>
  <c r="S477" i="4"/>
  <c r="A559" i="4"/>
  <c r="DG25" i="1"/>
  <c r="CN55" i="1" l="1"/>
  <c r="JV54" i="1"/>
  <c r="CK54" i="1"/>
  <c r="MO56" i="1"/>
  <c r="BV54" i="1"/>
  <c r="CO54" i="1"/>
  <c r="NO55" i="1"/>
  <c r="NQ54" i="1"/>
  <c r="EN55" i="1"/>
  <c r="CX56" i="1"/>
  <c r="CO55" i="1"/>
  <c r="CN54" i="1"/>
  <c r="EM55" i="1"/>
  <c r="DF55" i="1"/>
  <c r="CA55" i="1"/>
  <c r="NO54" i="1"/>
  <c r="LV54" i="1" a="1"/>
  <c r="LV54" i="1" s="1"/>
  <c r="LW56" i="1"/>
  <c r="EM54" i="1"/>
  <c r="CP54" i="1"/>
  <c r="KA55" i="1"/>
  <c r="CU48" i="1"/>
  <c r="AS48" i="1" s="1"/>
  <c r="CY48" i="1"/>
  <c r="KW57" i="1"/>
  <c r="KS54" i="1"/>
  <c r="CJ54" i="1"/>
  <c r="DH54" i="1"/>
  <c r="BT55" i="1"/>
  <c r="DW54" i="1"/>
  <c r="KS55" i="1"/>
  <c r="CM54" i="1"/>
  <c r="BX54" i="1"/>
  <c r="CL54" i="1"/>
  <c r="CI54" i="1"/>
  <c r="BT54" i="1"/>
  <c r="DS55" i="1"/>
  <c r="BQ54" i="1"/>
  <c r="EO54" i="1"/>
  <c r="DF54" i="1"/>
  <c r="BY55" i="1"/>
  <c r="JZ54" i="1"/>
  <c r="JS54" i="1"/>
  <c r="CM55" i="1"/>
  <c r="CJ55" i="1"/>
  <c r="EO55" i="1"/>
  <c r="MP56" i="1"/>
  <c r="MY56" i="1"/>
  <c r="CC54" i="1"/>
  <c r="KA54" i="1"/>
  <c r="JS55" i="1"/>
  <c r="DS54" i="1"/>
  <c r="KW56" i="1"/>
  <c r="BY54" i="1"/>
  <c r="BV55" i="1"/>
  <c r="CH55" i="1"/>
  <c r="CG54" i="1"/>
  <c r="CK55" i="1"/>
  <c r="VL55" i="1"/>
  <c r="DW55" i="1"/>
  <c r="BX55" i="1"/>
  <c r="DJ54" i="1"/>
  <c r="NQ55" i="1"/>
  <c r="CH54" i="1"/>
  <c r="JW54" i="1"/>
  <c r="DI54" i="1"/>
  <c r="CC55" i="1"/>
  <c r="JW55" i="1"/>
  <c r="CI55" i="1"/>
  <c r="MM54" i="1" a="1"/>
  <c r="MM54" i="1" s="1"/>
  <c r="MN56" i="1"/>
  <c r="CP55" i="1"/>
  <c r="NB56" i="1"/>
  <c r="BQ55" i="1"/>
  <c r="VL54" i="1"/>
  <c r="CD55" i="1"/>
  <c r="JV55" i="1"/>
  <c r="JZ55" i="1"/>
  <c r="CL55" i="1"/>
  <c r="CA54" i="1"/>
  <c r="CG55" i="1"/>
  <c r="CD54" i="1"/>
  <c r="EN54" i="1"/>
  <c r="H556" i="4"/>
  <c r="U556" i="4" s="1"/>
  <c r="I557" i="4"/>
  <c r="G507" i="4"/>
  <c r="P494" i="4"/>
  <c r="C495" i="4"/>
  <c r="B495" i="4" s="1"/>
  <c r="F559" i="4"/>
  <c r="E559" i="4"/>
  <c r="R559" i="4" s="1"/>
  <c r="D559" i="4"/>
  <c r="Q559" i="4" s="1"/>
  <c r="V495" i="4"/>
  <c r="S478" i="4"/>
  <c r="A560" i="4"/>
  <c r="DG28" i="1"/>
  <c r="DG26" i="1"/>
  <c r="DG64" i="1" l="1"/>
  <c r="BY57" i="1"/>
  <c r="CA56" i="1"/>
  <c r="KA56" i="1"/>
  <c r="NQ56" i="1"/>
  <c r="CO56" i="1"/>
  <c r="CD57" i="1"/>
  <c r="MP58" i="1"/>
  <c r="DS57" i="1"/>
  <c r="CJ56" i="1"/>
  <c r="BV56" i="1"/>
  <c r="BT56" i="1"/>
  <c r="KS56" i="1"/>
  <c r="CA57" i="1"/>
  <c r="MM56" i="1" a="1"/>
  <c r="MM56" i="1" s="1"/>
  <c r="MN58" i="1"/>
  <c r="CC57" i="1"/>
  <c r="VL56" i="1"/>
  <c r="CH57" i="1"/>
  <c r="EO57" i="1"/>
  <c r="DF57" i="1"/>
  <c r="MO58" i="1"/>
  <c r="CG57" i="1"/>
  <c r="CL57" i="1"/>
  <c r="BQ56" i="1"/>
  <c r="JV57" i="1"/>
  <c r="CH56" i="1"/>
  <c r="BV57" i="1"/>
  <c r="CI56" i="1"/>
  <c r="KW59" i="1"/>
  <c r="VL57" i="1"/>
  <c r="JW57" i="1"/>
  <c r="BQ57" i="1"/>
  <c r="CJ57" i="1"/>
  <c r="CK56" i="1"/>
  <c r="EO56" i="1"/>
  <c r="CK57" i="1"/>
  <c r="CG56" i="1"/>
  <c r="BY56" i="1"/>
  <c r="CM57" i="1"/>
  <c r="CL56" i="1"/>
  <c r="CU49" i="1"/>
  <c r="AS49" i="1" s="1"/>
  <c r="CY49" i="1"/>
  <c r="EM57" i="1"/>
  <c r="EM56" i="1"/>
  <c r="EN57" i="1"/>
  <c r="DW56" i="1"/>
  <c r="BT57" i="1"/>
  <c r="DH56" i="1"/>
  <c r="MY58" i="1"/>
  <c r="JW56" i="1"/>
  <c r="NQ57" i="1"/>
  <c r="CN56" i="1"/>
  <c r="JV56" i="1"/>
  <c r="KS57" i="1"/>
  <c r="CC56" i="1"/>
  <c r="DG41" i="1"/>
  <c r="DG40" i="1"/>
  <c r="CD56" i="1"/>
  <c r="NB58" i="1"/>
  <c r="DJ56" i="1"/>
  <c r="KW58" i="1"/>
  <c r="JS56" i="1"/>
  <c r="BX56" i="1"/>
  <c r="CX58" i="1"/>
  <c r="DF56" i="1"/>
  <c r="JZ57" i="1"/>
  <c r="NO57" i="1"/>
  <c r="DI56" i="1"/>
  <c r="EN56" i="1"/>
  <c r="KA57" i="1"/>
  <c r="CO57" i="1"/>
  <c r="DW57" i="1"/>
  <c r="JS57" i="1"/>
  <c r="LV56" i="1" a="1"/>
  <c r="LV56" i="1" s="1"/>
  <c r="LW58" i="1"/>
  <c r="CI57" i="1"/>
  <c r="NO56" i="1"/>
  <c r="CP57" i="1"/>
  <c r="BX57" i="1"/>
  <c r="DS56" i="1"/>
  <c r="JZ56" i="1"/>
  <c r="CM56" i="1"/>
  <c r="CP56" i="1"/>
  <c r="CN57" i="1"/>
  <c r="G508" i="4"/>
  <c r="H557" i="4"/>
  <c r="U557" i="4" s="1"/>
  <c r="I558" i="4"/>
  <c r="P495" i="4"/>
  <c r="C496" i="4"/>
  <c r="B496" i="4" s="1"/>
  <c r="F560" i="4"/>
  <c r="E560" i="4"/>
  <c r="R560" i="4" s="1"/>
  <c r="D560" i="4"/>
  <c r="Q560" i="4" s="1"/>
  <c r="V496" i="4"/>
  <c r="S479" i="4"/>
  <c r="A561" i="4"/>
  <c r="DG31" i="1"/>
  <c r="DG75" i="1" s="1"/>
  <c r="DG74" i="1" l="1"/>
  <c r="DG76" i="1"/>
  <c r="DG72" i="1"/>
  <c r="DG73" i="1"/>
  <c r="DG70" i="1"/>
  <c r="DG71" i="1"/>
  <c r="DG65" i="1"/>
  <c r="DG67" i="1"/>
  <c r="DG68" i="1"/>
  <c r="DG69" i="1"/>
  <c r="DG66" i="1"/>
  <c r="BV58" i="1"/>
  <c r="JW58" i="1"/>
  <c r="EO59" i="1"/>
  <c r="CH59" i="1"/>
  <c r="CG58" i="1"/>
  <c r="DG42" i="1"/>
  <c r="AV40" i="1"/>
  <c r="DG43" i="1"/>
  <c r="CK59" i="1"/>
  <c r="CO58" i="1"/>
  <c r="KA59" i="1"/>
  <c r="MY60" i="1"/>
  <c r="CD59" i="1"/>
  <c r="JZ59" i="1"/>
  <c r="JV59" i="1"/>
  <c r="NB60" i="1"/>
  <c r="DI58" i="1"/>
  <c r="CI59" i="1"/>
  <c r="CC58" i="1"/>
  <c r="EN59" i="1"/>
  <c r="EO58" i="1"/>
  <c r="MM58" i="1" a="1"/>
  <c r="MM58" i="1" s="1"/>
  <c r="MN60" i="1"/>
  <c r="NO59" i="1"/>
  <c r="DF58" i="1"/>
  <c r="KS59" i="1"/>
  <c r="CK58" i="1"/>
  <c r="BQ58" i="1"/>
  <c r="NQ58" i="1"/>
  <c r="CI58" i="1"/>
  <c r="BT59" i="1"/>
  <c r="NO58" i="1"/>
  <c r="EM58" i="1"/>
  <c r="CA59" i="1"/>
  <c r="CO59" i="1"/>
  <c r="DJ58" i="1"/>
  <c r="CP59" i="1"/>
  <c r="LV58" i="1" a="1"/>
  <c r="LV58" i="1" s="1"/>
  <c r="LW60" i="1"/>
  <c r="EM59" i="1"/>
  <c r="CJ59" i="1"/>
  <c r="CL59" i="1"/>
  <c r="KA58" i="1"/>
  <c r="CM59" i="1"/>
  <c r="DF59" i="1"/>
  <c r="EN58" i="1"/>
  <c r="BV59" i="1"/>
  <c r="DW58" i="1"/>
  <c r="CP58" i="1"/>
  <c r="CX60" i="1"/>
  <c r="JV58" i="1"/>
  <c r="KS58" i="1"/>
  <c r="JS58" i="1"/>
  <c r="KW60" i="1"/>
  <c r="CD58" i="1"/>
  <c r="CC59" i="1"/>
  <c r="BX58" i="1"/>
  <c r="CN58" i="1"/>
  <c r="CU50" i="1"/>
  <c r="AS50" i="1" s="1"/>
  <c r="CY50" i="1"/>
  <c r="BQ59" i="1"/>
  <c r="CG59" i="1"/>
  <c r="CA58" i="1"/>
  <c r="JZ58" i="1"/>
  <c r="VL59" i="1"/>
  <c r="DH58" i="1"/>
  <c r="VL58" i="1"/>
  <c r="CH58" i="1"/>
  <c r="CN59" i="1"/>
  <c r="JS59" i="1"/>
  <c r="BT58" i="1"/>
  <c r="BY59" i="1"/>
  <c r="DS58" i="1"/>
  <c r="CJ58" i="1"/>
  <c r="BY58" i="1"/>
  <c r="DS59" i="1"/>
  <c r="BX59" i="1"/>
  <c r="MP60" i="1"/>
  <c r="CM58" i="1"/>
  <c r="DW59" i="1"/>
  <c r="NQ59" i="1"/>
  <c r="CL58" i="1"/>
  <c r="JW59" i="1"/>
  <c r="MO60" i="1"/>
  <c r="DG35" i="1"/>
  <c r="DG36" i="1"/>
  <c r="DG34" i="1"/>
  <c r="H558" i="4"/>
  <c r="U558" i="4" s="1"/>
  <c r="I559" i="4"/>
  <c r="G509" i="4"/>
  <c r="P496" i="4"/>
  <c r="C497" i="4"/>
  <c r="B497" i="4" s="1"/>
  <c r="F561" i="4"/>
  <c r="E561" i="4"/>
  <c r="R561" i="4" s="1"/>
  <c r="D561" i="4"/>
  <c r="Q561" i="4" s="1"/>
  <c r="V497" i="4"/>
  <c r="S480" i="4"/>
  <c r="A562" i="4"/>
  <c r="DG33" i="1"/>
  <c r="DG32" i="1"/>
  <c r="C59" i="3"/>
  <c r="C58" i="3"/>
  <c r="C57" i="3"/>
  <c r="C42" i="3"/>
  <c r="C39" i="3"/>
  <c r="C37" i="3"/>
  <c r="C34" i="3"/>
  <c r="CC60" i="1" l="1"/>
  <c r="DI60" i="1"/>
  <c r="BY60" i="1"/>
  <c r="CD60" i="1"/>
  <c r="DF60" i="1"/>
  <c r="LV60" i="1" a="1"/>
  <c r="LV60" i="1" s="1"/>
  <c r="CH60" i="1"/>
  <c r="BX60" i="1"/>
  <c r="CG60" i="1"/>
  <c r="CP60" i="1"/>
  <c r="CK60" i="1"/>
  <c r="DJ60" i="1"/>
  <c r="CJ60" i="1"/>
  <c r="JZ60" i="1"/>
  <c r="CU51" i="1"/>
  <c r="AS51" i="1" s="1"/>
  <c r="CY51" i="1"/>
  <c r="CM60" i="1"/>
  <c r="EM60" i="1"/>
  <c r="VL60" i="1"/>
  <c r="CA60" i="1"/>
  <c r="MM60" i="1" a="1"/>
  <c r="MM60" i="1" s="1"/>
  <c r="CN60" i="1"/>
  <c r="DH60" i="1"/>
  <c r="DS60" i="1"/>
  <c r="JS60" i="1"/>
  <c r="KA60" i="1"/>
  <c r="NQ60" i="1"/>
  <c r="DG44" i="1"/>
  <c r="KS60" i="1"/>
  <c r="NO60" i="1"/>
  <c r="EO60" i="1"/>
  <c r="AV41" i="1"/>
  <c r="CL60" i="1"/>
  <c r="JW60" i="1"/>
  <c r="BQ60" i="1"/>
  <c r="JV60" i="1"/>
  <c r="BV60" i="1"/>
  <c r="CY60" i="1"/>
  <c r="DG45" i="1"/>
  <c r="DW60" i="1"/>
  <c r="EN60" i="1"/>
  <c r="BT60" i="1"/>
  <c r="CI60" i="1"/>
  <c r="CO60" i="1"/>
  <c r="AW19" i="1"/>
  <c r="AW22" i="1"/>
  <c r="AW24" i="1"/>
  <c r="AW20" i="1"/>
  <c r="AW21" i="1"/>
  <c r="G510" i="4"/>
  <c r="H559" i="4"/>
  <c r="U559" i="4" s="1"/>
  <c r="I560" i="4"/>
  <c r="P497" i="4"/>
  <c r="C498" i="4"/>
  <c r="B498" i="4" s="1"/>
  <c r="F562" i="4"/>
  <c r="E562" i="4"/>
  <c r="R562" i="4" s="1"/>
  <c r="D562" i="4"/>
  <c r="Q562" i="4" s="1"/>
  <c r="V498" i="4"/>
  <c r="S481" i="4"/>
  <c r="A563" i="4"/>
  <c r="JY25" i="1"/>
  <c r="B37" i="3"/>
  <c r="B59" i="3"/>
  <c r="B58" i="3"/>
  <c r="B57" i="3"/>
  <c r="B42" i="3"/>
  <c r="B39" i="3"/>
  <c r="DG47" i="1" l="1"/>
  <c r="DG46" i="1"/>
  <c r="AV42" i="1"/>
  <c r="CY52" i="1"/>
  <c r="CU52" i="1"/>
  <c r="AS52" i="1" s="1"/>
  <c r="H560" i="4"/>
  <c r="U560" i="4" s="1"/>
  <c r="I561" i="4"/>
  <c r="G511" i="4"/>
  <c r="P498" i="4"/>
  <c r="C499" i="4"/>
  <c r="B499" i="4" s="1"/>
  <c r="F563" i="4"/>
  <c r="E563" i="4"/>
  <c r="R563" i="4" s="1"/>
  <c r="D563" i="4"/>
  <c r="Q563" i="4" s="1"/>
  <c r="V499" i="4"/>
  <c r="S482" i="4"/>
  <c r="A564" i="4"/>
  <c r="JY28" i="1"/>
  <c r="JY26" i="1"/>
  <c r="BE25" i="1"/>
  <c r="JY64" i="1" l="1"/>
  <c r="DG48" i="1"/>
  <c r="JY40" i="1"/>
  <c r="JY41" i="1"/>
  <c r="AV43" i="1"/>
  <c r="DG49" i="1"/>
  <c r="CU53" i="1"/>
  <c r="AS53" i="1" s="1"/>
  <c r="CY53" i="1"/>
  <c r="G512" i="4"/>
  <c r="H561" i="4"/>
  <c r="U561" i="4" s="1"/>
  <c r="I562" i="4"/>
  <c r="P499" i="4"/>
  <c r="C500" i="4"/>
  <c r="B500" i="4" s="1"/>
  <c r="F564" i="4"/>
  <c r="E564" i="4"/>
  <c r="R564" i="4" s="1"/>
  <c r="D564" i="4"/>
  <c r="Q564" i="4" s="1"/>
  <c r="V500" i="4"/>
  <c r="S483" i="4"/>
  <c r="A565" i="4"/>
  <c r="JY31" i="1"/>
  <c r="JY75" i="1" s="1"/>
  <c r="BE26" i="1"/>
  <c r="JY74" i="1" l="1"/>
  <c r="JY76" i="1"/>
  <c r="JY72" i="1"/>
  <c r="JY73" i="1"/>
  <c r="JY70" i="1"/>
  <c r="JY71" i="1"/>
  <c r="JY65" i="1"/>
  <c r="JY67" i="1"/>
  <c r="JY68" i="1"/>
  <c r="JY66" i="1"/>
  <c r="JY69" i="1"/>
  <c r="BE64" i="1"/>
  <c r="AV44" i="1"/>
  <c r="JY43" i="1"/>
  <c r="JY42" i="1"/>
  <c r="DG50" i="1"/>
  <c r="CU54" i="1"/>
  <c r="AS54" i="1" s="1"/>
  <c r="CY54" i="1"/>
  <c r="JY34" i="1"/>
  <c r="JY35" i="1"/>
  <c r="JY36" i="1"/>
  <c r="H562" i="4"/>
  <c r="U562" i="4" s="1"/>
  <c r="I563" i="4"/>
  <c r="G513" i="4"/>
  <c r="P500" i="4"/>
  <c r="C501" i="4"/>
  <c r="B501" i="4" s="1"/>
  <c r="F565" i="4"/>
  <c r="E565" i="4"/>
  <c r="R565" i="4" s="1"/>
  <c r="D565" i="4"/>
  <c r="Q565" i="4" s="1"/>
  <c r="V501" i="4"/>
  <c r="S484" i="4"/>
  <c r="A566" i="4"/>
  <c r="BE31" i="1"/>
  <c r="BE75" i="1" s="1"/>
  <c r="JY33" i="1"/>
  <c r="JY32" i="1"/>
  <c r="BE74" i="1" l="1"/>
  <c r="BE76" i="1"/>
  <c r="BE72" i="1"/>
  <c r="BE73" i="1"/>
  <c r="BE70" i="1"/>
  <c r="BE71" i="1"/>
  <c r="BE65" i="1"/>
  <c r="BE67" i="1"/>
  <c r="BE68" i="1"/>
  <c r="BE69" i="1"/>
  <c r="BE66" i="1"/>
  <c r="JY44" i="1"/>
  <c r="DG52" i="1"/>
  <c r="JY45" i="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O25" i="1"/>
  <c r="LQ25" i="1"/>
  <c r="DG54" i="1" l="1"/>
  <c r="JY47" i="1"/>
  <c r="CU56" i="1"/>
  <c r="AS56" i="1" s="1"/>
  <c r="CY56" i="1"/>
  <c r="JY46" i="1"/>
  <c r="AV46" i="1"/>
  <c r="H564" i="4"/>
  <c r="U564" i="4" s="1"/>
  <c r="I565" i="4"/>
  <c r="G515" i="4"/>
  <c r="P502" i="4"/>
  <c r="C503" i="4"/>
  <c r="D567" i="4"/>
  <c r="Q567" i="4" s="1"/>
  <c r="F567" i="4"/>
  <c r="E567" i="4"/>
  <c r="R567" i="4" s="1"/>
  <c r="V503" i="4"/>
  <c r="S486" i="4"/>
  <c r="A568" i="4"/>
  <c r="LQ28" i="1"/>
  <c r="DR26" i="1"/>
  <c r="DQ26" i="1"/>
  <c r="LO28" i="1"/>
  <c r="DQ64" i="1" l="1"/>
  <c r="DR64" i="1"/>
  <c r="JY49" i="1"/>
  <c r="CY57" i="1"/>
  <c r="CU57" i="1"/>
  <c r="AS57" i="1" s="1"/>
  <c r="AV47" i="1"/>
  <c r="JY48" i="1"/>
  <c r="DQ40" i="1"/>
  <c r="DQ41" i="1"/>
  <c r="DG56" i="1"/>
  <c r="DR40" i="1"/>
  <c r="DR41" i="1"/>
  <c r="G516" i="4"/>
  <c r="H565" i="4"/>
  <c r="U565" i="4" s="1"/>
  <c r="I566" i="4"/>
  <c r="P503" i="4"/>
  <c r="C504" i="4"/>
  <c r="B504" i="4" s="1"/>
  <c r="B503" i="4"/>
  <c r="F568" i="4"/>
  <c r="E568" i="4"/>
  <c r="R568" i="4" s="1"/>
  <c r="D568" i="4"/>
  <c r="Q568" i="4" s="1"/>
  <c r="V504" i="4"/>
  <c r="S487" i="4"/>
  <c r="A569" i="4"/>
  <c r="DR31" i="1"/>
  <c r="DR75" i="1" s="1"/>
  <c r="DQ31" i="1"/>
  <c r="DQ75" i="1" s="1"/>
  <c r="DR74" i="1" l="1"/>
  <c r="DR76" i="1"/>
  <c r="DQ74" i="1"/>
  <c r="DQ76" i="1"/>
  <c r="DQ72" i="1"/>
  <c r="DQ73" i="1"/>
  <c r="DR72" i="1"/>
  <c r="DR73" i="1"/>
  <c r="DQ70" i="1"/>
  <c r="DQ71" i="1"/>
  <c r="DR70" i="1"/>
  <c r="DR71" i="1"/>
  <c r="DR65" i="1"/>
  <c r="DR67" i="1"/>
  <c r="DR69" i="1"/>
  <c r="DR68" i="1"/>
  <c r="DR66" i="1"/>
  <c r="DQ65" i="1"/>
  <c r="DQ68" i="1"/>
  <c r="DQ66" i="1"/>
  <c r="DQ69" i="1"/>
  <c r="DQ67" i="1"/>
  <c r="DG58" i="1"/>
  <c r="AV48" i="1"/>
  <c r="DR43" i="1"/>
  <c r="CY58" i="1"/>
  <c r="CU59" i="1" s="1"/>
  <c r="AS59" i="1" s="1"/>
  <c r="CU58" i="1"/>
  <c r="AS58" i="1" s="1"/>
  <c r="DQ43" i="1"/>
  <c r="JY50" i="1"/>
  <c r="DR42" i="1"/>
  <c r="DQ42" i="1"/>
  <c r="JY51" i="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JY53" i="1" l="1"/>
  <c r="DQ45" i="1"/>
  <c r="DR45" i="1"/>
  <c r="DQ44" i="1"/>
  <c r="AV49" i="1"/>
  <c r="DR44" i="1"/>
  <c r="DG60" i="1"/>
  <c r="JY52" i="1"/>
  <c r="G518" i="4"/>
  <c r="H567" i="4"/>
  <c r="U567" i="4" s="1"/>
  <c r="I568" i="4"/>
  <c r="P505" i="4"/>
  <c r="C506" i="4"/>
  <c r="B506" i="4" s="1"/>
  <c r="F570" i="4"/>
  <c r="E570" i="4"/>
  <c r="R570" i="4" s="1"/>
  <c r="D570" i="4"/>
  <c r="Q570" i="4" s="1"/>
  <c r="V506" i="4"/>
  <c r="S489" i="4"/>
  <c r="A571" i="4"/>
  <c r="BD25" i="1"/>
  <c r="DR47" i="1" l="1"/>
  <c r="AV50" i="1"/>
  <c r="DR46" i="1"/>
  <c r="DQ46" i="1"/>
  <c r="DQ47" i="1"/>
  <c r="JY55" i="1"/>
  <c r="JY54" i="1"/>
  <c r="H568" i="4"/>
  <c r="U568" i="4" s="1"/>
  <c r="I569" i="4"/>
  <c r="G519" i="4"/>
  <c r="P506" i="4"/>
  <c r="C507" i="4"/>
  <c r="B507" i="4" s="1"/>
  <c r="F571" i="4"/>
  <c r="E571" i="4"/>
  <c r="R571" i="4" s="1"/>
  <c r="D571" i="4"/>
  <c r="Q571" i="4" s="1"/>
  <c r="V507" i="4"/>
  <c r="S490" i="4"/>
  <c r="A572" i="4"/>
  <c r="BD26" i="1"/>
  <c r="NL25" i="1"/>
  <c r="BU25" i="1"/>
  <c r="BU26" i="1" s="1"/>
  <c r="BD64" i="1" l="1"/>
  <c r="DQ49" i="1"/>
  <c r="JY57" i="1"/>
  <c r="DR49" i="1"/>
  <c r="JY56" i="1"/>
  <c r="AV51" i="1"/>
  <c r="DQ48" i="1"/>
  <c r="DR48" i="1"/>
  <c r="G520" i="4"/>
  <c r="H569" i="4"/>
  <c r="U569" i="4" s="1"/>
  <c r="I570" i="4"/>
  <c r="P507" i="4"/>
  <c r="C508" i="4"/>
  <c r="B508" i="4" s="1"/>
  <c r="E572" i="4"/>
  <c r="R572" i="4" s="1"/>
  <c r="D572" i="4"/>
  <c r="Q572" i="4" s="1"/>
  <c r="F572" i="4"/>
  <c r="V508" i="4"/>
  <c r="S491" i="4"/>
  <c r="A573" i="4"/>
  <c r="BD31" i="1"/>
  <c r="BD75" i="1" s="1"/>
  <c r="NL28" i="1"/>
  <c r="BU28" i="1"/>
  <c r="BU64" i="1"/>
  <c r="NM25" i="1"/>
  <c r="NK25" i="1"/>
  <c r="AY83" i="1"/>
  <c r="CB25" i="1"/>
  <c r="BD74" i="1" l="1"/>
  <c r="BD76" i="1"/>
  <c r="BD72" i="1"/>
  <c r="BD73" i="1"/>
  <c r="BD70" i="1"/>
  <c r="BD71" i="1"/>
  <c r="BD65" i="1"/>
  <c r="BD67" i="1"/>
  <c r="BD68" i="1"/>
  <c r="BD69" i="1"/>
  <c r="BD66" i="1"/>
  <c r="CB26" i="1"/>
  <c r="JY59" i="1"/>
  <c r="DR50" i="1"/>
  <c r="DR51" i="1"/>
  <c r="AV52" i="1"/>
  <c r="DQ50" i="1"/>
  <c r="DQ51" i="1"/>
  <c r="JY58" i="1"/>
  <c r="BU41" i="1"/>
  <c r="BU40" i="1"/>
  <c r="BD34" i="1"/>
  <c r="BD35" i="1"/>
  <c r="BD36" i="1"/>
  <c r="H570" i="4"/>
  <c r="U570" i="4" s="1"/>
  <c r="I571" i="4"/>
  <c r="G521" i="4"/>
  <c r="P508" i="4"/>
  <c r="C509" i="4"/>
  <c r="B509" i="4" s="1"/>
  <c r="F573" i="4"/>
  <c r="E573" i="4"/>
  <c r="R573" i="4" s="1"/>
  <c r="D573" i="4"/>
  <c r="Q573" i="4" s="1"/>
  <c r="V509" i="4"/>
  <c r="S492" i="4"/>
  <c r="A574" i="4"/>
  <c r="BD32" i="1"/>
  <c r="BD33" i="1"/>
  <c r="BU31" i="1"/>
  <c r="BU75" i="1" s="1"/>
  <c r="NL31" i="1"/>
  <c r="NL75" i="1" s="1"/>
  <c r="NK28" i="1"/>
  <c r="NM28" i="1"/>
  <c r="CB28" i="1"/>
  <c r="JJ28" i="1"/>
  <c r="NL74" i="1" l="1"/>
  <c r="NL76" i="1"/>
  <c r="BU74" i="1"/>
  <c r="BU76" i="1"/>
  <c r="BU72" i="1"/>
  <c r="BU73" i="1"/>
  <c r="NL72" i="1"/>
  <c r="NL73" i="1"/>
  <c r="NL70" i="1"/>
  <c r="NL71" i="1"/>
  <c r="BU70" i="1"/>
  <c r="BU71" i="1"/>
  <c r="BU65" i="1"/>
  <c r="BU67" i="1"/>
  <c r="BU69" i="1"/>
  <c r="BU66" i="1"/>
  <c r="BU68" i="1"/>
  <c r="NL65" i="1"/>
  <c r="NL67" i="1"/>
  <c r="NL69" i="1"/>
  <c r="NL68" i="1"/>
  <c r="NL66" i="1"/>
  <c r="CB64" i="1"/>
  <c r="CB41" i="1"/>
  <c r="CB43" i="1" s="1"/>
  <c r="CB40" i="1"/>
  <c r="CB42" i="1" s="1"/>
  <c r="BU42" i="1"/>
  <c r="JY60" i="1"/>
  <c r="DR52" i="1"/>
  <c r="BU43" i="1"/>
  <c r="DQ52" i="1"/>
  <c r="DR53" i="1"/>
  <c r="DQ53" i="1"/>
  <c r="AV53" i="1"/>
  <c r="BU34" i="1"/>
  <c r="BU35" i="1"/>
  <c r="BU36" i="1"/>
  <c r="NL34" i="1"/>
  <c r="NL35" i="1"/>
  <c r="NL36" i="1"/>
  <c r="G522" i="4"/>
  <c r="H571" i="4"/>
  <c r="U571" i="4" s="1"/>
  <c r="I572" i="4"/>
  <c r="P509" i="4"/>
  <c r="C510" i="4"/>
  <c r="B510" i="4" s="1"/>
  <c r="F574" i="4"/>
  <c r="E574" i="4"/>
  <c r="R574" i="4" s="1"/>
  <c r="D574" i="4"/>
  <c r="Q574" i="4" s="1"/>
  <c r="V510" i="4"/>
  <c r="S493" i="4"/>
  <c r="A575" i="4"/>
  <c r="NL33" i="1"/>
  <c r="BU33" i="1"/>
  <c r="NL32" i="1"/>
  <c r="BU32" i="1"/>
  <c r="CB31" i="1"/>
  <c r="CB75" i="1" s="1"/>
  <c r="NK31" i="1"/>
  <c r="NK75" i="1" s="1"/>
  <c r="NM31" i="1"/>
  <c r="NM75" i="1" s="1"/>
  <c r="NM74" i="1" l="1"/>
  <c r="NM76" i="1"/>
  <c r="CB74" i="1"/>
  <c r="CB76" i="1"/>
  <c r="NK74" i="1"/>
  <c r="NK76" i="1"/>
  <c r="NM72" i="1"/>
  <c r="NM73" i="1"/>
  <c r="NK72" i="1"/>
  <c r="NK73" i="1"/>
  <c r="CB72" i="1"/>
  <c r="CB73" i="1"/>
  <c r="NM70" i="1"/>
  <c r="NM71" i="1"/>
  <c r="CB70" i="1"/>
  <c r="CB71" i="1"/>
  <c r="NK70" i="1"/>
  <c r="NK71" i="1"/>
  <c r="NM65" i="1"/>
  <c r="NM67" i="1"/>
  <c r="NM68" i="1"/>
  <c r="NM66" i="1"/>
  <c r="NM69" i="1"/>
  <c r="NK65" i="1"/>
  <c r="NK67" i="1"/>
  <c r="NK66" i="1"/>
  <c r="NK68" i="1"/>
  <c r="NK69" i="1"/>
  <c r="CB67" i="1"/>
  <c r="CB65" i="1"/>
  <c r="CB68" i="1"/>
  <c r="CB66" i="1"/>
  <c r="CB69" i="1"/>
  <c r="CB45" i="1"/>
  <c r="CB44" i="1"/>
  <c r="DQ55" i="1"/>
  <c r="DR55" i="1"/>
  <c r="DQ54" i="1"/>
  <c r="DR54" i="1"/>
  <c r="BU45" i="1"/>
  <c r="BU44" i="1"/>
  <c r="AV54" i="1"/>
  <c r="NM34" i="1"/>
  <c r="NM35" i="1"/>
  <c r="NM36" i="1"/>
  <c r="NK34" i="1"/>
  <c r="NK36" i="1"/>
  <c r="NK35" i="1"/>
  <c r="CB34" i="1"/>
  <c r="CB35" i="1"/>
  <c r="CB36" i="1"/>
  <c r="H572" i="4"/>
  <c r="U572" i="4" s="1"/>
  <c r="I573" i="4"/>
  <c r="G523" i="4"/>
  <c r="P510" i="4"/>
  <c r="C511" i="4"/>
  <c r="B511" i="4" s="1"/>
  <c r="F575" i="4"/>
  <c r="E575" i="4"/>
  <c r="R575" i="4" s="1"/>
  <c r="D575" i="4"/>
  <c r="Q575" i="4" s="1"/>
  <c r="V511" i="4"/>
  <c r="S494" i="4"/>
  <c r="A576" i="4"/>
  <c r="CB33" i="1"/>
  <c r="NM33" i="1"/>
  <c r="NK33" i="1"/>
  <c r="CB32" i="1"/>
  <c r="NK32" i="1"/>
  <c r="NM32" i="1"/>
  <c r="DV25" i="1"/>
  <c r="DU25" i="1"/>
  <c r="DT25" i="1"/>
  <c r="DT28" i="1" s="1"/>
  <c r="AV55" i="1" l="1"/>
  <c r="CB47" i="1"/>
  <c r="BU47" i="1"/>
  <c r="DQ56" i="1"/>
  <c r="DR57" i="1"/>
  <c r="DR56" i="1"/>
  <c r="DQ57" i="1"/>
  <c r="BU46" i="1"/>
  <c r="CB46" i="1"/>
  <c r="G524" i="4"/>
  <c r="H573" i="4"/>
  <c r="U573" i="4" s="1"/>
  <c r="I574" i="4"/>
  <c r="P511" i="4"/>
  <c r="C512" i="4"/>
  <c r="B512" i="4" s="1"/>
  <c r="F576" i="4"/>
  <c r="E576" i="4"/>
  <c r="R576" i="4" s="1"/>
  <c r="D576" i="4"/>
  <c r="Q576" i="4" s="1"/>
  <c r="V512" i="4"/>
  <c r="S495" i="4"/>
  <c r="A577" i="4"/>
  <c r="DV28" i="1"/>
  <c r="DV26" i="1"/>
  <c r="DU28" i="1"/>
  <c r="DU26" i="1"/>
  <c r="DU40" i="1" l="1"/>
  <c r="DU42" i="1" s="1"/>
  <c r="DU64" i="1"/>
  <c r="DV40" i="1"/>
  <c r="DV42" i="1" s="1"/>
  <c r="DV64" i="1"/>
  <c r="DQ58" i="1"/>
  <c r="DQ59" i="1"/>
  <c r="AV56" i="1"/>
  <c r="BU49" i="1"/>
  <c r="DR59" i="1"/>
  <c r="DR58" i="1"/>
  <c r="BU48" i="1"/>
  <c r="CB49" i="1"/>
  <c r="CB48" i="1"/>
  <c r="H574" i="4"/>
  <c r="U574" i="4" s="1"/>
  <c r="I575" i="4"/>
  <c r="G525" i="4"/>
  <c r="AW6" i="1"/>
  <c r="AW18" i="1"/>
  <c r="P512" i="4"/>
  <c r="C513" i="4"/>
  <c r="B513" i="4" s="1"/>
  <c r="F577" i="4"/>
  <c r="E577" i="4"/>
  <c r="R577" i="4" s="1"/>
  <c r="D577" i="4"/>
  <c r="Q577" i="4" s="1"/>
  <c r="V513" i="4"/>
  <c r="S496" i="4"/>
  <c r="A578" i="4"/>
  <c r="DV31" i="1"/>
  <c r="DV75" i="1" s="1"/>
  <c r="DU31" i="1"/>
  <c r="DU75" i="1" s="1"/>
  <c r="DN25" i="1"/>
  <c r="DN28" i="1" s="1"/>
  <c r="DP25" i="1"/>
  <c r="DP28" i="1" s="1"/>
  <c r="DO25" i="1"/>
  <c r="DU74" i="1" l="1"/>
  <c r="DU76" i="1"/>
  <c r="DV74" i="1"/>
  <c r="DV76" i="1"/>
  <c r="DU72" i="1"/>
  <c r="DU73" i="1"/>
  <c r="DV72" i="1"/>
  <c r="DV73" i="1"/>
  <c r="DV70" i="1"/>
  <c r="DV71" i="1"/>
  <c r="DU70" i="1"/>
  <c r="DU71" i="1"/>
  <c r="DU67" i="1"/>
  <c r="DU65" i="1"/>
  <c r="DU66" i="1"/>
  <c r="DU69" i="1"/>
  <c r="DU68" i="1"/>
  <c r="DV67" i="1"/>
  <c r="DV65" i="1"/>
  <c r="DV68" i="1"/>
  <c r="DV69" i="1"/>
  <c r="DV66" i="1"/>
  <c r="AV57" i="1"/>
  <c r="DU44" i="1"/>
  <c r="BU51" i="1"/>
  <c r="DQ60" i="1"/>
  <c r="CB50" i="1"/>
  <c r="DR60" i="1"/>
  <c r="CB51" i="1"/>
  <c r="DV44" i="1"/>
  <c r="BU50" i="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P40" i="1" l="1"/>
  <c r="DP42" i="1" s="1"/>
  <c r="DP64" i="1"/>
  <c r="DO40" i="1"/>
  <c r="DO42" i="1" s="1"/>
  <c r="DO64" i="1"/>
  <c r="BU52" i="1"/>
  <c r="CB53" i="1"/>
  <c r="DU46" i="1"/>
  <c r="CB52" i="1"/>
  <c r="DV46" i="1"/>
  <c r="BU53" i="1"/>
  <c r="AV58" i="1"/>
  <c r="H576" i="4"/>
  <c r="U576" i="4" s="1"/>
  <c r="I577" i="4"/>
  <c r="G527" i="4"/>
  <c r="P514" i="4"/>
  <c r="C515" i="4"/>
  <c r="B515" i="4" s="1"/>
  <c r="F579" i="4"/>
  <c r="E579" i="4"/>
  <c r="R579" i="4" s="1"/>
  <c r="D579" i="4"/>
  <c r="Q579" i="4" s="1"/>
  <c r="V515" i="4"/>
  <c r="S498" i="4"/>
  <c r="DN31" i="1"/>
  <c r="DN75" i="1" s="1"/>
  <c r="A580" i="4"/>
  <c r="DP31" i="1"/>
  <c r="DP75" i="1" s="1"/>
  <c r="DO31" i="1"/>
  <c r="DO75" i="1" s="1"/>
  <c r="JX25" i="1"/>
  <c r="JU25" i="1"/>
  <c r="JQ25" i="1"/>
  <c r="JT25" i="1"/>
  <c r="DN74" i="1" l="1"/>
  <c r="DN76" i="1"/>
  <c r="DP74" i="1"/>
  <c r="DP76" i="1"/>
  <c r="DO74" i="1"/>
  <c r="DO76" i="1"/>
  <c r="DN72" i="1"/>
  <c r="DN73" i="1"/>
  <c r="DP72" i="1"/>
  <c r="DP73" i="1"/>
  <c r="DO72" i="1"/>
  <c r="DO73" i="1"/>
  <c r="DN70" i="1"/>
  <c r="DN71" i="1"/>
  <c r="DP70" i="1"/>
  <c r="DP71" i="1"/>
  <c r="DO70" i="1"/>
  <c r="DO71" i="1"/>
  <c r="DP67" i="1"/>
  <c r="DP65" i="1"/>
  <c r="DP69" i="1"/>
  <c r="DP68" i="1"/>
  <c r="DP66" i="1"/>
  <c r="DN65" i="1"/>
  <c r="DN67" i="1"/>
  <c r="DN68" i="1"/>
  <c r="DN66" i="1"/>
  <c r="DN69" i="1"/>
  <c r="DO65" i="1"/>
  <c r="DO67" i="1"/>
  <c r="DO66" i="1"/>
  <c r="DO68" i="1"/>
  <c r="DO69" i="1"/>
  <c r="BU55" i="1"/>
  <c r="BU54" i="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U28" i="1"/>
  <c r="JU26" i="1"/>
  <c r="JX28" i="1"/>
  <c r="JX26" i="1"/>
  <c r="JQ28" i="1"/>
  <c r="JT28" i="1"/>
  <c r="JT26" i="1"/>
  <c r="JX64" i="1" l="1"/>
  <c r="JT64" i="1"/>
  <c r="JU64" i="1"/>
  <c r="JT40" i="1"/>
  <c r="JT41" i="1"/>
  <c r="BU56" i="1"/>
  <c r="JX41" i="1"/>
  <c r="JX40" i="1"/>
  <c r="BU57" i="1"/>
  <c r="CB57" i="1"/>
  <c r="AV60" i="1"/>
  <c r="DU50" i="1"/>
  <c r="DP46" i="1"/>
  <c r="JQ40" i="1"/>
  <c r="JQ41" i="1"/>
  <c r="DO46" i="1"/>
  <c r="CB56" i="1"/>
  <c r="DV50" i="1"/>
  <c r="JU40" i="1"/>
  <c r="JU41" i="1"/>
  <c r="H578" i="4"/>
  <c r="U578" i="4" s="1"/>
  <c r="I579" i="4"/>
  <c r="G529" i="4"/>
  <c r="P516" i="4"/>
  <c r="C517" i="4"/>
  <c r="B517" i="4" s="1"/>
  <c r="F581" i="4"/>
  <c r="E581" i="4"/>
  <c r="R581" i="4" s="1"/>
  <c r="D581" i="4"/>
  <c r="Q581" i="4" s="1"/>
  <c r="V517" i="4"/>
  <c r="S500" i="4"/>
  <c r="A582" i="4"/>
  <c r="JX31" i="1"/>
  <c r="JX75" i="1" s="1"/>
  <c r="JT31" i="1"/>
  <c r="JT75" i="1" s="1"/>
  <c r="JU31" i="1"/>
  <c r="JU75" i="1" s="1"/>
  <c r="BA25" i="1"/>
  <c r="AZ25" i="1"/>
  <c r="JU74" i="1" l="1"/>
  <c r="JU76" i="1"/>
  <c r="JX74" i="1"/>
  <c r="JX76" i="1"/>
  <c r="JT74" i="1"/>
  <c r="JT76" i="1"/>
  <c r="JX72" i="1"/>
  <c r="JX73" i="1"/>
  <c r="JT72" i="1"/>
  <c r="JT73" i="1"/>
  <c r="JU72" i="1"/>
  <c r="JU73" i="1"/>
  <c r="JT70" i="1"/>
  <c r="JT71" i="1"/>
  <c r="JX70" i="1"/>
  <c r="JX71" i="1"/>
  <c r="JU70" i="1"/>
  <c r="JU71" i="1"/>
  <c r="JX67" i="1"/>
  <c r="JX65" i="1"/>
  <c r="JX69" i="1"/>
  <c r="JX68" i="1"/>
  <c r="JX66" i="1"/>
  <c r="JU65" i="1"/>
  <c r="JU67" i="1"/>
  <c r="JU68" i="1"/>
  <c r="JU66" i="1"/>
  <c r="JU69" i="1"/>
  <c r="JT65" i="1"/>
  <c r="JT67" i="1"/>
  <c r="JT69" i="1"/>
  <c r="JT66" i="1"/>
  <c r="JT68" i="1"/>
  <c r="JQ43" i="1"/>
  <c r="BU59" i="1"/>
  <c r="JQ42" i="1"/>
  <c r="JU42" i="1"/>
  <c r="JT42" i="1"/>
  <c r="CB58" i="1"/>
  <c r="DV52" i="1"/>
  <c r="DU52" i="1"/>
  <c r="BU58" i="1"/>
  <c r="CB59" i="1"/>
  <c r="JT43" i="1"/>
  <c r="JX42" i="1"/>
  <c r="DO48" i="1"/>
  <c r="JX43" i="1"/>
  <c r="JU43" i="1"/>
  <c r="DP48" i="1"/>
  <c r="JU34" i="1"/>
  <c r="JU35" i="1"/>
  <c r="JU36" i="1"/>
  <c r="JT34" i="1"/>
  <c r="JT35" i="1"/>
  <c r="JT36" i="1"/>
  <c r="JX34" i="1"/>
  <c r="JX35" i="1"/>
  <c r="JX36" i="1"/>
  <c r="G530" i="4"/>
  <c r="H579" i="4"/>
  <c r="U579" i="4" s="1"/>
  <c r="I580" i="4"/>
  <c r="P517" i="4"/>
  <c r="C518" i="4"/>
  <c r="B518" i="4" s="1"/>
  <c r="F582" i="4"/>
  <c r="E582" i="4"/>
  <c r="R582" i="4" s="1"/>
  <c r="D582" i="4"/>
  <c r="Q582" i="4" s="1"/>
  <c r="V518" i="4"/>
  <c r="S501" i="4"/>
  <c r="A583" i="4"/>
  <c r="JU33" i="1"/>
  <c r="JT33" i="1"/>
  <c r="JX33" i="1"/>
  <c r="JT32" i="1"/>
  <c r="JU32" i="1"/>
  <c r="JX32" i="1"/>
  <c r="AZ26" i="1"/>
  <c r="BA26" i="1"/>
  <c r="BA64" i="1" l="1"/>
  <c r="AZ64" i="1"/>
  <c r="CB60" i="1"/>
  <c r="JX44" i="1"/>
  <c r="JT45" i="1"/>
  <c r="DU54" i="1"/>
  <c r="JT44" i="1"/>
  <c r="JX45" i="1"/>
  <c r="JQ44" i="1"/>
  <c r="JQ45" i="1"/>
  <c r="DP50" i="1"/>
  <c r="DV54" i="1"/>
  <c r="JU44" i="1"/>
  <c r="DO50" i="1"/>
  <c r="BU60" i="1"/>
  <c r="JU45" i="1"/>
  <c r="H580" i="4"/>
  <c r="U580" i="4" s="1"/>
  <c r="I581" i="4"/>
  <c r="G531" i="4"/>
  <c r="P518" i="4"/>
  <c r="C519" i="4"/>
  <c r="B519" i="4" s="1"/>
  <c r="D583" i="4"/>
  <c r="Q583" i="4" s="1"/>
  <c r="F583" i="4"/>
  <c r="E583" i="4"/>
  <c r="R583" i="4" s="1"/>
  <c r="V519" i="4"/>
  <c r="S502" i="4"/>
  <c r="A584" i="4"/>
  <c r="BA31" i="1"/>
  <c r="BA75" i="1" s="1"/>
  <c r="AZ31" i="1"/>
  <c r="AZ75" i="1" s="1"/>
  <c r="AY25" i="1"/>
  <c r="AZ74" i="1" l="1"/>
  <c r="AZ76" i="1"/>
  <c r="BA74" i="1"/>
  <c r="BA76" i="1"/>
  <c r="BA72" i="1"/>
  <c r="BA73" i="1"/>
  <c r="AZ72" i="1"/>
  <c r="AZ73" i="1"/>
  <c r="AZ70" i="1"/>
  <c r="AZ71" i="1"/>
  <c r="BA70" i="1"/>
  <c r="BA71" i="1"/>
  <c r="AZ65" i="1"/>
  <c r="AZ67" i="1"/>
  <c r="AZ66" i="1"/>
  <c r="AZ69" i="1"/>
  <c r="AZ68" i="1"/>
  <c r="BA65" i="1"/>
  <c r="BA67" i="1"/>
  <c r="BA68" i="1"/>
  <c r="BA66" i="1"/>
  <c r="BA69" i="1"/>
  <c r="JX47" i="1"/>
  <c r="DP52" i="1"/>
  <c r="JX46" i="1"/>
  <c r="JQ47" i="1"/>
  <c r="JU46" i="1"/>
  <c r="DV56" i="1"/>
  <c r="JT46" i="1"/>
  <c r="JQ46" i="1"/>
  <c r="DO52" i="1"/>
  <c r="JT47" i="1"/>
  <c r="JU47" i="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Y64" i="1" l="1"/>
  <c r="JT48" i="1"/>
  <c r="JU48" i="1"/>
  <c r="JX49" i="1"/>
  <c r="JX48" i="1"/>
  <c r="DV58" i="1"/>
  <c r="JT49" i="1"/>
  <c r="JU49" i="1"/>
  <c r="DU58" i="1"/>
  <c r="DP54" i="1"/>
  <c r="DO54" i="1"/>
  <c r="JQ48" i="1"/>
  <c r="JQ49" i="1"/>
  <c r="H582" i="4"/>
  <c r="U582" i="4" s="1"/>
  <c r="I583" i="4"/>
  <c r="G533" i="4"/>
  <c r="P520" i="4"/>
  <c r="C521" i="4"/>
  <c r="B521" i="4" s="1"/>
  <c r="F585" i="4"/>
  <c r="E585" i="4"/>
  <c r="R585" i="4" s="1"/>
  <c r="D585" i="4"/>
  <c r="Q585" i="4" s="1"/>
  <c r="V521" i="4"/>
  <c r="S504" i="4"/>
  <c r="A586" i="4"/>
  <c r="AY31" i="1"/>
  <c r="AY75" i="1" s="1"/>
  <c r="AY74" i="1" l="1"/>
  <c r="AY76" i="1"/>
  <c r="AY72" i="1"/>
  <c r="AY73" i="1"/>
  <c r="AY70" i="1"/>
  <c r="AY71" i="1"/>
  <c r="AY65" i="1"/>
  <c r="AY67" i="1"/>
  <c r="AY69" i="1"/>
  <c r="AY68" i="1"/>
  <c r="AY66" i="1"/>
  <c r="JX51" i="1"/>
  <c r="JT51" i="1"/>
  <c r="DV60" i="1"/>
  <c r="DU60" i="1"/>
  <c r="JQ51" i="1"/>
  <c r="DO56" i="1"/>
  <c r="DP56" i="1"/>
  <c r="JQ50" i="1"/>
  <c r="JT50" i="1"/>
  <c r="JX50" i="1"/>
  <c r="JU50" i="1"/>
  <c r="JU51" i="1"/>
  <c r="AY34" i="1"/>
  <c r="AY35" i="1"/>
  <c r="AY36" i="1"/>
  <c r="G534" i="4"/>
  <c r="H583" i="4"/>
  <c r="U583" i="4" s="1"/>
  <c r="I584" i="4"/>
  <c r="P521" i="4"/>
  <c r="C522" i="4"/>
  <c r="B522" i="4" s="1"/>
  <c r="F586" i="4"/>
  <c r="E586" i="4"/>
  <c r="R586" i="4" s="1"/>
  <c r="D586" i="4"/>
  <c r="Q586" i="4" s="1"/>
  <c r="V522" i="4"/>
  <c r="S505" i="4"/>
  <c r="A587" i="4"/>
  <c r="AY32" i="1"/>
  <c r="AY33" i="1"/>
  <c r="JU52" i="1" l="1"/>
  <c r="JX52" i="1"/>
  <c r="JX53" i="1"/>
  <c r="JQ52" i="1"/>
  <c r="JQ53" i="1"/>
  <c r="JT52" i="1"/>
  <c r="DP58" i="1"/>
  <c r="JU53" i="1"/>
  <c r="DO58" i="1"/>
  <c r="JT53" i="1"/>
  <c r="H584" i="4"/>
  <c r="U584" i="4" s="1"/>
  <c r="I585" i="4"/>
  <c r="G535" i="4"/>
  <c r="P522" i="4"/>
  <c r="C523" i="4"/>
  <c r="B523" i="4" s="1"/>
  <c r="F587" i="4"/>
  <c r="E587" i="4"/>
  <c r="R587" i="4" s="1"/>
  <c r="D587" i="4"/>
  <c r="Q587" i="4" s="1"/>
  <c r="V523" i="4"/>
  <c r="S506" i="4"/>
  <c r="A588" i="4"/>
  <c r="JQ55" i="1" l="1"/>
  <c r="DO60" i="1"/>
  <c r="DP60" i="1"/>
  <c r="JQ54" i="1"/>
  <c r="JT54" i="1"/>
  <c r="JX55" i="1"/>
  <c r="JU54" i="1"/>
  <c r="JT55" i="1"/>
  <c r="JX54" i="1"/>
  <c r="JU55" i="1"/>
  <c r="G536" i="4"/>
  <c r="H585" i="4"/>
  <c r="U585" i="4" s="1"/>
  <c r="I586" i="4"/>
  <c r="P523" i="4"/>
  <c r="C524" i="4"/>
  <c r="B524" i="4" s="1"/>
  <c r="E588" i="4"/>
  <c r="R588" i="4" s="1"/>
  <c r="D588" i="4"/>
  <c r="Q588" i="4" s="1"/>
  <c r="F588" i="4"/>
  <c r="V524" i="4"/>
  <c r="S507" i="4"/>
  <c r="A589" i="4"/>
  <c r="JT57" i="1" l="1"/>
  <c r="JX57" i="1"/>
  <c r="JQ57" i="1"/>
  <c r="JU57" i="1"/>
  <c r="JX56" i="1"/>
  <c r="JT56" i="1"/>
  <c r="JQ56" i="1"/>
  <c r="JU56" i="1"/>
  <c r="H586" i="4"/>
  <c r="U586" i="4" s="1"/>
  <c r="I587" i="4"/>
  <c r="G537" i="4"/>
  <c r="P524" i="4"/>
  <c r="C525" i="4"/>
  <c r="B525" i="4" s="1"/>
  <c r="F589" i="4"/>
  <c r="E589" i="4"/>
  <c r="R589" i="4" s="1"/>
  <c r="D589" i="4"/>
  <c r="Q589" i="4" s="1"/>
  <c r="V525" i="4"/>
  <c r="S508" i="4"/>
  <c r="A590" i="4"/>
  <c r="BH25" i="1"/>
  <c r="JU58" i="1" l="1"/>
  <c r="JX58" i="1"/>
  <c r="JQ59" i="1"/>
  <c r="JX59" i="1"/>
  <c r="JT59" i="1"/>
  <c r="JT58" i="1"/>
  <c r="JU59" i="1"/>
  <c r="JQ58" i="1"/>
  <c r="G538" i="4"/>
  <c r="H587" i="4"/>
  <c r="U587" i="4" s="1"/>
  <c r="I588" i="4"/>
  <c r="P525" i="4"/>
  <c r="C526" i="4"/>
  <c r="B526" i="4" s="1"/>
  <c r="F590" i="4"/>
  <c r="E590" i="4"/>
  <c r="R590" i="4" s="1"/>
  <c r="D590" i="4"/>
  <c r="Q590" i="4" s="1"/>
  <c r="V526" i="4"/>
  <c r="S509" i="4"/>
  <c r="A591" i="4"/>
  <c r="JT60" i="1" l="1"/>
  <c r="JU60" i="1"/>
  <c r="JQ60" i="1"/>
  <c r="JX60" i="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H28" i="1"/>
  <c r="QR28" i="1"/>
  <c r="TB28" i="1"/>
  <c r="LK28" i="1"/>
  <c r="LJ28" i="1"/>
  <c r="LL28" i="1"/>
  <c r="AW29" i="1" l="1"/>
  <c r="AW30" i="1" l="1"/>
  <c r="G32" i="1" l="1"/>
  <c r="G4" i="1" s="1"/>
  <c r="NP34" i="1"/>
  <c r="NP31" i="1"/>
  <c r="NP35" i="1"/>
  <c r="NP36" i="1"/>
  <c r="NP32" i="1"/>
  <c r="NP33" i="1"/>
  <c r="NO64" i="1"/>
  <c r="NO33" i="1" l="1"/>
  <c r="NO34" i="1"/>
  <c r="NO35" i="1"/>
  <c r="NO36" i="1"/>
  <c r="NO32" i="1"/>
  <c r="NQ64" i="1"/>
  <c r="AV64" i="1" s="1"/>
  <c r="AV65" i="1" s="1"/>
  <c r="AV66" i="1" s="1"/>
  <c r="AV67" i="1" s="1"/>
  <c r="AV68" i="1" s="1"/>
  <c r="AV69" i="1" s="1"/>
  <c r="AV70" i="1" s="1"/>
  <c r="AV71" i="1" s="1"/>
  <c r="AV72" i="1" s="1"/>
  <c r="AV73" i="1" s="1"/>
  <c r="AV74" i="1" s="1"/>
  <c r="AV75" i="1" s="1"/>
  <c r="AV76" i="1" s="1"/>
  <c r="NQ36" i="1" l="1"/>
  <c r="NQ35" i="1"/>
  <c r="NQ34" i="1"/>
  <c r="NQ33" i="1"/>
  <c r="NQ32" i="1"/>
  <c r="NO31" i="1"/>
  <c r="NQ31" i="1" l="1"/>
  <c r="AQ64" i="1" l="1"/>
  <c r="AP64" i="1"/>
  <c r="AR64" i="1"/>
  <c r="AN64" i="1"/>
  <c r="AO64" i="1"/>
  <c r="GU31" i="1"/>
  <c r="GE35" i="1"/>
  <c r="GD36" i="1"/>
  <c r="IW34" i="1"/>
  <c r="LM34" i="1"/>
  <c r="GL34" i="1"/>
  <c r="JF34" i="1"/>
  <c r="GB34" i="1"/>
  <c r="GT34" i="1"/>
  <c r="GK34" i="1"/>
  <c r="JE34" i="1"/>
  <c r="IM34" i="1"/>
  <c r="GS34" i="1"/>
  <c r="IV34" i="1"/>
  <c r="IY34" i="1"/>
  <c r="GP34" i="1"/>
  <c r="JD34" i="1"/>
  <c r="GA34" i="1"/>
  <c r="JC34" i="1"/>
  <c r="GJ34" i="1"/>
  <c r="GQ34" i="1"/>
  <c r="GO34" i="1"/>
  <c r="IQ34" i="1"/>
  <c r="GM34" i="1"/>
  <c r="IZ34" i="1"/>
  <c r="IX34" i="1"/>
  <c r="GN34" i="1"/>
  <c r="IL34" i="1"/>
  <c r="IU34" i="1"/>
  <c r="GE34" i="1"/>
  <c r="FZ34" i="1"/>
  <c r="GI34" i="1"/>
  <c r="JB34" i="1"/>
  <c r="IK34" i="1"/>
  <c r="IT34" i="1"/>
  <c r="IO34" i="1"/>
  <c r="IJ34" i="1"/>
  <c r="GH34" i="1"/>
  <c r="II34" i="1"/>
  <c r="IR34" i="1"/>
  <c r="GW34" i="1"/>
  <c r="GC34" i="1"/>
  <c r="GF34" i="1"/>
  <c r="GG34" i="1"/>
  <c r="GV34" i="1"/>
  <c r="JA34" i="1"/>
  <c r="LN34" i="1"/>
  <c r="GD34" i="1"/>
  <c r="IN34" i="1"/>
  <c r="IP34" i="1"/>
  <c r="IS34" i="1"/>
  <c r="GU34" i="1"/>
  <c r="GR34" i="1"/>
  <c r="IL31" i="1"/>
  <c r="LN31" i="1"/>
  <c r="IO31" i="1"/>
  <c r="LM31" i="1"/>
  <c r="IP31" i="1"/>
  <c r="FZ31" i="1"/>
  <c r="IQ31" i="1"/>
  <c r="GA31" i="1"/>
  <c r="IR31" i="1"/>
  <c r="GB31" i="1"/>
  <c r="IS31" i="1"/>
  <c r="GC31" i="1"/>
  <c r="IT31" i="1"/>
  <c r="GG31" i="1"/>
  <c r="IX31" i="1"/>
  <c r="GH31" i="1"/>
  <c r="IY31" i="1"/>
  <c r="GI31" i="1"/>
  <c r="IZ31" i="1"/>
  <c r="GJ31" i="1"/>
  <c r="GK31" i="1"/>
  <c r="JB31" i="1"/>
  <c r="GL31" i="1"/>
  <c r="JC31" i="1"/>
  <c r="GM31" i="1"/>
  <c r="JD31" i="1"/>
  <c r="GR31" i="1"/>
  <c r="IM31" i="1"/>
  <c r="GS31" i="1"/>
  <c r="GT31" i="1"/>
  <c r="IT32" i="1"/>
  <c r="IX32" i="1"/>
  <c r="GL32" i="1"/>
  <c r="IW32" i="1"/>
  <c r="LM32" i="1"/>
  <c r="GK32" i="1"/>
  <c r="LN32" i="1"/>
  <c r="IS32" i="1"/>
  <c r="JE32" i="1"/>
  <c r="GV32" i="1"/>
  <c r="GS32" i="1"/>
  <c r="JF32" i="1"/>
  <c r="GC32" i="1"/>
  <c r="GT32" i="1"/>
  <c r="JD32" i="1"/>
  <c r="GJ32" i="1"/>
  <c r="IN32" i="1"/>
  <c r="GE32" i="1"/>
  <c r="GR32" i="1"/>
  <c r="IP32" i="1"/>
  <c r="GB32" i="1"/>
  <c r="IU32" i="1"/>
  <c r="JC32" i="1"/>
  <c r="GH32" i="1"/>
  <c r="IM32" i="1"/>
  <c r="IQ32" i="1"/>
  <c r="GQ32" i="1"/>
  <c r="GU32" i="1"/>
  <c r="GA32" i="1"/>
  <c r="GD32" i="1"/>
  <c r="JB32" i="1"/>
  <c r="GG32" i="1"/>
  <c r="IL32" i="1"/>
  <c r="IR32" i="1"/>
  <c r="GP32" i="1"/>
  <c r="GW32" i="1"/>
  <c r="FZ32" i="1"/>
  <c r="GF32" i="1"/>
  <c r="JA32" i="1"/>
  <c r="IK32" i="1"/>
  <c r="GO32" i="1"/>
  <c r="IJ32" i="1"/>
  <c r="IZ32" i="1"/>
  <c r="II32" i="1"/>
  <c r="GI32" i="1"/>
  <c r="GN32" i="1"/>
  <c r="IO32" i="1"/>
  <c r="IY32" i="1"/>
  <c r="GM32" i="1"/>
  <c r="IV32" i="1"/>
  <c r="GU33" i="1"/>
  <c r="GO33" i="1"/>
  <c r="GA33" i="1"/>
  <c r="IM33" i="1"/>
  <c r="JF33" i="1"/>
  <c r="IZ33" i="1"/>
  <c r="IQ33" i="1"/>
  <c r="GN33" i="1"/>
  <c r="GT33" i="1"/>
  <c r="GG33" i="1"/>
  <c r="GE33" i="1"/>
  <c r="GV33" i="1"/>
  <c r="IV33" i="1"/>
  <c r="IY33" i="1"/>
  <c r="IP33" i="1"/>
  <c r="IX33" i="1"/>
  <c r="IU33" i="1"/>
  <c r="GL33" i="1"/>
  <c r="GS33" i="1"/>
  <c r="IW33" i="1"/>
  <c r="GD33" i="1"/>
  <c r="GK33" i="1"/>
  <c r="JD33" i="1"/>
  <c r="IT33" i="1"/>
  <c r="IO33" i="1"/>
  <c r="GH33" i="1"/>
  <c r="GI33" i="1"/>
  <c r="IK33" i="1"/>
  <c r="GR33" i="1"/>
  <c r="IS33" i="1"/>
  <c r="GC33" i="1"/>
  <c r="II33" i="1"/>
  <c r="JC33" i="1"/>
  <c r="GF33" i="1"/>
  <c r="IN33" i="1"/>
  <c r="IJ33" i="1"/>
  <c r="GQ33" i="1"/>
  <c r="GB33" i="1"/>
  <c r="GW33" i="1"/>
  <c r="JB33" i="1"/>
  <c r="IL33" i="1"/>
  <c r="LN33" i="1"/>
  <c r="GJ33" i="1"/>
  <c r="GP33" i="1"/>
  <c r="FZ33" i="1"/>
  <c r="LM33" i="1"/>
  <c r="JE33" i="1"/>
  <c r="IR33" i="1"/>
  <c r="JA33" i="1"/>
  <c r="GM33" i="1"/>
  <c r="JM32" i="1"/>
  <c r="JM33" i="1"/>
  <c r="JM35" i="1"/>
  <c r="JM31" i="1"/>
  <c r="JM36" i="1"/>
  <c r="JM34" i="1"/>
  <c r="DD64" i="1" l="1"/>
  <c r="DE64" i="1"/>
  <c r="DB64" i="1"/>
  <c r="DC64" i="1"/>
  <c r="CZ64" i="1"/>
  <c r="DA64" i="1"/>
  <c r="IQ35" i="1"/>
  <c r="JD35" i="1"/>
  <c r="GT35" i="1"/>
  <c r="GQ35" i="1"/>
  <c r="LM35" i="1"/>
  <c r="IY35" i="1"/>
  <c r="GF35" i="1"/>
  <c r="JF35" i="1"/>
  <c r="IV35" i="1"/>
  <c r="IJ35" i="1"/>
  <c r="II35" i="1"/>
  <c r="FZ36" i="1"/>
  <c r="IR36" i="1"/>
  <c r="GQ36" i="1"/>
  <c r="IS36" i="1"/>
  <c r="GJ36" i="1"/>
  <c r="IR35" i="1"/>
  <c r="IK35" i="1"/>
  <c r="FZ35" i="1"/>
  <c r="IU35" i="1"/>
  <c r="JE35" i="1"/>
  <c r="IW35" i="1"/>
  <c r="IL35" i="1"/>
  <c r="GH35" i="1"/>
  <c r="GC35" i="1"/>
  <c r="JA35" i="1"/>
  <c r="GA35" i="1"/>
  <c r="GS35" i="1"/>
  <c r="IW36" i="1"/>
  <c r="GK35" i="1"/>
  <c r="JA31" i="1"/>
  <c r="IN31" i="1"/>
  <c r="JA36" i="1"/>
  <c r="JF36" i="1"/>
  <c r="IM36" i="1"/>
  <c r="IT35" i="1"/>
  <c r="JC36" i="1"/>
  <c r="JC35" i="1"/>
  <c r="GB36" i="1"/>
  <c r="GU35" i="1"/>
  <c r="GR36" i="1"/>
  <c r="IJ36" i="1"/>
  <c r="LM36" i="1"/>
  <c r="IQ36" i="1"/>
  <c r="IV36" i="1"/>
  <c r="IO35" i="1"/>
  <c r="IU36" i="1"/>
  <c r="GJ35" i="1"/>
  <c r="GI35" i="1"/>
  <c r="GH36" i="1"/>
  <c r="GF36" i="1"/>
  <c r="LN35" i="1"/>
  <c r="GV35" i="1"/>
  <c r="JD36" i="1"/>
  <c r="GO36" i="1"/>
  <c r="GK36" i="1"/>
  <c r="IK36" i="1"/>
  <c r="GO35" i="1"/>
  <c r="IZ35" i="1"/>
  <c r="GW36" i="1"/>
  <c r="GD35" i="1"/>
  <c r="GP31" i="1"/>
  <c r="GC36" i="1"/>
  <c r="GP36" i="1"/>
  <c r="IM35" i="1"/>
  <c r="GL35" i="1"/>
  <c r="IP36" i="1"/>
  <c r="JB36" i="1"/>
  <c r="GM35" i="1"/>
  <c r="GR35" i="1"/>
  <c r="II36" i="1"/>
  <c r="IT36" i="1"/>
  <c r="GS36" i="1"/>
  <c r="IS35" i="1"/>
  <c r="IX35" i="1"/>
  <c r="JF31" i="1"/>
  <c r="IV31" i="1"/>
  <c r="II31" i="1"/>
  <c r="GN36" i="1"/>
  <c r="GT36" i="1"/>
  <c r="IL36" i="1"/>
  <c r="GQ31" i="1"/>
  <c r="IK31" i="1"/>
  <c r="GE36" i="1"/>
  <c r="GL36" i="1"/>
  <c r="IO36" i="1"/>
  <c r="GB35" i="1"/>
  <c r="IP35" i="1"/>
  <c r="GO31" i="1"/>
  <c r="GE31" i="1"/>
  <c r="GW31" i="1"/>
  <c r="GG36" i="1"/>
  <c r="GG35" i="1"/>
  <c r="IN36" i="1"/>
  <c r="GM36" i="1"/>
  <c r="LN36" i="1"/>
  <c r="GF31" i="1"/>
  <c r="IZ36" i="1"/>
  <c r="IX36" i="1"/>
  <c r="IY36" i="1"/>
  <c r="JB35" i="1"/>
  <c r="GN35" i="1"/>
  <c r="JE31" i="1"/>
  <c r="IU31" i="1"/>
  <c r="GV31" i="1"/>
  <c r="TV64" i="1"/>
  <c r="TO64" i="1"/>
  <c r="TM64" i="1"/>
  <c r="TI64" i="1"/>
  <c r="RT64" i="1"/>
  <c r="QX64" i="1"/>
  <c r="TD64" i="1"/>
  <c r="RN64" i="1"/>
  <c r="OS64" i="1"/>
  <c r="RP64" i="1"/>
  <c r="RI64" i="1"/>
  <c r="PD64" i="1"/>
  <c r="PF64" i="1"/>
  <c r="OY64" i="1"/>
  <c r="EN64" i="1"/>
  <c r="QY64" i="1"/>
  <c r="OJ64" i="1"/>
  <c r="RE64" i="1"/>
  <c r="RR64" i="1"/>
  <c r="OT64" i="1"/>
  <c r="QZ64" i="1"/>
  <c r="RU64" i="1"/>
  <c r="TX64" i="1"/>
  <c r="TB64" i="1"/>
  <c r="UK64" i="1"/>
  <c r="TZ64" i="1"/>
  <c r="RB64" i="1"/>
  <c r="TH64" i="1"/>
  <c r="RL64" i="1"/>
  <c r="UG64" i="1"/>
  <c r="TQ64" i="1"/>
  <c r="SA64" i="1"/>
  <c r="RD64" i="1"/>
  <c r="RJ64" i="1"/>
  <c r="RK64" i="1"/>
  <c r="RZ64" i="1"/>
  <c r="RG64" i="1"/>
  <c r="RQ64" i="1"/>
  <c r="PC64" i="1"/>
  <c r="QT64" i="1"/>
  <c r="OU64" i="1"/>
  <c r="TG64" i="1"/>
  <c r="UF64" i="1"/>
  <c r="QV64" i="1"/>
  <c r="PB64" i="1"/>
  <c r="RY64" i="1"/>
  <c r="QW64" i="1"/>
  <c r="UA64" i="1"/>
  <c r="PG64" i="1"/>
  <c r="RW64" i="1"/>
  <c r="QS64" i="1"/>
  <c r="OV64" i="1"/>
  <c r="PM64" i="1"/>
  <c r="UI64" i="1"/>
  <c r="PH64" i="1"/>
  <c r="OL64" i="1"/>
  <c r="EO64" i="1"/>
  <c r="RC64" i="1"/>
  <c r="OP64" i="1"/>
  <c r="TE64" i="1"/>
  <c r="ON64" i="1"/>
  <c r="PA64" i="1"/>
  <c r="TR64" i="1"/>
  <c r="PP64" i="1"/>
  <c r="TU64" i="1"/>
  <c r="UB64" i="1"/>
  <c r="TK64" i="1"/>
  <c r="UC64" i="1"/>
  <c r="RO64" i="1"/>
  <c r="UD64" i="1"/>
  <c r="RH64" i="1"/>
  <c r="TN64" i="1"/>
  <c r="OR64" i="1"/>
  <c r="PQ64" i="1"/>
  <c r="PL64" i="1"/>
  <c r="OM64" i="1"/>
  <c r="PK64" i="1"/>
  <c r="PE64" i="1"/>
  <c r="PO64" i="1"/>
  <c r="PI64" i="1"/>
  <c r="TS64" i="1"/>
  <c r="TW64" i="1"/>
  <c r="UJ64" i="1"/>
  <c r="RF64" i="1"/>
  <c r="QR64" i="1"/>
  <c r="OI64" i="1"/>
  <c r="TY64" i="1"/>
  <c r="TC64" i="1"/>
  <c r="RM64" i="1"/>
  <c r="TP64" i="1"/>
  <c r="RS64" i="1"/>
  <c r="TJ64" i="1"/>
  <c r="UH64" i="1"/>
  <c r="OO64" i="1"/>
  <c r="TT64" i="1"/>
  <c r="OW64" i="1"/>
  <c r="RX64" i="1"/>
  <c r="TF64" i="1"/>
  <c r="OK64" i="1"/>
  <c r="PJ64" i="1"/>
  <c r="RA64" i="1"/>
  <c r="OH64" i="1"/>
  <c r="OX64" i="1"/>
  <c r="QU64" i="1"/>
  <c r="UE64" i="1"/>
  <c r="RV64" i="1"/>
  <c r="PN64" i="1"/>
  <c r="TL64" i="1"/>
  <c r="OZ64" i="1"/>
  <c r="OQ64" i="1"/>
  <c r="JE36" i="1"/>
  <c r="GW35" i="1"/>
  <c r="GV36" i="1"/>
  <c r="ER64" i="1"/>
  <c r="EP64" i="1"/>
  <c r="EQ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F64" i="1"/>
  <c r="IE64" i="1"/>
  <c r="IG64" i="1"/>
  <c r="IH64" i="1"/>
  <c r="II64" i="1"/>
  <c r="IJ64" i="1"/>
  <c r="IK64" i="1"/>
  <c r="IL64" i="1"/>
  <c r="IM64" i="1"/>
  <c r="IN64" i="1"/>
  <c r="IO64" i="1"/>
  <c r="IP64" i="1"/>
  <c r="IQ64" i="1"/>
  <c r="IR64" i="1"/>
  <c r="IS64" i="1"/>
  <c r="IT64" i="1"/>
  <c r="IU64" i="1"/>
  <c r="IV64" i="1"/>
  <c r="IW64" i="1"/>
  <c r="IX64" i="1"/>
  <c r="IY64" i="1"/>
  <c r="IZ64" i="1"/>
  <c r="JA64" i="1"/>
  <c r="JB64" i="1"/>
  <c r="JC64" i="1"/>
  <c r="JD64" i="1"/>
  <c r="JE64" i="1"/>
  <c r="JF64" i="1"/>
  <c r="GP35" i="1"/>
  <c r="IW31" i="1"/>
  <c r="GU36" i="1"/>
  <c r="IJ31" i="1"/>
  <c r="GI36" i="1"/>
  <c r="GA36" i="1"/>
  <c r="IN35" i="1"/>
  <c r="GN31" i="1"/>
  <c r="GD31" i="1"/>
  <c r="CU35" i="1"/>
  <c r="NG35" i="1"/>
  <c r="NF35" i="1"/>
  <c r="C35" i="1"/>
  <c r="MU35" i="1"/>
  <c r="MT35" i="1"/>
  <c r="AN35" i="1"/>
  <c r="ND35" i="1"/>
  <c r="MS35" i="1"/>
  <c r="NE35" i="1"/>
  <c r="JJ35" i="1"/>
  <c r="JK35" i="1"/>
  <c r="NH35" i="1"/>
  <c r="AQ35" i="1"/>
  <c r="NC35" i="1"/>
  <c r="MR35" i="1"/>
  <c r="JQ35" i="1"/>
  <c r="AP35" i="1"/>
  <c r="AO35" i="1"/>
  <c r="AR35" i="1"/>
  <c r="NG32" i="1"/>
  <c r="JK32" i="1"/>
  <c r="MR32" i="1"/>
  <c r="NE32" i="1"/>
  <c r="AP32" i="1"/>
  <c r="MT32" i="1"/>
  <c r="NF32" i="1"/>
  <c r="MU32" i="1"/>
  <c r="AN32" i="1"/>
  <c r="MS32" i="1"/>
  <c r="JQ32" i="1"/>
  <c r="NH32" i="1"/>
  <c r="ND32" i="1"/>
  <c r="JJ32" i="1"/>
  <c r="NC32" i="1"/>
  <c r="AQ32" i="1"/>
  <c r="CU32" i="1"/>
  <c r="AO32" i="1"/>
  <c r="C32" i="1"/>
  <c r="AR32" i="1"/>
  <c r="NC33" i="1"/>
  <c r="AP33" i="1"/>
  <c r="MU33" i="1"/>
  <c r="C33" i="1"/>
  <c r="CU33" i="1"/>
  <c r="NF33" i="1"/>
  <c r="NH33" i="1"/>
  <c r="JQ33" i="1"/>
  <c r="MR33" i="1"/>
  <c r="MT33" i="1"/>
  <c r="NE33" i="1"/>
  <c r="MS33" i="1"/>
  <c r="AQ33" i="1"/>
  <c r="ND33" i="1"/>
  <c r="NG33" i="1"/>
  <c r="JJ33" i="1"/>
  <c r="AN33" i="1"/>
  <c r="JK33" i="1"/>
  <c r="AO33" i="1"/>
  <c r="AR33" i="1"/>
  <c r="NH34" i="1"/>
  <c r="NC34" i="1"/>
  <c r="JQ34" i="1"/>
  <c r="MT34" i="1"/>
  <c r="MU34" i="1"/>
  <c r="CU34" i="1"/>
  <c r="MS34" i="1"/>
  <c r="MR34" i="1"/>
  <c r="NE34" i="1"/>
  <c r="AN34" i="1"/>
  <c r="AQ34" i="1"/>
  <c r="ND34" i="1"/>
  <c r="JJ34" i="1"/>
  <c r="NF34" i="1"/>
  <c r="NG34" i="1"/>
  <c r="C34" i="1"/>
  <c r="JK34" i="1"/>
  <c r="AP34" i="1"/>
  <c r="AR34" i="1"/>
  <c r="AO34" i="1"/>
  <c r="CU36" i="1"/>
  <c r="AN36" i="1"/>
  <c r="ND36" i="1"/>
  <c r="JJ36" i="1"/>
  <c r="JK36" i="1"/>
  <c r="AQ36" i="1"/>
  <c r="JQ36" i="1"/>
  <c r="MU36" i="1"/>
  <c r="MR36" i="1"/>
  <c r="NH36" i="1"/>
  <c r="NC36" i="1"/>
  <c r="MS36" i="1"/>
  <c r="NE36" i="1"/>
  <c r="NF36" i="1"/>
  <c r="MT36" i="1"/>
  <c r="NG36" i="1"/>
  <c r="AP36" i="1"/>
  <c r="C36" i="1"/>
  <c r="AO36" i="1"/>
  <c r="AR36" i="1"/>
  <c r="NE31" i="1"/>
  <c r="CD31" i="1"/>
  <c r="CD75" i="1" s="1"/>
  <c r="MS31" i="1"/>
  <c r="JQ31" i="1"/>
  <c r="NC31" i="1"/>
  <c r="MU31" i="1"/>
  <c r="ND31" i="1"/>
  <c r="BV31" i="1"/>
  <c r="BV75" i="1" s="1"/>
  <c r="BY31" i="1"/>
  <c r="BY75" i="1" s="1"/>
  <c r="AR31" i="1"/>
  <c r="CU31" i="1"/>
  <c r="BQ31" i="1"/>
  <c r="BQ75" i="1" s="1"/>
  <c r="AP31" i="1"/>
  <c r="AQ31" i="1"/>
  <c r="NG31" i="1"/>
  <c r="AO31" i="1"/>
  <c r="MT31" i="1"/>
  <c r="NF31" i="1"/>
  <c r="NH31" i="1"/>
  <c r="JK31" i="1"/>
  <c r="MR31" i="1"/>
  <c r="JJ31" i="1"/>
  <c r="C31" i="1"/>
  <c r="BV74" i="1" l="1"/>
  <c r="BV76" i="1"/>
  <c r="CD74" i="1"/>
  <c r="CD76" i="1"/>
  <c r="BQ74" i="1"/>
  <c r="BQ76" i="1"/>
  <c r="BY74" i="1"/>
  <c r="BY76" i="1"/>
  <c r="CD72" i="1"/>
  <c r="CD73" i="1"/>
  <c r="BY72" i="1"/>
  <c r="BY73" i="1"/>
  <c r="BV72" i="1"/>
  <c r="BV73" i="1"/>
  <c r="BQ72" i="1"/>
  <c r="BQ73" i="1"/>
  <c r="CD70" i="1"/>
  <c r="CD71" i="1"/>
  <c r="BY70" i="1"/>
  <c r="BY71" i="1"/>
  <c r="BV70" i="1"/>
  <c r="BV71" i="1"/>
  <c r="BQ70" i="1"/>
  <c r="BQ71" i="1"/>
  <c r="BV32" i="1"/>
  <c r="BV67" i="1"/>
  <c r="BV66" i="1"/>
  <c r="BV68" i="1"/>
  <c r="BV69" i="1"/>
  <c r="BV65" i="1"/>
  <c r="CD34" i="1"/>
  <c r="CD69" i="1"/>
  <c r="CD68" i="1"/>
  <c r="CD65" i="1"/>
  <c r="CD67" i="1"/>
  <c r="CD66" i="1"/>
  <c r="BQ33" i="1"/>
  <c r="BQ69" i="1"/>
  <c r="BQ66" i="1"/>
  <c r="BQ65" i="1"/>
  <c r="BQ68" i="1"/>
  <c r="BQ67" i="1"/>
  <c r="BY35" i="1"/>
  <c r="BY69" i="1"/>
  <c r="BY66" i="1"/>
  <c r="BY65" i="1"/>
  <c r="BY68" i="1"/>
  <c r="BY67" i="1"/>
  <c r="AV31" i="1"/>
  <c r="AV32" i="1" s="1"/>
  <c r="BY33" i="1"/>
  <c r="BY34" i="1"/>
  <c r="CD35" i="1"/>
  <c r="BV36" i="1"/>
  <c r="CD36" i="1"/>
  <c r="BY36" i="1"/>
  <c r="B3" i="1"/>
  <c r="RF35" i="1"/>
  <c r="OI35" i="1"/>
  <c r="OV35" i="1"/>
  <c r="QX35" i="1"/>
  <c r="CZ35" i="1"/>
  <c r="OY35" i="1"/>
  <c r="TP35" i="1"/>
  <c r="RU35" i="1"/>
  <c r="UD35" i="1"/>
  <c r="TS35" i="1"/>
  <c r="RG35" i="1"/>
  <c r="QR35" i="1"/>
  <c r="PE35" i="1"/>
  <c r="OQ35" i="1"/>
  <c r="RX35" i="1"/>
  <c r="PO35" i="1"/>
  <c r="UH35" i="1"/>
  <c r="PK35" i="1"/>
  <c r="TN35" i="1"/>
  <c r="PF35" i="1"/>
  <c r="RI35" i="1"/>
  <c r="RQ35" i="1"/>
  <c r="PJ35" i="1"/>
  <c r="TV35" i="1"/>
  <c r="TI35" i="1"/>
  <c r="OO35" i="1"/>
  <c r="PG35" i="1"/>
  <c r="OH35" i="1"/>
  <c r="RP35" i="1"/>
  <c r="TY35" i="1"/>
  <c r="TG35" i="1"/>
  <c r="OZ35" i="1"/>
  <c r="TM35" i="1"/>
  <c r="RV35" i="1"/>
  <c r="RO35" i="1"/>
  <c r="RS35" i="1"/>
  <c r="SA35" i="1"/>
  <c r="RJ35" i="1"/>
  <c r="TW35" i="1"/>
  <c r="QW35" i="1"/>
  <c r="PL35" i="1"/>
  <c r="DE35" i="1"/>
  <c r="ON35" i="1"/>
  <c r="PA35" i="1"/>
  <c r="OS35" i="1"/>
  <c r="DD35" i="1"/>
  <c r="TZ35" i="1"/>
  <c r="RD35" i="1"/>
  <c r="TQ35" i="1"/>
  <c r="TD35" i="1"/>
  <c r="PB35" i="1"/>
  <c r="OK35" i="1"/>
  <c r="UB35" i="1"/>
  <c r="DA35" i="1"/>
  <c r="TK35" i="1"/>
  <c r="PH35" i="1"/>
  <c r="QT35" i="1"/>
  <c r="TC35" i="1"/>
  <c r="UI35" i="1"/>
  <c r="TF35" i="1"/>
  <c r="RH35" i="1"/>
  <c r="RC35" i="1"/>
  <c r="TX35" i="1"/>
  <c r="QY35" i="1"/>
  <c r="RT35" i="1"/>
  <c r="EO35" i="1"/>
  <c r="OW35" i="1"/>
  <c r="UG35" i="1"/>
  <c r="OU35" i="1"/>
  <c r="QS35" i="1"/>
  <c r="UK35" i="1"/>
  <c r="RW35" i="1"/>
  <c r="RY35" i="1"/>
  <c r="TB35" i="1"/>
  <c r="TU35" i="1"/>
  <c r="EN35" i="1"/>
  <c r="UF35" i="1"/>
  <c r="OJ35" i="1"/>
  <c r="TO35" i="1"/>
  <c r="DB35" i="1"/>
  <c r="RA35" i="1"/>
  <c r="UE35" i="1"/>
  <c r="QZ35" i="1"/>
  <c r="RN35" i="1"/>
  <c r="TE35" i="1"/>
  <c r="RB35" i="1"/>
  <c r="PP35" i="1"/>
  <c r="OT35" i="1"/>
  <c r="RL35" i="1"/>
  <c r="PC35" i="1"/>
  <c r="DC35" i="1"/>
  <c r="UA35" i="1"/>
  <c r="OX35" i="1"/>
  <c r="QV35" i="1"/>
  <c r="PN35" i="1"/>
  <c r="TL35" i="1"/>
  <c r="TR35" i="1"/>
  <c r="OR35" i="1"/>
  <c r="PD35" i="1"/>
  <c r="UJ35" i="1"/>
  <c r="PM35" i="1"/>
  <c r="RE35" i="1"/>
  <c r="RM35" i="1"/>
  <c r="TJ35" i="1"/>
  <c r="TH35" i="1"/>
  <c r="UC35" i="1"/>
  <c r="RK35" i="1"/>
  <c r="PQ35" i="1"/>
  <c r="RZ35" i="1"/>
  <c r="OL35" i="1"/>
  <c r="PI35" i="1"/>
  <c r="QU35" i="1"/>
  <c r="RR35" i="1"/>
  <c r="TT35" i="1"/>
  <c r="OM35" i="1"/>
  <c r="OP35" i="1"/>
  <c r="HB35" i="1"/>
  <c r="IG35" i="1"/>
  <c r="IB35" i="1"/>
  <c r="HA35" i="1"/>
  <c r="HL35" i="1"/>
  <c r="FM35" i="1"/>
  <c r="EY35" i="1"/>
  <c r="ID35" i="1"/>
  <c r="EW35" i="1"/>
  <c r="GZ35" i="1"/>
  <c r="HR35" i="1"/>
  <c r="FB35" i="1"/>
  <c r="IE35" i="1"/>
  <c r="HK35" i="1"/>
  <c r="FQ35" i="1"/>
  <c r="HS35" i="1"/>
  <c r="IH35" i="1"/>
  <c r="EV35" i="1"/>
  <c r="FS35" i="1"/>
  <c r="HE35" i="1"/>
  <c r="HT35" i="1"/>
  <c r="FE35" i="1"/>
  <c r="FH35" i="1"/>
  <c r="FC35" i="1"/>
  <c r="FI35" i="1"/>
  <c r="HI35" i="1"/>
  <c r="HZ35" i="1"/>
  <c r="HM35" i="1"/>
  <c r="HX35" i="1"/>
  <c r="HW35" i="1"/>
  <c r="FP35" i="1"/>
  <c r="FV35" i="1"/>
  <c r="FF35" i="1"/>
  <c r="FG35" i="1"/>
  <c r="ET35" i="1"/>
  <c r="ER35" i="1"/>
  <c r="EZ35" i="1"/>
  <c r="EP35" i="1"/>
  <c r="EU35" i="1"/>
  <c r="FY35" i="1"/>
  <c r="FU35" i="1"/>
  <c r="FT35" i="1"/>
  <c r="FJ35" i="1"/>
  <c r="FD35" i="1"/>
  <c r="HH35" i="1"/>
  <c r="HQ35" i="1"/>
  <c r="FX35" i="1"/>
  <c r="FO35" i="1"/>
  <c r="HF35" i="1"/>
  <c r="ES35" i="1"/>
  <c r="FN35" i="1"/>
  <c r="FL35" i="1"/>
  <c r="FR35" i="1"/>
  <c r="EQ35" i="1"/>
  <c r="IF35" i="1"/>
  <c r="HP35" i="1"/>
  <c r="EX35" i="1"/>
  <c r="HC35" i="1"/>
  <c r="HJ35" i="1"/>
  <c r="FA35" i="1"/>
  <c r="HV35" i="1"/>
  <c r="IC35" i="1"/>
  <c r="HY35" i="1"/>
  <c r="GY35" i="1"/>
  <c r="HD35" i="1"/>
  <c r="HU35" i="1"/>
  <c r="IA35" i="1"/>
  <c r="HG35" i="1"/>
  <c r="FW35" i="1"/>
  <c r="HN35" i="1"/>
  <c r="FK35" i="1"/>
  <c r="HO35" i="1"/>
  <c r="LU35" i="1"/>
  <c r="JN35" i="1"/>
  <c r="KQ35" i="1"/>
  <c r="LR35" i="1"/>
  <c r="KP35" i="1"/>
  <c r="LP35" i="1"/>
  <c r="KO35" i="1"/>
  <c r="LQ35" i="1"/>
  <c r="LO35" i="1"/>
  <c r="KN35" i="1"/>
  <c r="LT35" i="1"/>
  <c r="LS35" i="1"/>
  <c r="BV35" i="1"/>
  <c r="TU32" i="1"/>
  <c r="PE32" i="1"/>
  <c r="TI32" i="1"/>
  <c r="EN32" i="1"/>
  <c r="OJ32" i="1"/>
  <c r="OZ32" i="1"/>
  <c r="QX32" i="1"/>
  <c r="UK32" i="1"/>
  <c r="PM32" i="1"/>
  <c r="QW32" i="1"/>
  <c r="RD32" i="1"/>
  <c r="OY32" i="1"/>
  <c r="SA32" i="1"/>
  <c r="QZ32" i="1"/>
  <c r="TD32" i="1"/>
  <c r="PJ32" i="1"/>
  <c r="PP32" i="1"/>
  <c r="RT32" i="1"/>
  <c r="TE32" i="1"/>
  <c r="OK32" i="1"/>
  <c r="OM32" i="1"/>
  <c r="TP32" i="1"/>
  <c r="TC32" i="1"/>
  <c r="TT32" i="1"/>
  <c r="QV32" i="1"/>
  <c r="PF32" i="1"/>
  <c r="OP32" i="1"/>
  <c r="RR32" i="1"/>
  <c r="OU32" i="1"/>
  <c r="OH32" i="1"/>
  <c r="ON32" i="1"/>
  <c r="TK32" i="1"/>
  <c r="RS32" i="1"/>
  <c r="TW32" i="1"/>
  <c r="TZ32" i="1"/>
  <c r="QT32" i="1"/>
  <c r="DC32" i="1"/>
  <c r="RX32" i="1"/>
  <c r="PO32" i="1"/>
  <c r="RH32" i="1"/>
  <c r="RY32" i="1"/>
  <c r="RW32" i="1"/>
  <c r="RI32" i="1"/>
  <c r="TF32" i="1"/>
  <c r="RE32" i="1"/>
  <c r="RM32" i="1"/>
  <c r="OQ32" i="1"/>
  <c r="DA32" i="1"/>
  <c r="TH32" i="1"/>
  <c r="RU32" i="1"/>
  <c r="TV32" i="1"/>
  <c r="RJ32" i="1"/>
  <c r="TG32" i="1"/>
  <c r="QY32" i="1"/>
  <c r="RF32" i="1"/>
  <c r="UJ32" i="1"/>
  <c r="RA32" i="1"/>
  <c r="TM32" i="1"/>
  <c r="OL32" i="1"/>
  <c r="DE32" i="1"/>
  <c r="RL32" i="1"/>
  <c r="RZ32" i="1"/>
  <c r="PA32" i="1"/>
  <c r="UH32" i="1"/>
  <c r="TL32" i="1"/>
  <c r="PI32" i="1"/>
  <c r="TR32" i="1"/>
  <c r="UG32" i="1"/>
  <c r="PL32" i="1"/>
  <c r="OT32" i="1"/>
  <c r="RB32" i="1"/>
  <c r="TQ32" i="1"/>
  <c r="TN32" i="1"/>
  <c r="RO32" i="1"/>
  <c r="OI32" i="1"/>
  <c r="UF32" i="1"/>
  <c r="TO32" i="1"/>
  <c r="PD32" i="1"/>
  <c r="RC32" i="1"/>
  <c r="DB32" i="1"/>
  <c r="OV32" i="1"/>
  <c r="QR32" i="1"/>
  <c r="PG32" i="1"/>
  <c r="TX32" i="1"/>
  <c r="RK32" i="1"/>
  <c r="OR32" i="1"/>
  <c r="PB32" i="1"/>
  <c r="QU32" i="1"/>
  <c r="UI32" i="1"/>
  <c r="EO32" i="1"/>
  <c r="PN32" i="1"/>
  <c r="RV32" i="1"/>
  <c r="OO32" i="1"/>
  <c r="RQ32" i="1"/>
  <c r="OS32" i="1"/>
  <c r="CZ32" i="1"/>
  <c r="PK32" i="1"/>
  <c r="PC32" i="1"/>
  <c r="UA32" i="1"/>
  <c r="RG32" i="1"/>
  <c r="RP32" i="1"/>
  <c r="QS32" i="1"/>
  <c r="UD32" i="1"/>
  <c r="TY32" i="1"/>
  <c r="UC32" i="1"/>
  <c r="TB32" i="1"/>
  <c r="TS32" i="1"/>
  <c r="UB32" i="1"/>
  <c r="OW32" i="1"/>
  <c r="PQ32" i="1"/>
  <c r="PH32" i="1"/>
  <c r="RN32" i="1"/>
  <c r="DD32" i="1"/>
  <c r="OX32" i="1"/>
  <c r="TJ32" i="1"/>
  <c r="UE32" i="1"/>
  <c r="ET32" i="1"/>
  <c r="FH32" i="1"/>
  <c r="FS32" i="1"/>
  <c r="FD32" i="1"/>
  <c r="EP32" i="1"/>
  <c r="EQ32" i="1"/>
  <c r="HM32" i="1"/>
  <c r="HC32" i="1"/>
  <c r="ES32" i="1"/>
  <c r="IF32" i="1"/>
  <c r="EV32" i="1"/>
  <c r="FK32" i="1"/>
  <c r="HW32" i="1"/>
  <c r="FA32" i="1"/>
  <c r="HR32" i="1"/>
  <c r="HB32" i="1"/>
  <c r="FP32" i="1"/>
  <c r="FG32" i="1"/>
  <c r="ER32" i="1"/>
  <c r="HG32" i="1"/>
  <c r="HT32" i="1"/>
  <c r="FM32" i="1"/>
  <c r="EZ32" i="1"/>
  <c r="HL32" i="1"/>
  <c r="HD32" i="1"/>
  <c r="HP32" i="1"/>
  <c r="EX32" i="1"/>
  <c r="EU32" i="1"/>
  <c r="HY32" i="1"/>
  <c r="FT32" i="1"/>
  <c r="HI32" i="1"/>
  <c r="IE32" i="1"/>
  <c r="FR32" i="1"/>
  <c r="EY32" i="1"/>
  <c r="FX32" i="1"/>
  <c r="HK32" i="1"/>
  <c r="FQ32" i="1"/>
  <c r="HV32" i="1"/>
  <c r="FW32" i="1"/>
  <c r="HJ32" i="1"/>
  <c r="HO32" i="1"/>
  <c r="HS32" i="1"/>
  <c r="FU32" i="1"/>
  <c r="HU32" i="1"/>
  <c r="FC32" i="1"/>
  <c r="IH32" i="1"/>
  <c r="ID32" i="1"/>
  <c r="IB32" i="1"/>
  <c r="HA32" i="1"/>
  <c r="HF32" i="1"/>
  <c r="FF32" i="1"/>
  <c r="GY32" i="1"/>
  <c r="FO32" i="1"/>
  <c r="HZ32" i="1"/>
  <c r="FJ32" i="1"/>
  <c r="IA32" i="1"/>
  <c r="IG32" i="1"/>
  <c r="FE32" i="1"/>
  <c r="FV32" i="1"/>
  <c r="EW32" i="1"/>
  <c r="GZ32" i="1"/>
  <c r="HX32" i="1"/>
  <c r="FN32" i="1"/>
  <c r="FB32" i="1"/>
  <c r="HQ32" i="1"/>
  <c r="HN32" i="1"/>
  <c r="FL32" i="1"/>
  <c r="IC32" i="1"/>
  <c r="FI32" i="1"/>
  <c r="HE32" i="1"/>
  <c r="FY32" i="1"/>
  <c r="HH32" i="1"/>
  <c r="PM31" i="1"/>
  <c r="OO31" i="1"/>
  <c r="OV31" i="1"/>
  <c r="DE31" i="1"/>
  <c r="UA31" i="1"/>
  <c r="TK31" i="1"/>
  <c r="UJ31" i="1"/>
  <c r="RO31" i="1"/>
  <c r="OW31" i="1"/>
  <c r="TY31" i="1"/>
  <c r="TH31" i="1"/>
  <c r="DB31" i="1"/>
  <c r="UK31" i="1"/>
  <c r="ON31" i="1"/>
  <c r="OZ31" i="1"/>
  <c r="RK31" i="1"/>
  <c r="RY31" i="1"/>
  <c r="PL31" i="1"/>
  <c r="DA31" i="1"/>
  <c r="TV31" i="1"/>
  <c r="TN31" i="1"/>
  <c r="OS31" i="1"/>
  <c r="OM31" i="1"/>
  <c r="CZ31" i="1"/>
  <c r="RB31" i="1"/>
  <c r="PN31" i="1"/>
  <c r="RA31" i="1"/>
  <c r="QT31" i="1"/>
  <c r="TT31" i="1"/>
  <c r="TU31" i="1"/>
  <c r="QZ31" i="1"/>
  <c r="UG31" i="1"/>
  <c r="TD31" i="1"/>
  <c r="PI31" i="1"/>
  <c r="EN31" i="1"/>
  <c r="UB31" i="1"/>
  <c r="TE31" i="1"/>
  <c r="OK31" i="1"/>
  <c r="RM31" i="1"/>
  <c r="TS31" i="1"/>
  <c r="PH31" i="1"/>
  <c r="PD31" i="1"/>
  <c r="RQ31" i="1"/>
  <c r="PE31" i="1"/>
  <c r="TX31" i="1"/>
  <c r="TJ31" i="1"/>
  <c r="PC31" i="1"/>
  <c r="OY31" i="1"/>
  <c r="TZ31" i="1"/>
  <c r="PO31" i="1"/>
  <c r="UI31" i="1"/>
  <c r="UF31" i="1"/>
  <c r="RT31" i="1"/>
  <c r="UC31" i="1"/>
  <c r="TF31" i="1"/>
  <c r="RJ31" i="1"/>
  <c r="RW31" i="1"/>
  <c r="RL31" i="1"/>
  <c r="PA31" i="1"/>
  <c r="OL31" i="1"/>
  <c r="RD31" i="1"/>
  <c r="TP31" i="1"/>
  <c r="DD31" i="1"/>
  <c r="TR31" i="1"/>
  <c r="OU31" i="1"/>
  <c r="RC31" i="1"/>
  <c r="OP31" i="1"/>
  <c r="PK31" i="1"/>
  <c r="QY31" i="1"/>
  <c r="RF31" i="1"/>
  <c r="PF31" i="1"/>
  <c r="SA31" i="1"/>
  <c r="DC31" i="1"/>
  <c r="OR31" i="1"/>
  <c r="TM31" i="1"/>
  <c r="QS31" i="1"/>
  <c r="TL31" i="1"/>
  <c r="TB31" i="1"/>
  <c r="QW31" i="1"/>
  <c r="RR31" i="1"/>
  <c r="TC31" i="1"/>
  <c r="RS31" i="1"/>
  <c r="OJ31" i="1"/>
  <c r="OX31" i="1"/>
  <c r="QR31" i="1"/>
  <c r="EO31" i="1"/>
  <c r="RE31" i="1"/>
  <c r="RV31" i="1"/>
  <c r="TQ31" i="1"/>
  <c r="UE31" i="1"/>
  <c r="OI31" i="1"/>
  <c r="UD31" i="1"/>
  <c r="RP31" i="1"/>
  <c r="QU31" i="1"/>
  <c r="UH31" i="1"/>
  <c r="TO31" i="1"/>
  <c r="PP31" i="1"/>
  <c r="TG31" i="1"/>
  <c r="OH31" i="1"/>
  <c r="QV31" i="1"/>
  <c r="PB31" i="1"/>
  <c r="TW31" i="1"/>
  <c r="PJ31" i="1"/>
  <c r="RU31" i="1"/>
  <c r="RG31" i="1"/>
  <c r="TI31" i="1"/>
  <c r="RH31" i="1"/>
  <c r="RZ31" i="1"/>
  <c r="PG31" i="1"/>
  <c r="RX31" i="1"/>
  <c r="OQ31" i="1"/>
  <c r="PQ31" i="1"/>
  <c r="OT31" i="1"/>
  <c r="QX31" i="1"/>
  <c r="RN31" i="1"/>
  <c r="RI31" i="1"/>
  <c r="FG31" i="1"/>
  <c r="FO31" i="1"/>
  <c r="HF31" i="1"/>
  <c r="HK31" i="1"/>
  <c r="FL31" i="1"/>
  <c r="FV31" i="1"/>
  <c r="FW31" i="1"/>
  <c r="HM31" i="1"/>
  <c r="EU31" i="1"/>
  <c r="HN31" i="1"/>
  <c r="HQ31" i="1"/>
  <c r="HY31" i="1"/>
  <c r="HI31" i="1"/>
  <c r="FH31" i="1"/>
  <c r="IB31" i="1"/>
  <c r="IA31" i="1"/>
  <c r="HV31" i="1"/>
  <c r="ER31" i="1"/>
  <c r="GZ31" i="1"/>
  <c r="EW31" i="1"/>
  <c r="EQ31" i="1"/>
  <c r="FP31" i="1"/>
  <c r="EZ31" i="1"/>
  <c r="FI31" i="1"/>
  <c r="HP31" i="1"/>
  <c r="FE31" i="1"/>
  <c r="HH31" i="1"/>
  <c r="IC31" i="1"/>
  <c r="FS31" i="1"/>
  <c r="FY31" i="1"/>
  <c r="IF31" i="1"/>
  <c r="HU31" i="1"/>
  <c r="HE31" i="1"/>
  <c r="HW31" i="1"/>
  <c r="HT31" i="1"/>
  <c r="HR31" i="1"/>
  <c r="HB31" i="1"/>
  <c r="FU31" i="1"/>
  <c r="IH31" i="1"/>
  <c r="ID31" i="1"/>
  <c r="FK31" i="1"/>
  <c r="HC31" i="1"/>
  <c r="HS31" i="1"/>
  <c r="FF31" i="1"/>
  <c r="FB31" i="1"/>
  <c r="HZ31" i="1"/>
  <c r="HL31" i="1"/>
  <c r="EX31" i="1"/>
  <c r="FD31" i="1"/>
  <c r="FT31" i="1"/>
  <c r="ET31" i="1"/>
  <c r="EV31" i="1"/>
  <c r="EY31" i="1"/>
  <c r="FN31" i="1"/>
  <c r="HG31" i="1"/>
  <c r="ES31" i="1"/>
  <c r="GY31" i="1"/>
  <c r="HA31" i="1"/>
  <c r="HD31" i="1"/>
  <c r="HX31" i="1"/>
  <c r="FQ31" i="1"/>
  <c r="FR31" i="1"/>
  <c r="FX31" i="1"/>
  <c r="IE31" i="1"/>
  <c r="IG31" i="1"/>
  <c r="HO31" i="1"/>
  <c r="HJ31" i="1"/>
  <c r="FM31" i="1"/>
  <c r="FA31" i="1"/>
  <c r="FC31" i="1"/>
  <c r="FJ31" i="1"/>
  <c r="EP31" i="1"/>
  <c r="BQ36" i="1"/>
  <c r="LO32" i="1"/>
  <c r="LT32" i="1"/>
  <c r="KQ32" i="1"/>
  <c r="LU32" i="1"/>
  <c r="LS32" i="1"/>
  <c r="KO32" i="1"/>
  <c r="KP32" i="1"/>
  <c r="LR32" i="1"/>
  <c r="LQ32" i="1"/>
  <c r="JN32" i="1"/>
  <c r="KN32" i="1"/>
  <c r="LP32" i="1"/>
  <c r="PM33" i="1"/>
  <c r="RF33" i="1"/>
  <c r="UE33" i="1"/>
  <c r="UK33" i="1"/>
  <c r="TO33" i="1"/>
  <c r="OK33" i="1"/>
  <c r="UA33" i="1"/>
  <c r="RW33" i="1"/>
  <c r="TH33" i="1"/>
  <c r="RN33" i="1"/>
  <c r="RJ33" i="1"/>
  <c r="TY33" i="1"/>
  <c r="OQ33" i="1"/>
  <c r="OZ33" i="1"/>
  <c r="UD33" i="1"/>
  <c r="PF33" i="1"/>
  <c r="OV33" i="1"/>
  <c r="OO33" i="1"/>
  <c r="RB33" i="1"/>
  <c r="PB33" i="1"/>
  <c r="QR33" i="1"/>
  <c r="TR33" i="1"/>
  <c r="TG33" i="1"/>
  <c r="QT33" i="1"/>
  <c r="RU33" i="1"/>
  <c r="PN33" i="1"/>
  <c r="RD33" i="1"/>
  <c r="OI33" i="1"/>
  <c r="RR33" i="1"/>
  <c r="UF33" i="1"/>
  <c r="RX33" i="1"/>
  <c r="OU33" i="1"/>
  <c r="UH33" i="1"/>
  <c r="RL33" i="1"/>
  <c r="PJ33" i="1"/>
  <c r="RK33" i="1"/>
  <c r="PK33" i="1"/>
  <c r="RV33" i="1"/>
  <c r="RG33" i="1"/>
  <c r="OP33" i="1"/>
  <c r="QW33" i="1"/>
  <c r="QX33" i="1"/>
  <c r="QS33" i="1"/>
  <c r="QY33" i="1"/>
  <c r="RT33" i="1"/>
  <c r="RS33" i="1"/>
  <c r="ON33" i="1"/>
  <c r="TX33" i="1"/>
  <c r="QV33" i="1"/>
  <c r="TP33" i="1"/>
  <c r="OH33" i="1"/>
  <c r="OL33" i="1"/>
  <c r="TV33" i="1"/>
  <c r="DB33" i="1"/>
  <c r="UB33" i="1"/>
  <c r="DD33" i="1"/>
  <c r="RQ33" i="1"/>
  <c r="OX33" i="1"/>
  <c r="TQ33" i="1"/>
  <c r="PE33" i="1"/>
  <c r="OY33" i="1"/>
  <c r="RZ33" i="1"/>
  <c r="TC33" i="1"/>
  <c r="DE33" i="1"/>
  <c r="OW33" i="1"/>
  <c r="RM33" i="1"/>
  <c r="TZ33" i="1"/>
  <c r="OJ33" i="1"/>
  <c r="TE33" i="1"/>
  <c r="TJ33" i="1"/>
  <c r="PL33" i="1"/>
  <c r="PA33" i="1"/>
  <c r="PG33" i="1"/>
  <c r="TN33" i="1"/>
  <c r="RY33" i="1"/>
  <c r="OM33" i="1"/>
  <c r="DA33" i="1"/>
  <c r="DC33" i="1"/>
  <c r="UJ33" i="1"/>
  <c r="TS33" i="1"/>
  <c r="QZ33" i="1"/>
  <c r="TD33" i="1"/>
  <c r="TB33" i="1"/>
  <c r="QU33" i="1"/>
  <c r="UG33" i="1"/>
  <c r="TW33" i="1"/>
  <c r="EN33" i="1"/>
  <c r="OT33" i="1"/>
  <c r="RA33" i="1"/>
  <c r="PP33" i="1"/>
  <c r="SA33" i="1"/>
  <c r="UC33" i="1"/>
  <c r="RH33" i="1"/>
  <c r="TU33" i="1"/>
  <c r="UI33" i="1"/>
  <c r="PQ33" i="1"/>
  <c r="TL33" i="1"/>
  <c r="PI33" i="1"/>
  <c r="EO33" i="1"/>
  <c r="TI33" i="1"/>
  <c r="RE33" i="1"/>
  <c r="RO33" i="1"/>
  <c r="OR33" i="1"/>
  <c r="OS33" i="1"/>
  <c r="TT33" i="1"/>
  <c r="CZ33" i="1"/>
  <c r="TF33" i="1"/>
  <c r="TM33" i="1"/>
  <c r="RI33" i="1"/>
  <c r="PO33" i="1"/>
  <c r="PH33" i="1"/>
  <c r="RC33" i="1"/>
  <c r="RP33" i="1"/>
  <c r="TK33" i="1"/>
  <c r="PD33" i="1"/>
  <c r="PC33" i="1"/>
  <c r="HZ33" i="1"/>
  <c r="HB33" i="1"/>
  <c r="EX33" i="1"/>
  <c r="FP33" i="1"/>
  <c r="GY33" i="1"/>
  <c r="IE33" i="1"/>
  <c r="FL33" i="1"/>
  <c r="EQ33" i="1"/>
  <c r="FO33" i="1"/>
  <c r="IA33" i="1"/>
  <c r="FI33" i="1"/>
  <c r="FN33" i="1"/>
  <c r="HT33" i="1"/>
  <c r="HL33" i="1"/>
  <c r="HS33" i="1"/>
  <c r="FD33" i="1"/>
  <c r="FQ33" i="1"/>
  <c r="ES33" i="1"/>
  <c r="HY33" i="1"/>
  <c r="FW33" i="1"/>
  <c r="HW33" i="1"/>
  <c r="HO33" i="1"/>
  <c r="HK33" i="1"/>
  <c r="HH33" i="1"/>
  <c r="FB33" i="1"/>
  <c r="FE33" i="1"/>
  <c r="FT33" i="1"/>
  <c r="IB33" i="1"/>
  <c r="FS33" i="1"/>
  <c r="HX33" i="1"/>
  <c r="FG33" i="1"/>
  <c r="EZ33" i="1"/>
  <c r="HF33" i="1"/>
  <c r="IG33" i="1"/>
  <c r="EP33" i="1"/>
  <c r="HJ33" i="1"/>
  <c r="EV33" i="1"/>
  <c r="HR33" i="1"/>
  <c r="FY33" i="1"/>
  <c r="HV33" i="1"/>
  <c r="FR33" i="1"/>
  <c r="FH33" i="1"/>
  <c r="HN33" i="1"/>
  <c r="IF33" i="1"/>
  <c r="EW33" i="1"/>
  <c r="FX33" i="1"/>
  <c r="HU33" i="1"/>
  <c r="HD33" i="1"/>
  <c r="HG33" i="1"/>
  <c r="HM33" i="1"/>
  <c r="HA33" i="1"/>
  <c r="FU33" i="1"/>
  <c r="FJ33" i="1"/>
  <c r="FF33" i="1"/>
  <c r="HE33" i="1"/>
  <c r="FM33" i="1"/>
  <c r="ID33" i="1"/>
  <c r="ER33" i="1"/>
  <c r="IC33" i="1"/>
  <c r="HP33" i="1"/>
  <c r="FV33" i="1"/>
  <c r="GZ33" i="1"/>
  <c r="EU33" i="1"/>
  <c r="FC33" i="1"/>
  <c r="EY33" i="1"/>
  <c r="HI33" i="1"/>
  <c r="FA33" i="1"/>
  <c r="FK33" i="1"/>
  <c r="ET33" i="1"/>
  <c r="IH33" i="1"/>
  <c r="HC33" i="1"/>
  <c r="HQ33" i="1"/>
  <c r="BQ35" i="1"/>
  <c r="KQ33" i="1"/>
  <c r="LS33" i="1"/>
  <c r="LU33" i="1"/>
  <c r="LP33" i="1"/>
  <c r="LR33" i="1"/>
  <c r="LO33" i="1"/>
  <c r="KN33" i="1"/>
  <c r="KP33" i="1"/>
  <c r="JN33" i="1"/>
  <c r="LQ33" i="1"/>
  <c r="KO33" i="1"/>
  <c r="LT33" i="1"/>
  <c r="CD32" i="1"/>
  <c r="LQ34" i="1"/>
  <c r="LT34" i="1"/>
  <c r="LR34" i="1"/>
  <c r="LS34" i="1"/>
  <c r="LU34" i="1"/>
  <c r="LO34" i="1"/>
  <c r="JN34" i="1"/>
  <c r="KQ34" i="1"/>
  <c r="KO34" i="1"/>
  <c r="KN34" i="1"/>
  <c r="KP34" i="1"/>
  <c r="LP34" i="1"/>
  <c r="BQ32" i="1"/>
  <c r="LQ36" i="1"/>
  <c r="LR36" i="1"/>
  <c r="LP36" i="1"/>
  <c r="JN36" i="1"/>
  <c r="LO36" i="1"/>
  <c r="KQ36" i="1"/>
  <c r="KN36" i="1"/>
  <c r="KO36" i="1"/>
  <c r="KP36" i="1"/>
  <c r="LS36" i="1"/>
  <c r="LU36" i="1"/>
  <c r="LT36" i="1"/>
  <c r="KP31" i="1"/>
  <c r="LU31" i="1"/>
  <c r="LR31" i="1"/>
  <c r="LQ31" i="1"/>
  <c r="LO31" i="1"/>
  <c r="LP31" i="1"/>
  <c r="KO31" i="1"/>
  <c r="LS31" i="1"/>
  <c r="LT31" i="1"/>
  <c r="KQ31" i="1"/>
  <c r="KN31" i="1"/>
  <c r="JN31" i="1"/>
  <c r="OX34" i="1"/>
  <c r="UA34" i="1"/>
  <c r="OT34" i="1"/>
  <c r="OL34" i="1"/>
  <c r="RX34" i="1"/>
  <c r="TM34" i="1"/>
  <c r="TV34" i="1"/>
  <c r="OJ34" i="1"/>
  <c r="OW34" i="1"/>
  <c r="TG34" i="1"/>
  <c r="RB34" i="1"/>
  <c r="RF34" i="1"/>
  <c r="TD34" i="1"/>
  <c r="RU34" i="1"/>
  <c r="QW34" i="1"/>
  <c r="SA34" i="1"/>
  <c r="TT34" i="1"/>
  <c r="DD34" i="1"/>
  <c r="OZ34" i="1"/>
  <c r="UB34" i="1"/>
  <c r="RP34" i="1"/>
  <c r="PI34" i="1"/>
  <c r="UK34" i="1"/>
  <c r="DB34" i="1"/>
  <c r="TF34" i="1"/>
  <c r="OH34" i="1"/>
  <c r="OU34" i="1"/>
  <c r="QU34" i="1"/>
  <c r="QY34" i="1"/>
  <c r="PO34" i="1"/>
  <c r="OI34" i="1"/>
  <c r="TX34" i="1"/>
  <c r="TQ34" i="1"/>
  <c r="DE34" i="1"/>
  <c r="PP34" i="1"/>
  <c r="QV34" i="1"/>
  <c r="RJ34" i="1"/>
  <c r="TN34" i="1"/>
  <c r="RL34" i="1"/>
  <c r="UG34" i="1"/>
  <c r="RW34" i="1"/>
  <c r="RQ34" i="1"/>
  <c r="PB34" i="1"/>
  <c r="RC34" i="1"/>
  <c r="DA34" i="1"/>
  <c r="UI34" i="1"/>
  <c r="RD34" i="1"/>
  <c r="OY34" i="1"/>
  <c r="RH34" i="1"/>
  <c r="PN34" i="1"/>
  <c r="TY34" i="1"/>
  <c r="QT34" i="1"/>
  <c r="RM34" i="1"/>
  <c r="TK34" i="1"/>
  <c r="ON34" i="1"/>
  <c r="TU34" i="1"/>
  <c r="RO34" i="1"/>
  <c r="RZ34" i="1"/>
  <c r="TB34" i="1"/>
  <c r="OS34" i="1"/>
  <c r="UC34" i="1"/>
  <c r="OM34" i="1"/>
  <c r="RE34" i="1"/>
  <c r="RI34" i="1"/>
  <c r="PK34" i="1"/>
  <c r="QX34" i="1"/>
  <c r="TW34" i="1"/>
  <c r="RV34" i="1"/>
  <c r="OO34" i="1"/>
  <c r="TR34" i="1"/>
  <c r="UF34" i="1"/>
  <c r="RR34" i="1"/>
  <c r="PC34" i="1"/>
  <c r="OR34" i="1"/>
  <c r="EO34" i="1"/>
  <c r="EN34" i="1"/>
  <c r="TJ34" i="1"/>
  <c r="UD34" i="1"/>
  <c r="OV34" i="1"/>
  <c r="DC34" i="1"/>
  <c r="TP34" i="1"/>
  <c r="PE34" i="1"/>
  <c r="TS34" i="1"/>
  <c r="PA34" i="1"/>
  <c r="PH34" i="1"/>
  <c r="TH34" i="1"/>
  <c r="OK34" i="1"/>
  <c r="OQ34" i="1"/>
  <c r="PQ34" i="1"/>
  <c r="UH34" i="1"/>
  <c r="TE34" i="1"/>
  <c r="QS34" i="1"/>
  <c r="RS34" i="1"/>
  <c r="QZ34" i="1"/>
  <c r="TO34" i="1"/>
  <c r="PF34" i="1"/>
  <c r="UJ34" i="1"/>
  <c r="RN34" i="1"/>
  <c r="TC34" i="1"/>
  <c r="PM34" i="1"/>
  <c r="TZ34" i="1"/>
  <c r="RK34" i="1"/>
  <c r="RY34" i="1"/>
  <c r="TI34" i="1"/>
  <c r="OP34" i="1"/>
  <c r="RT34" i="1"/>
  <c r="RG34" i="1"/>
  <c r="PL34" i="1"/>
  <c r="QR34" i="1"/>
  <c r="UE34" i="1"/>
  <c r="PJ34" i="1"/>
  <c r="CZ34" i="1"/>
  <c r="PD34" i="1"/>
  <c r="PG34" i="1"/>
  <c r="RA34" i="1"/>
  <c r="TL34" i="1"/>
  <c r="EX34" i="1"/>
  <c r="FA34" i="1"/>
  <c r="ET34" i="1"/>
  <c r="ES34" i="1"/>
  <c r="HK34" i="1"/>
  <c r="HE34" i="1"/>
  <c r="HQ34" i="1"/>
  <c r="FP34" i="1"/>
  <c r="FY34" i="1"/>
  <c r="FL34" i="1"/>
  <c r="FD34" i="1"/>
  <c r="EZ34" i="1"/>
  <c r="IF34" i="1"/>
  <c r="HO34" i="1"/>
  <c r="HN34" i="1"/>
  <c r="IC34" i="1"/>
  <c r="HA34" i="1"/>
  <c r="FG34" i="1"/>
  <c r="FS34" i="1"/>
  <c r="HP34" i="1"/>
  <c r="IA34" i="1"/>
  <c r="HG34" i="1"/>
  <c r="IB34" i="1"/>
  <c r="HY34" i="1"/>
  <c r="EY34" i="1"/>
  <c r="FB34" i="1"/>
  <c r="FU34" i="1"/>
  <c r="FN34" i="1"/>
  <c r="FX34" i="1"/>
  <c r="EU34" i="1"/>
  <c r="HR34" i="1"/>
  <c r="HS34" i="1"/>
  <c r="EV34" i="1"/>
  <c r="FC34" i="1"/>
  <c r="FM34" i="1"/>
  <c r="GZ34" i="1"/>
  <c r="HZ34" i="1"/>
  <c r="HI34" i="1"/>
  <c r="FE34" i="1"/>
  <c r="HV34" i="1"/>
  <c r="HU34" i="1"/>
  <c r="HM34" i="1"/>
  <c r="HT34" i="1"/>
  <c r="FQ34" i="1"/>
  <c r="EQ34" i="1"/>
  <c r="HX34" i="1"/>
  <c r="FT34" i="1"/>
  <c r="FK34" i="1"/>
  <c r="EW34" i="1"/>
  <c r="FH34" i="1"/>
  <c r="HJ34" i="1"/>
  <c r="HC34" i="1"/>
  <c r="HD34" i="1"/>
  <c r="ID34" i="1"/>
  <c r="EP34" i="1"/>
  <c r="HW34" i="1"/>
  <c r="FO34" i="1"/>
  <c r="FW34" i="1"/>
  <c r="FR34" i="1"/>
  <c r="FJ34" i="1"/>
  <c r="IH34" i="1"/>
  <c r="FI34" i="1"/>
  <c r="HL34" i="1"/>
  <c r="IE34" i="1"/>
  <c r="ER34" i="1"/>
  <c r="HB34" i="1"/>
  <c r="IG34" i="1"/>
  <c r="HF34" i="1"/>
  <c r="FF34" i="1"/>
  <c r="GY34" i="1"/>
  <c r="FV34" i="1"/>
  <c r="HH34" i="1"/>
  <c r="CD33" i="1"/>
  <c r="BY32" i="1"/>
  <c r="DC36" i="1"/>
  <c r="PL36" i="1"/>
  <c r="RV36" i="1"/>
  <c r="DB36" i="1"/>
  <c r="PM36" i="1"/>
  <c r="QU36" i="1"/>
  <c r="RI36" i="1"/>
  <c r="RF36" i="1"/>
  <c r="PC36" i="1"/>
  <c r="RJ36" i="1"/>
  <c r="UI36" i="1"/>
  <c r="OM36" i="1"/>
  <c r="TV36" i="1"/>
  <c r="TR36" i="1"/>
  <c r="PJ36" i="1"/>
  <c r="TG36" i="1"/>
  <c r="TH36" i="1"/>
  <c r="RY36" i="1"/>
  <c r="RU36" i="1"/>
  <c r="QT36" i="1"/>
  <c r="QR36" i="1"/>
  <c r="OT36" i="1"/>
  <c r="PG36" i="1"/>
  <c r="EN36" i="1"/>
  <c r="QX36" i="1"/>
  <c r="OU36" i="1"/>
  <c r="RM36" i="1"/>
  <c r="RP36" i="1"/>
  <c r="RS36" i="1"/>
  <c r="PK36" i="1"/>
  <c r="PP36" i="1"/>
  <c r="RW36" i="1"/>
  <c r="RO36" i="1"/>
  <c r="ON36" i="1"/>
  <c r="TL36" i="1"/>
  <c r="PQ36" i="1"/>
  <c r="RH36" i="1"/>
  <c r="TT36" i="1"/>
  <c r="TD36" i="1"/>
  <c r="PA36" i="1"/>
  <c r="OI36" i="1"/>
  <c r="UD36" i="1"/>
  <c r="TI36" i="1"/>
  <c r="TZ36" i="1"/>
  <c r="TN36" i="1"/>
  <c r="OS36" i="1"/>
  <c r="RB36" i="1"/>
  <c r="PO36" i="1"/>
  <c r="RG36" i="1"/>
  <c r="DA36" i="1"/>
  <c r="UH36" i="1"/>
  <c r="OR36" i="1"/>
  <c r="QW36" i="1"/>
  <c r="OV36" i="1"/>
  <c r="OK36" i="1"/>
  <c r="UC36" i="1"/>
  <c r="CZ36" i="1"/>
  <c r="RA36" i="1"/>
  <c r="OQ36" i="1"/>
  <c r="RR36" i="1"/>
  <c r="QZ36" i="1"/>
  <c r="RL36" i="1"/>
  <c r="UF36" i="1"/>
  <c r="PI36" i="1"/>
  <c r="RK36" i="1"/>
  <c r="UB36" i="1"/>
  <c r="TC36" i="1"/>
  <c r="OX36" i="1"/>
  <c r="SA36" i="1"/>
  <c r="RZ36" i="1"/>
  <c r="QS36" i="1"/>
  <c r="PF36" i="1"/>
  <c r="RX36" i="1"/>
  <c r="TP36" i="1"/>
  <c r="RT36" i="1"/>
  <c r="TU36" i="1"/>
  <c r="TK36" i="1"/>
  <c r="OH36" i="1"/>
  <c r="RQ36" i="1"/>
  <c r="TJ36" i="1"/>
  <c r="UK36" i="1"/>
  <c r="UJ36" i="1"/>
  <c r="QY36" i="1"/>
  <c r="PH36" i="1"/>
  <c r="PE36" i="1"/>
  <c r="RN36" i="1"/>
  <c r="RD36" i="1"/>
  <c r="OO36" i="1"/>
  <c r="DD36" i="1"/>
  <c r="UA36" i="1"/>
  <c r="TQ36" i="1"/>
  <c r="PN36" i="1"/>
  <c r="TE36" i="1"/>
  <c r="TM36" i="1"/>
  <c r="PB36" i="1"/>
  <c r="OJ36" i="1"/>
  <c r="QV36" i="1"/>
  <c r="UE36" i="1"/>
  <c r="TX36" i="1"/>
  <c r="UG36" i="1"/>
  <c r="RC36" i="1"/>
  <c r="TW36" i="1"/>
  <c r="TS36" i="1"/>
  <c r="OP36" i="1"/>
  <c r="TB36" i="1"/>
  <c r="OW36" i="1"/>
  <c r="OL36" i="1"/>
  <c r="OZ36" i="1"/>
  <c r="TF36" i="1"/>
  <c r="PD36" i="1"/>
  <c r="EO36" i="1"/>
  <c r="OY36" i="1"/>
  <c r="TO36" i="1"/>
  <c r="DE36" i="1"/>
  <c r="RE36" i="1"/>
  <c r="TY36" i="1"/>
  <c r="FH36" i="1"/>
  <c r="ET36" i="1"/>
  <c r="HR36" i="1"/>
  <c r="FE36" i="1"/>
  <c r="HT36" i="1"/>
  <c r="IB36" i="1"/>
  <c r="HL36" i="1"/>
  <c r="FQ36" i="1"/>
  <c r="HG36" i="1"/>
  <c r="FI36" i="1"/>
  <c r="FG36" i="1"/>
  <c r="HP36" i="1"/>
  <c r="IC36" i="1"/>
  <c r="HA36" i="1"/>
  <c r="FK36" i="1"/>
  <c r="FC36" i="1"/>
  <c r="HH36" i="1"/>
  <c r="HY36" i="1"/>
  <c r="EU36" i="1"/>
  <c r="HQ36" i="1"/>
  <c r="IE36" i="1"/>
  <c r="FL36" i="1"/>
  <c r="HK36" i="1"/>
  <c r="FD36" i="1"/>
  <c r="HZ36" i="1"/>
  <c r="FJ36" i="1"/>
  <c r="FW36" i="1"/>
  <c r="HN36" i="1"/>
  <c r="FS36" i="1"/>
  <c r="EX36" i="1"/>
  <c r="FT36" i="1"/>
  <c r="EQ36" i="1"/>
  <c r="GZ36" i="1"/>
  <c r="HM36" i="1"/>
  <c r="FF36" i="1"/>
  <c r="FR36" i="1"/>
  <c r="EY36" i="1"/>
  <c r="HC36" i="1"/>
  <c r="EV36" i="1"/>
  <c r="FO36" i="1"/>
  <c r="IH36" i="1"/>
  <c r="GY36" i="1"/>
  <c r="FB36" i="1"/>
  <c r="IG36" i="1"/>
  <c r="EZ36" i="1"/>
  <c r="HV36" i="1"/>
  <c r="ER36" i="1"/>
  <c r="HU36" i="1"/>
  <c r="FN36" i="1"/>
  <c r="FA36" i="1"/>
  <c r="FX36" i="1"/>
  <c r="EW36" i="1"/>
  <c r="HS36" i="1"/>
  <c r="HE36" i="1"/>
  <c r="HX36" i="1"/>
  <c r="FU36" i="1"/>
  <c r="FM36" i="1"/>
  <c r="IA36" i="1"/>
  <c r="FV36" i="1"/>
  <c r="HD36" i="1"/>
  <c r="ES36" i="1"/>
  <c r="FY36" i="1"/>
  <c r="HO36" i="1"/>
  <c r="EP36" i="1"/>
  <c r="HB36" i="1"/>
  <c r="IF36" i="1"/>
  <c r="HJ36" i="1"/>
  <c r="HI36" i="1"/>
  <c r="ID36" i="1"/>
  <c r="HW36" i="1"/>
  <c r="HF36" i="1"/>
  <c r="FP36" i="1"/>
  <c r="BV34" i="1"/>
  <c r="BQ34" i="1"/>
  <c r="BV33" i="1"/>
  <c r="AW31" i="1" l="1"/>
  <c r="AV33" i="1"/>
  <c r="AW32" i="1"/>
  <c r="AW33" i="1" l="1"/>
  <c r="AV34" i="1"/>
  <c r="AW34" i="1" l="1"/>
  <c r="AV35" i="1"/>
  <c r="AW35" i="1" l="1"/>
  <c r="AV36" i="1"/>
  <c r="AW66" i="1" s="1"/>
  <c r="AW75" i="1" l="1"/>
  <c r="AW76" i="1"/>
  <c r="AW74" i="1"/>
  <c r="AW73" i="1"/>
  <c r="AW72" i="1"/>
  <c r="AW71" i="1"/>
  <c r="AW70" i="1"/>
  <c r="AW68" i="1"/>
  <c r="AW67" i="1"/>
  <c r="AW69" i="1"/>
  <c r="AW65" i="1"/>
  <c r="AW63" i="1"/>
  <c r="AW62" i="1"/>
  <c r="AW64" i="1"/>
  <c r="AW36" i="1"/>
  <c r="AW61" i="1" l="1"/>
  <c r="AW38" i="1"/>
  <c r="AW60" i="1"/>
  <c r="AW46" i="1"/>
  <c r="AW57" i="1"/>
  <c r="AW59" i="1"/>
  <c r="AW44" i="1"/>
  <c r="AW45" i="1"/>
  <c r="AW58" i="1"/>
  <c r="AW40" i="1"/>
  <c r="AW42" i="1"/>
  <c r="AW39" i="1"/>
  <c r="AW51" i="1"/>
  <c r="AW41" i="1"/>
  <c r="AW43" i="1"/>
  <c r="AW54" i="1"/>
  <c r="AW48" i="1"/>
  <c r="AW49" i="1"/>
  <c r="AW50" i="1"/>
  <c r="AW56" i="1"/>
  <c r="AW52" i="1"/>
  <c r="AW55" i="1"/>
  <c r="AW47" i="1"/>
  <c r="AW53" i="1"/>
  <c r="AW37" i="1"/>
  <c r="AW81" i="1" l="1"/>
  <c r="AW80" i="1"/>
  <c r="AW79" i="1"/>
  <c r="AW83" i="1"/>
  <c r="AW78" i="1"/>
  <c r="AW82" i="1"/>
  <c r="AW77"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S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T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X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N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H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J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M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N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O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P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S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B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K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R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S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W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X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B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C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G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I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LM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O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Q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S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U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LV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W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F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M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N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P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V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W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Y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Z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C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D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E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F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G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H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I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O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NP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Q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R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T2" authorId="2" shapeId="0" xr:uid="{F1302F12-E598-4879-9F1B-3E0A35F98861}">
      <text>
        <r>
          <rPr>
            <b/>
            <sz val="9"/>
            <color indexed="81"/>
            <rFont val="Tahoma"/>
            <family val="2"/>
          </rPr>
          <t>John:</t>
        </r>
        <r>
          <rPr>
            <sz val="9"/>
            <color indexed="81"/>
            <rFont val="Tahoma"/>
            <family val="2"/>
          </rPr>
          <t xml:space="preserve">
Include pasture. Default is True</t>
        </r>
      </text>
    </comment>
    <comment ref="NU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X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Y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Z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A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B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C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D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E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F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H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I3" authorId="2" shapeId="0" xr:uid="{A4EAEBB0-C590-44CA-87C6-FCF02042830F}">
      <text>
        <r>
          <rPr>
            <b/>
            <sz val="9"/>
            <color indexed="81"/>
            <rFont val="Tahoma"/>
            <family val="2"/>
          </rPr>
          <t>John:</t>
        </r>
        <r>
          <rPr>
            <sz val="9"/>
            <color indexed="81"/>
            <rFont val="Tahoma"/>
            <family val="2"/>
          </rPr>
          <t xml:space="preserve">
Pasture type</t>
        </r>
      </text>
    </comment>
    <comment ref="NX3" authorId="2" shapeId="0" xr:uid="{B954CDF6-1ABF-48D4-9FEA-F3C077148276}">
      <text>
        <r>
          <rPr>
            <b/>
            <sz val="9"/>
            <color indexed="81"/>
            <rFont val="Tahoma"/>
            <family val="2"/>
          </rPr>
          <t>John:</t>
        </r>
        <r>
          <rPr>
            <sz val="9"/>
            <color indexed="81"/>
            <rFont val="Tahoma"/>
            <family val="2"/>
          </rPr>
          <t xml:space="preserve">
Pasture type</t>
        </r>
      </text>
    </comment>
    <comment ref="NY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indexed="81"/>
            <rFont val="Tahoma"/>
            <family val="2"/>
          </rPr>
          <t>John:</t>
        </r>
        <r>
          <rPr>
            <sz val="9"/>
            <color indexed="81"/>
            <rFont val="Tahoma"/>
            <family val="2"/>
          </rPr>
          <t xml:space="preserve">
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indexed="81"/>
            <rFont val="Tahoma"/>
            <family val="2"/>
          </rPr>
          <t>John:</t>
        </r>
        <r>
          <rPr>
            <sz val="9"/>
            <color indexed="81"/>
            <rFont val="Tahoma"/>
            <family val="2"/>
          </rPr>
          <t xml:space="preserve">
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H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K4" authorId="2" shapeId="0" xr:uid="{EA5FCC71-3412-4D05-9092-E3A7BA334AF5}">
      <text>
        <r>
          <rPr>
            <b/>
            <sz val="9"/>
            <color indexed="81"/>
            <rFont val="Tahoma"/>
            <family val="2"/>
          </rPr>
          <t>John:</t>
        </r>
        <r>
          <rPr>
            <sz val="9"/>
            <color indexed="81"/>
            <rFont val="Tahoma"/>
            <family val="2"/>
          </rPr>
          <t xml:space="preserve">
Include BBT</t>
        </r>
      </text>
    </comment>
    <comment ref="JO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P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S4" authorId="2" shapeId="0" xr:uid="{7877AB00-722C-4EF7-B63C-1C525262DD20}">
      <text>
        <r>
          <rPr>
            <b/>
            <sz val="9"/>
            <color indexed="81"/>
            <rFont val="Tahoma"/>
            <family val="2"/>
          </rPr>
          <t>John:</t>
        </r>
        <r>
          <rPr>
            <sz val="9"/>
            <color indexed="81"/>
            <rFont val="Tahoma"/>
            <family val="2"/>
          </rPr>
          <t xml:space="preserve">
Yearling progeny, Singles</t>
        </r>
      </text>
    </comment>
    <comment ref="JT4" authorId="2" shapeId="0" xr:uid="{9109237E-D341-425C-94DD-E8B235456F16}">
      <text>
        <r>
          <rPr>
            <b/>
            <sz val="9"/>
            <color indexed="81"/>
            <rFont val="Tahoma"/>
            <family val="2"/>
          </rPr>
          <t>John:</t>
        </r>
        <r>
          <rPr>
            <sz val="9"/>
            <color indexed="81"/>
            <rFont val="Tahoma"/>
            <family val="2"/>
          </rPr>
          <t xml:space="preserve">
Yearling progeny, Twins</t>
        </r>
      </text>
    </comment>
    <comment ref="JU4" authorId="2" shapeId="0" xr:uid="{CCA187A1-9C97-4752-826A-E05F9D71DDD7}">
      <text>
        <r>
          <rPr>
            <b/>
            <sz val="9"/>
            <color indexed="81"/>
            <rFont val="Tahoma"/>
            <family val="2"/>
          </rPr>
          <t>John:</t>
        </r>
        <r>
          <rPr>
            <sz val="9"/>
            <color indexed="81"/>
            <rFont val="Tahoma"/>
            <family val="2"/>
          </rPr>
          <t xml:space="preserve">
Yearling progeny, Triplets</t>
        </r>
      </text>
    </comment>
    <comment ref="JV4" authorId="2" shapeId="0" xr:uid="{A9D92726-D062-4EA4-B0EB-877D2BDC0631}">
      <text>
        <r>
          <rPr>
            <b/>
            <sz val="9"/>
            <color indexed="81"/>
            <rFont val="Tahoma"/>
            <family val="2"/>
          </rPr>
          <t>John:</t>
        </r>
        <r>
          <rPr>
            <sz val="9"/>
            <color indexed="81"/>
            <rFont val="Tahoma"/>
            <family val="2"/>
          </rPr>
          <t xml:space="preserve">
2-tooth progeny, Singles</t>
        </r>
      </text>
    </comment>
    <comment ref="JW4" authorId="2" shapeId="0" xr:uid="{D3219BAF-DDDC-47AE-84C4-3AF7E943AB74}">
      <text>
        <r>
          <rPr>
            <b/>
            <sz val="9"/>
            <color indexed="81"/>
            <rFont val="Tahoma"/>
            <family val="2"/>
          </rPr>
          <t>John:</t>
        </r>
        <r>
          <rPr>
            <sz val="9"/>
            <color indexed="81"/>
            <rFont val="Tahoma"/>
            <family val="2"/>
          </rPr>
          <t xml:space="preserve">
2-tooth progeny, Twins</t>
        </r>
      </text>
    </comment>
    <comment ref="JX4" authorId="2" shapeId="0" xr:uid="{D73C6C91-4A7E-4DFF-BCEF-0C66428603B0}">
      <text>
        <r>
          <rPr>
            <b/>
            <sz val="9"/>
            <color indexed="81"/>
            <rFont val="Tahoma"/>
            <family val="2"/>
          </rPr>
          <t>John:</t>
        </r>
        <r>
          <rPr>
            <sz val="9"/>
            <color indexed="81"/>
            <rFont val="Tahoma"/>
            <family val="2"/>
          </rPr>
          <t xml:space="preserve">
2-tooth progeny, Triplets</t>
        </r>
      </text>
    </comment>
    <comment ref="JY4" authorId="2" shapeId="0" xr:uid="{3C7B93C2-CC23-4AD1-B05D-F055CF4ABE5F}">
      <text>
        <r>
          <rPr>
            <b/>
            <sz val="9"/>
            <color indexed="81"/>
            <rFont val="Tahoma"/>
            <family val="2"/>
          </rPr>
          <t>John:</t>
        </r>
        <r>
          <rPr>
            <sz val="9"/>
            <color indexed="81"/>
            <rFont val="Tahoma"/>
            <family val="2"/>
          </rPr>
          <t xml:space="preserve">
Adult progeny, Singles</t>
        </r>
      </text>
    </comment>
    <comment ref="JZ4" authorId="2" shapeId="0" xr:uid="{DC1D9C50-F10D-4107-99AD-A015D00886E3}">
      <text>
        <r>
          <rPr>
            <b/>
            <sz val="9"/>
            <color indexed="81"/>
            <rFont val="Tahoma"/>
            <family val="2"/>
          </rPr>
          <t>John:</t>
        </r>
        <r>
          <rPr>
            <sz val="9"/>
            <color indexed="81"/>
            <rFont val="Tahoma"/>
            <family val="2"/>
          </rPr>
          <t xml:space="preserve">
Adult progeny, Twins</t>
        </r>
      </text>
    </comment>
    <comment ref="KA4" authorId="2" shapeId="0" xr:uid="{8541F861-6F27-4EBE-BEFF-E94CBAB2491C}">
      <text>
        <r>
          <rPr>
            <b/>
            <sz val="9"/>
            <color indexed="81"/>
            <rFont val="Tahoma"/>
            <family val="2"/>
          </rPr>
          <t>John:</t>
        </r>
        <r>
          <rPr>
            <sz val="9"/>
            <color indexed="81"/>
            <rFont val="Tahoma"/>
            <family val="2"/>
          </rPr>
          <t xml:space="preserve">
Adult progeny, Triplets</t>
        </r>
      </text>
    </comment>
    <comment ref="KB4" authorId="2" shapeId="0" xr:uid="{EB2A31A7-16EF-4ACB-8ECB-93FB358CBB13}">
      <text>
        <r>
          <rPr>
            <b/>
            <sz val="9"/>
            <color indexed="81"/>
            <rFont val="Tahoma"/>
            <family val="2"/>
          </rPr>
          <t>John:</t>
        </r>
        <r>
          <rPr>
            <sz val="9"/>
            <color indexed="81"/>
            <rFont val="Tahoma"/>
            <family val="2"/>
          </rPr>
          <t xml:space="preserve">
Yearling progeny, Singles</t>
        </r>
      </text>
    </comment>
    <comment ref="KC4" authorId="2" shapeId="0" xr:uid="{8FAE3320-31AD-4151-9D71-5B32EAEBD88F}">
      <text>
        <r>
          <rPr>
            <b/>
            <sz val="9"/>
            <color indexed="81"/>
            <rFont val="Tahoma"/>
            <family val="2"/>
          </rPr>
          <t>John:</t>
        </r>
        <r>
          <rPr>
            <sz val="9"/>
            <color indexed="81"/>
            <rFont val="Tahoma"/>
            <family val="2"/>
          </rPr>
          <t xml:space="preserve">
Yearling progeny, Twins</t>
        </r>
      </text>
    </comment>
    <comment ref="KD4" authorId="2" shapeId="0" xr:uid="{668C5235-7D2B-40C5-864F-91A51EE2395C}">
      <text>
        <r>
          <rPr>
            <b/>
            <sz val="9"/>
            <color indexed="81"/>
            <rFont val="Tahoma"/>
            <family val="2"/>
          </rPr>
          <t>John:</t>
        </r>
        <r>
          <rPr>
            <sz val="9"/>
            <color indexed="81"/>
            <rFont val="Tahoma"/>
            <family val="2"/>
          </rPr>
          <t xml:space="preserve">
Yearling progeny, Triplets</t>
        </r>
      </text>
    </comment>
    <comment ref="KE4" authorId="2" shapeId="0" xr:uid="{51538251-0809-4BBF-86C7-5614E7A0450E}">
      <text>
        <r>
          <rPr>
            <b/>
            <sz val="9"/>
            <color indexed="81"/>
            <rFont val="Tahoma"/>
            <family val="2"/>
          </rPr>
          <t>John:</t>
        </r>
        <r>
          <rPr>
            <sz val="9"/>
            <color indexed="81"/>
            <rFont val="Tahoma"/>
            <family val="2"/>
          </rPr>
          <t xml:space="preserve">
2-tooth progeny, Singles</t>
        </r>
      </text>
    </comment>
    <comment ref="KF4" authorId="2" shapeId="0" xr:uid="{0BDFFEEC-5242-412E-90E8-F1DB30000D7F}">
      <text>
        <r>
          <rPr>
            <b/>
            <sz val="9"/>
            <color indexed="81"/>
            <rFont val="Tahoma"/>
            <family val="2"/>
          </rPr>
          <t>John:</t>
        </r>
        <r>
          <rPr>
            <sz val="9"/>
            <color indexed="81"/>
            <rFont val="Tahoma"/>
            <family val="2"/>
          </rPr>
          <t xml:space="preserve">
2-tooth progeny, Twins</t>
        </r>
      </text>
    </comment>
    <comment ref="KG4" authorId="2" shapeId="0" xr:uid="{08D92574-B1DD-4B8E-AF6D-E34266BB7BB0}">
      <text>
        <r>
          <rPr>
            <b/>
            <sz val="9"/>
            <color indexed="81"/>
            <rFont val="Tahoma"/>
            <family val="2"/>
          </rPr>
          <t>John:</t>
        </r>
        <r>
          <rPr>
            <sz val="9"/>
            <color indexed="81"/>
            <rFont val="Tahoma"/>
            <family val="2"/>
          </rPr>
          <t xml:space="preserve">
2-tooth progeny, Triplets</t>
        </r>
      </text>
    </comment>
    <comment ref="KH4" authorId="2" shapeId="0" xr:uid="{1586BE15-E561-4A67-8852-375351E10B47}">
      <text>
        <r>
          <rPr>
            <b/>
            <sz val="9"/>
            <color indexed="81"/>
            <rFont val="Tahoma"/>
            <family val="2"/>
          </rPr>
          <t>John:</t>
        </r>
        <r>
          <rPr>
            <sz val="9"/>
            <color indexed="81"/>
            <rFont val="Tahoma"/>
            <family val="2"/>
          </rPr>
          <t xml:space="preserve">
Adult progeny, Singles</t>
        </r>
      </text>
    </comment>
    <comment ref="KI4" authorId="2" shapeId="0" xr:uid="{3E1E2DCB-BA1B-4CD4-80DD-213E670B06C4}">
      <text>
        <r>
          <rPr>
            <b/>
            <sz val="9"/>
            <color indexed="81"/>
            <rFont val="Tahoma"/>
            <family val="2"/>
          </rPr>
          <t>John:</t>
        </r>
        <r>
          <rPr>
            <sz val="9"/>
            <color indexed="81"/>
            <rFont val="Tahoma"/>
            <family val="2"/>
          </rPr>
          <t xml:space="preserve">
Adult progeny, Twins</t>
        </r>
      </text>
    </comment>
    <comment ref="KJ4" authorId="2" shapeId="0" xr:uid="{9677EF28-B8F0-4B0C-817A-999F7BED8CAE}">
      <text>
        <r>
          <rPr>
            <b/>
            <sz val="9"/>
            <color indexed="81"/>
            <rFont val="Tahoma"/>
            <family val="2"/>
          </rPr>
          <t>John:</t>
        </r>
        <r>
          <rPr>
            <sz val="9"/>
            <color indexed="81"/>
            <rFont val="Tahoma"/>
            <family val="2"/>
          </rPr>
          <t xml:space="preserve">
Adult progeny, Triplets</t>
        </r>
      </text>
    </comment>
    <comment ref="KK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L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M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N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O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P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Q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R4" authorId="2" shapeId="0" xr:uid="{3CDA30AD-7C36-43D5-9C15-55AC06BCA9F5}">
      <text>
        <r>
          <rPr>
            <b/>
            <sz val="9"/>
            <color indexed="81"/>
            <rFont val="Tahoma"/>
            <family val="2"/>
          </rPr>
          <t xml:space="preserve">John:
</t>
        </r>
        <r>
          <rPr>
            <sz val="9"/>
            <color indexed="81"/>
            <rFont val="Tahoma"/>
            <family val="2"/>
          </rPr>
          <t>Adjust litter size for all dams</t>
        </r>
      </text>
    </comment>
    <comment ref="KS4" authorId="2" shapeId="0" xr:uid="{AE8A900A-498A-4CBD-853B-154949B4B994}">
      <text>
        <r>
          <rPr>
            <b/>
            <sz val="9"/>
            <color indexed="81"/>
            <rFont val="Tahoma"/>
            <family val="2"/>
          </rPr>
          <t xml:space="preserve">John:
</t>
        </r>
        <r>
          <rPr>
            <sz val="9"/>
            <color indexed="81"/>
            <rFont val="Tahoma"/>
            <family val="2"/>
          </rPr>
          <t>Adjust litter size for all dams</t>
        </r>
      </text>
    </comment>
    <comment ref="KT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U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V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W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X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Y4" authorId="2" shapeId="0" xr:uid="{B6856606-52EC-450C-A582-4EEE43F05A89}">
      <text>
        <r>
          <rPr>
            <b/>
            <sz val="9"/>
            <color indexed="81"/>
            <rFont val="Tahoma"/>
            <family val="2"/>
          </rPr>
          <t>John:</t>
        </r>
        <r>
          <rPr>
            <sz val="9"/>
            <color indexed="81"/>
            <rFont val="Tahoma"/>
            <family val="2"/>
          </rPr>
          <t xml:space="preserve">
All ewes, Singles</t>
        </r>
      </text>
    </comment>
    <comment ref="KZ4" authorId="2" shapeId="0" xr:uid="{123A3FB5-D28B-481E-B6BF-052E8B5AD1E9}">
      <text>
        <r>
          <rPr>
            <b/>
            <sz val="9"/>
            <color indexed="81"/>
            <rFont val="Tahoma"/>
            <family val="2"/>
          </rPr>
          <t>John:</t>
        </r>
        <r>
          <rPr>
            <sz val="9"/>
            <color indexed="81"/>
            <rFont val="Tahoma"/>
            <family val="2"/>
          </rPr>
          <t xml:space="preserve">
All ewes, Twins</t>
        </r>
      </text>
    </comment>
    <comment ref="LA4" authorId="2" shapeId="0" xr:uid="{60ECA3B8-048D-4094-95B7-ADED9E2675CA}">
      <text>
        <r>
          <rPr>
            <b/>
            <sz val="9"/>
            <color indexed="81"/>
            <rFont val="Tahoma"/>
            <family val="2"/>
          </rPr>
          <t>John:</t>
        </r>
        <r>
          <rPr>
            <sz val="9"/>
            <color indexed="81"/>
            <rFont val="Tahoma"/>
            <family val="2"/>
          </rPr>
          <t xml:space="preserve">
All ewes, Triplets</t>
        </r>
      </text>
    </comment>
    <comment ref="LB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C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E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F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G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H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J4" authorId="2" shapeId="0" xr:uid="{90C07E8A-2A5C-4510-B26D-109EE346383F}">
      <text>
        <r>
          <rPr>
            <b/>
            <sz val="9"/>
            <color indexed="81"/>
            <rFont val="Tahoma"/>
            <family val="2"/>
          </rPr>
          <t>John:</t>
        </r>
        <r>
          <rPr>
            <sz val="9"/>
            <color indexed="81"/>
            <rFont val="Tahoma"/>
            <family val="2"/>
          </rPr>
          <t xml:space="preserve">
Autumn lambing included</t>
        </r>
      </text>
    </comment>
    <comment ref="LK4" authorId="2" shapeId="0" xr:uid="{DDC4B732-0724-4618-967C-94830644C7C0}">
      <text>
        <r>
          <rPr>
            <b/>
            <sz val="9"/>
            <color indexed="81"/>
            <rFont val="Tahoma"/>
            <family val="2"/>
          </rPr>
          <t>John:</t>
        </r>
        <r>
          <rPr>
            <sz val="9"/>
            <color indexed="81"/>
            <rFont val="Tahoma"/>
            <family val="2"/>
          </rPr>
          <t xml:space="preserve">
Winter lambing included</t>
        </r>
      </text>
    </comment>
    <comment ref="LL4" authorId="2" shapeId="0" xr:uid="{E5BCC9AA-3746-43B7-A671-B947067682D5}">
      <text>
        <r>
          <rPr>
            <b/>
            <sz val="9"/>
            <color indexed="81"/>
            <rFont val="Tahoma"/>
            <family val="2"/>
          </rPr>
          <t>John:</t>
        </r>
        <r>
          <rPr>
            <sz val="9"/>
            <color indexed="81"/>
            <rFont val="Tahoma"/>
            <family val="2"/>
          </rPr>
          <t xml:space="preserve">
Spring lambing included</t>
        </r>
      </text>
    </comment>
    <comment ref="LM4" authorId="2" shapeId="0" xr:uid="{F6A63D6B-CC6D-44BF-9483-ED1A61E96B2D}">
      <text>
        <r>
          <rPr>
            <b/>
            <sz val="9"/>
            <color indexed="81"/>
            <rFont val="Tahoma"/>
            <family val="2"/>
          </rPr>
          <t>John:</t>
        </r>
        <r>
          <rPr>
            <sz val="9"/>
            <color indexed="81"/>
            <rFont val="Tahoma"/>
            <family val="2"/>
          </rPr>
          <t xml:space="preserve">
Ewe lambs for all genotypes</t>
        </r>
      </text>
    </comment>
    <comment ref="LN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O4" authorId="2" shapeId="0" xr:uid="{1009D4DF-56FA-4849-A964-B6F2A9D0CC8E}">
      <text>
        <r>
          <rPr>
            <b/>
            <sz val="9"/>
            <color indexed="81"/>
            <rFont val="Tahoma"/>
            <family val="2"/>
          </rPr>
          <t>John:</t>
        </r>
        <r>
          <rPr>
            <sz val="9"/>
            <color indexed="81"/>
            <rFont val="Tahoma"/>
            <family val="2"/>
          </rPr>
          <t xml:space="preserve">
0:1 is the yearlings
</t>
        </r>
      </text>
    </comment>
    <comment ref="LP4" authorId="2" shapeId="0" xr:uid="{C201F09B-FDE6-471C-AAE8-29AF72EADD72}">
      <text>
        <r>
          <rPr>
            <b/>
            <sz val="9"/>
            <color indexed="81"/>
            <rFont val="Tahoma"/>
            <family val="2"/>
          </rPr>
          <t>John:</t>
        </r>
        <r>
          <rPr>
            <sz val="9"/>
            <color indexed="81"/>
            <rFont val="Tahoma"/>
            <family val="2"/>
          </rPr>
          <t xml:space="preserve">
1: is maidens and older
</t>
        </r>
      </text>
    </comment>
    <comment ref="LQ4" authorId="2" shapeId="0" xr:uid="{FD1719A0-8CDF-47F4-8165-6A9FDAA90CEE}">
      <text>
        <r>
          <rPr>
            <b/>
            <sz val="9"/>
            <color indexed="81"/>
            <rFont val="Tahoma"/>
            <family val="2"/>
          </rPr>
          <t>John:</t>
        </r>
        <r>
          <rPr>
            <sz val="9"/>
            <color indexed="81"/>
            <rFont val="Tahoma"/>
            <family val="2"/>
          </rPr>
          <t xml:space="preserve">
0:1 is the yearlings
</t>
        </r>
      </text>
    </comment>
    <comment ref="LR4" authorId="2" shapeId="0" xr:uid="{CE326799-14A2-4FBE-839D-DFEE07CFA0A6}">
      <text>
        <r>
          <rPr>
            <b/>
            <sz val="9"/>
            <color indexed="81"/>
            <rFont val="Tahoma"/>
            <family val="2"/>
          </rPr>
          <t>John:</t>
        </r>
        <r>
          <rPr>
            <sz val="9"/>
            <color indexed="81"/>
            <rFont val="Tahoma"/>
            <family val="2"/>
          </rPr>
          <t xml:space="preserve">
1: is maidens and older
</t>
        </r>
      </text>
    </comment>
    <comment ref="LS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T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LW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F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G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H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I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J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K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L4" authorId="2" shapeId="0" xr:uid="{EF8C679F-64A5-44F9-8A53-B94816DFEEA4}">
      <text>
        <r>
          <rPr>
            <b/>
            <sz val="9"/>
            <color indexed="81"/>
            <rFont val="Tahoma"/>
            <family val="2"/>
          </rPr>
          <t>John:</t>
        </r>
        <r>
          <rPr>
            <sz val="9"/>
            <color indexed="81"/>
            <rFont val="Tahoma"/>
            <family val="2"/>
          </rPr>
          <t xml:space="preserve">
Sale of ewes at5yo to 5.5yo.</t>
        </r>
      </text>
    </comment>
    <comment ref="MN4" authorId="2" shapeId="0" xr:uid="{FF11C513-C8F8-4A4C-A686-435B5D3AE751}">
      <text>
        <r>
          <rPr>
            <b/>
            <sz val="9"/>
            <color indexed="81"/>
            <rFont val="Tahoma"/>
            <family val="2"/>
          </rPr>
          <t>John:</t>
        </r>
        <r>
          <rPr>
            <sz val="9"/>
            <color indexed="81"/>
            <rFont val="Tahoma"/>
            <family val="2"/>
          </rPr>
          <t xml:space="preserve">
Offspring from ewe lambs</t>
        </r>
      </text>
    </comment>
    <comment ref="MO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Q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R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S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T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U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MW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X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Z4" authorId="0" shapeId="0" xr:uid="{A2DAE735-7374-4EA5-9E7B-D2C986AC4139}">
      <text>
        <r>
          <rPr>
            <b/>
            <sz val="9"/>
            <color indexed="81"/>
            <rFont val="Tahoma"/>
            <family val="2"/>
          </rPr>
          <t>John:
0</t>
        </r>
        <r>
          <rPr>
            <sz val="9"/>
            <color indexed="81"/>
            <rFont val="Tahoma"/>
            <family val="2"/>
          </rPr>
          <t>:1, : is yearlings of all genotypes</t>
        </r>
      </text>
    </comment>
    <comment ref="NA4" authorId="0" shapeId="0" xr:uid="{238F5B35-0757-4AEB-9958-2508BF4C33C1}">
      <text>
        <r>
          <rPr>
            <b/>
            <sz val="9"/>
            <color indexed="81"/>
            <rFont val="Tahoma"/>
            <family val="2"/>
          </rPr>
          <t>John:
0</t>
        </r>
        <r>
          <rPr>
            <sz val="9"/>
            <color indexed="81"/>
            <rFont val="Tahoma"/>
            <family val="2"/>
          </rPr>
          <t>:1, : is yearlings of all genotypes</t>
        </r>
      </text>
    </comment>
    <comment ref="NB4" authorId="0" shapeId="0" xr:uid="{ADC14BCD-2754-4D26-92C0-AB324B29AFEB}">
      <text>
        <r>
          <rPr>
            <b/>
            <sz val="9"/>
            <color indexed="81"/>
            <rFont val="Tahoma"/>
            <family val="2"/>
          </rPr>
          <t xml:space="preserve">John:
</t>
        </r>
        <r>
          <rPr>
            <sz val="9"/>
            <color indexed="81"/>
            <rFont val="Tahoma"/>
            <family val="2"/>
          </rPr>
          <t>1:2, : is maidens of all genotypes</t>
        </r>
      </text>
    </comment>
    <comment ref="ND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E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F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G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H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I4" authorId="2" shapeId="0" xr:uid="{173ACA8E-5989-49CA-B024-5CE0C71659AC}">
      <text>
        <r>
          <rPr>
            <b/>
            <sz val="9"/>
            <color indexed="81"/>
            <rFont val="Tahoma"/>
            <family val="2"/>
          </rPr>
          <t>John:</t>
        </r>
        <r>
          <rPr>
            <sz val="9"/>
            <color indexed="81"/>
            <rFont val="Tahoma"/>
            <family val="2"/>
          </rPr>
          <t xml:space="preserve">
All feed periods</t>
        </r>
      </text>
    </comment>
    <comment ref="NQ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R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T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H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S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H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P23" authorId="2" shapeId="0" xr:uid="{51914E53-F5E0-465D-81AE-099385DD06FA}">
      <text>
        <r>
          <rPr>
            <b/>
            <sz val="9"/>
            <color indexed="81"/>
            <rFont val="Tahoma"/>
            <family val="2"/>
          </rPr>
          <t>John:</t>
        </r>
        <r>
          <rPr>
            <sz val="9"/>
            <color indexed="81"/>
            <rFont val="Tahoma"/>
            <family val="2"/>
          </rPr>
          <t xml:space="preserve">
Offset for scanning
</t>
        </r>
      </text>
    </comment>
    <comment ref="GY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H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R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B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F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H26" authorId="2" shapeId="0" xr:uid="{A91B1DF3-5B7E-47D5-B080-1CFEC3880464}">
      <text>
        <r>
          <rPr>
            <b/>
            <sz val="9"/>
            <color indexed="81"/>
            <rFont val="Tahoma"/>
            <family val="2"/>
          </rPr>
          <t>John:</t>
        </r>
        <r>
          <rPr>
            <sz val="9"/>
            <color indexed="81"/>
            <rFont val="Tahoma"/>
            <family val="2"/>
          </rPr>
          <t xml:space="preserve">
Allow sales in these slices</t>
        </r>
      </text>
    </comment>
    <comment ref="ML26" authorId="2" shapeId="0" xr:uid="{42A02B94-9ECA-43CB-AA24-7DC32F2CA076}">
      <text>
        <r>
          <rPr>
            <b/>
            <sz val="9"/>
            <color indexed="81"/>
            <rFont val="Tahoma"/>
            <family val="2"/>
          </rPr>
          <t>John:</t>
        </r>
        <r>
          <rPr>
            <sz val="9"/>
            <color indexed="81"/>
            <rFont val="Tahoma"/>
            <family val="2"/>
          </rPr>
          <t xml:space="preserve">
Allow sale of 5 &amp; 5.5yo
</t>
        </r>
      </text>
    </comment>
    <comment ref="MW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X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M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H28" authorId="2" shapeId="0" xr:uid="{E144E6AB-5233-45D6-8073-DDE7731BBA87}">
      <text>
        <r>
          <rPr>
            <b/>
            <sz val="9"/>
            <color indexed="81"/>
            <rFont val="Tahoma"/>
            <family val="2"/>
          </rPr>
          <t>John:</t>
        </r>
        <r>
          <rPr>
            <sz val="9"/>
            <color indexed="81"/>
            <rFont val="Tahoma"/>
            <family val="2"/>
          </rPr>
          <t xml:space="preserve">
Allow sales in these slices</t>
        </r>
      </text>
    </comment>
    <comment ref="OH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R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B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3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Y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LW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F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H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AK61"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62" authorId="2" shapeId="0" xr:uid="{3FF669BF-A50A-4CC4-A336-48DF5F60E251}">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63" authorId="2" shapeId="0" xr:uid="{45313E8C-EFD3-4FA7-929F-308843CF50A0}">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Q63" authorId="2" shapeId="0" xr:uid="{0CA92C7A-BA4B-4946-B98B-7BD9028BF895}">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V63" authorId="2" shapeId="0" xr:uid="{F75CB855-774B-43E1-9B0E-90F4F36E9E08}">
      <text>
        <r>
          <rPr>
            <b/>
            <sz val="9"/>
            <color indexed="81"/>
            <rFont val="Tahoma"/>
            <family val="2"/>
          </rPr>
          <t>John:</t>
        </r>
        <r>
          <rPr>
            <sz val="9"/>
            <color indexed="81"/>
            <rFont val="Tahoma"/>
            <family val="2"/>
          </rPr>
          <t xml:space="preserve">
Edit these formulas to put the columns in the order to be incremented</t>
        </r>
      </text>
    </comment>
    <comment ref="W63" authorId="2" shapeId="0" xr:uid="{FF36E3DA-D474-4984-B760-33373A1E934A}">
      <text>
        <r>
          <rPr>
            <b/>
            <sz val="9"/>
            <color indexed="81"/>
            <rFont val="Tahoma"/>
            <family val="2"/>
          </rPr>
          <t>John:</t>
        </r>
        <r>
          <rPr>
            <sz val="9"/>
            <color indexed="81"/>
            <rFont val="Tahoma"/>
            <family val="2"/>
          </rPr>
          <t xml:space="preserve">
Edit these formulas to put the columns in the order to be incremented</t>
        </r>
      </text>
    </comment>
    <comment ref="X63" authorId="2" shapeId="0" xr:uid="{FE1CD18B-D3EB-4F67-9895-7B2438B836AD}">
      <text>
        <r>
          <rPr>
            <b/>
            <sz val="9"/>
            <color indexed="81"/>
            <rFont val="Tahoma"/>
            <family val="2"/>
          </rPr>
          <t>John:</t>
        </r>
        <r>
          <rPr>
            <sz val="9"/>
            <color indexed="81"/>
            <rFont val="Tahoma"/>
            <family val="2"/>
          </rPr>
          <t xml:space="preserve">
Edit these formulas to put the columns in the order to be incremented</t>
        </r>
      </text>
    </comment>
    <comment ref="Y63" authorId="2" shapeId="0" xr:uid="{ECB8489F-1F37-4D8A-A991-388A364FF2C1}">
      <text>
        <r>
          <rPr>
            <b/>
            <sz val="9"/>
            <color indexed="81"/>
            <rFont val="Tahoma"/>
            <family val="2"/>
          </rPr>
          <t>John:</t>
        </r>
        <r>
          <rPr>
            <sz val="9"/>
            <color indexed="81"/>
            <rFont val="Tahoma"/>
            <family val="2"/>
          </rPr>
          <t xml:space="preserve">
This is the value that increments every trial</t>
        </r>
      </text>
    </comment>
    <comment ref="AT63" authorId="2" shapeId="0" xr:uid="{E3831073-719D-471B-BC4F-A921B23BAAB6}">
      <text>
        <r>
          <rPr>
            <b/>
            <sz val="9"/>
            <color indexed="81"/>
            <rFont val="Tahoma"/>
            <family val="2"/>
          </rPr>
          <t>John:</t>
        </r>
        <r>
          <rPr>
            <sz val="9"/>
            <color indexed="81"/>
            <rFont val="Tahoma"/>
            <family val="2"/>
          </rPr>
          <t xml:space="preserve">
Always 1 for the Dummy variable
</t>
        </r>
      </text>
    </comment>
    <comment ref="AU63"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63"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64" authorId="2" shapeId="0" xr:uid="{B60C9539-1B28-4416-80F1-66FA9A964E67}">
      <text>
        <r>
          <rPr>
            <b/>
            <sz val="9"/>
            <color indexed="81"/>
            <rFont val="Tahoma"/>
            <family val="2"/>
          </rPr>
          <t>John:</t>
        </r>
        <r>
          <rPr>
            <sz val="9"/>
            <color indexed="81"/>
            <rFont val="Tahoma"/>
            <family val="2"/>
          </rPr>
          <t xml:space="preserve">
Use the MU (LMAT) equations if maternal genotype</t>
        </r>
      </text>
    </comment>
    <comment ref="EN64"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64" authorId="2" shapeId="0" xr:uid="{DE84A12B-85B5-40EA-A017-F1FF75527DD0}">
      <text>
        <r>
          <rPr>
            <b/>
            <sz val="9"/>
            <color indexed="81"/>
            <rFont val="Tahoma"/>
            <family val="2"/>
          </rPr>
          <t>John:</t>
        </r>
        <r>
          <rPr>
            <sz val="9"/>
            <color indexed="81"/>
            <rFont val="Tahoma"/>
            <family val="2"/>
          </rPr>
          <t xml:space="preserve">
Feed supply changes in individual periods</t>
        </r>
      </text>
    </comment>
    <comment ref="GY64"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8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26"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4"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6"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60"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60"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5"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8" authorId="0" shapeId="0" xr:uid="{D741ECFB-6054-4083-AF8F-1BD3D7B32F6D}">
      <text>
        <r>
          <rPr>
            <b/>
            <sz val="9"/>
            <color indexed="81"/>
            <rFont val="Tahoma"/>
            <family val="2"/>
          </rPr>
          <t xml:space="preserve">John:
</t>
        </r>
        <r>
          <rPr>
            <sz val="9"/>
            <color indexed="81"/>
            <rFont val="Tahoma"/>
            <family val="2"/>
          </rPr>
          <t>1:2, : is maidens of all genotypes</t>
        </r>
      </text>
    </comment>
    <comment ref="E15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<sst xmlns="http://schemas.openxmlformats.org/spreadsheetml/2006/main" count="11848" uniqueCount="1928">
  <si>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</si>
  <si>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</si>
  <si>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</si>
  <si>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</si>
  <si>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</si>
  <si>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</si>
  <si>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</si>
  <si>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</si>
  <si>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</si>
  <si>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</si>
  <si>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</si>
  <si>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</si>
  <si>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</si>
  <si>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</si>
  <si>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</si>
  <si>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</si>
  <si>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</si>
  <si>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</si>
  <si>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</si>
  <si>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</si>
  <si>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</si>
  <si>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</si>
  <si>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</si>
  <si>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</si>
  <si>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</si>
  <si>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</si>
  <si>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</si>
  <si>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</si>
  <si>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</si>
  <si>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</si>
  <si>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</si>
  <si>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</si>
  <si>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</si>
  <si>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</si>
  <si>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</si>
  <si>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</si>
  <si>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</si>
  <si>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</si>
  <si>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</si>
  <si>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</si>
  <si>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</si>
  <si>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</si>
  <si>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</si>
  <si>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</si>
  <si>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</si>
  <si>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</si>
  <si>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</si>
  <si>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</si>
  <si>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</si>
  <si>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</si>
  <si>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</si>
  <si>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</si>
  <si>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</si>
  <si>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</si>
  <si>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</si>
  <si>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</si>
  <si>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</si>
  <si>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</si>
  <si>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</si>
  <si>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</si>
  <si>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</si>
  <si>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</si>
  <si>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</si>
  <si>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</si>
  <si>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</si>
  <si>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</si>
  <si>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</si>
  <si>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</si>
  <si>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</si>
  <si>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</si>
  <si>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</si>
  <si>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</si>
  <si>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</si>
  <si>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</si>
  <si>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</si>
  <si>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</si>
  <si>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</si>
  <si>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</si>
  <si>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</si>
  <si>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</si>
  <si>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</si>
  <si>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</si>
  <si>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</si>
  <si>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</si>
  <si>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</si>
  <si>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</si>
  <si>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</si>
  <si>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</si>
  <si>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</si>
  <si>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</si>
  <si>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</si>
  <si>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</si>
  <si>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</si>
  <si>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</si>
  <si>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</si>
  <si>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</si>
  <si>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</si>
  <si>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</si>
  <si>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</si>
  <si>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</si>
  <si>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</si>
  <si>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</si>
  <si>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</si>
  <si>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</si>
  <si>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</si>
  <si>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</si>
  <si>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</si>
  <si>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</si>
  <si>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</si>
  <si>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</si>
  <si>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</si>
  <si>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</si>
  <si>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</si>
  <si>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</si>
  <si>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</si>
  <si>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</si>
  <si>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</si>
  <si>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</si>
  <si>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</si>
  <si>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</si>
  <si>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</si>
  <si>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</si>
  <si>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</si>
  <si>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</si>
  <si>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</si>
  <si>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</si>
  <si>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</si>
  <si>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</si>
  <si>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</si>
  <si>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</si>
  <si>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</si>
  <si>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</si>
  <si>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</si>
  <si>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</si>
  <si>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</si>
  <si>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</si>
  <si>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</si>
  <si>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</si>
  <si>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</si>
  <si>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</si>
  <si>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</si>
  <si>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</si>
  <si>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</si>
  <si>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</si>
  <si>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</si>
  <si>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</si>
  <si>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</si>
  <si>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</si>
  <si>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</si>
  <si>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</si>
  <si>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</si>
  <si>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</si>
  <si>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</si>
  <si>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</si>
  <si>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</si>
  <si>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</si>
  <si>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</si>
  <si>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</si>
  <si>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</si>
  <si>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</si>
  <si>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</si>
  <si>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</si>
  <si>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</si>
  <si>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</si>
  <si>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</si>
  <si>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</si>
  <si>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</si>
  <si>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</si>
  <si>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</si>
  <si>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</si>
  <si>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</si>
  <si>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</si>
  <si>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</si>
  <si>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</si>
  <si>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</si>
  <si>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</si>
  <si>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</si>
  <si>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</si>
  <si>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</si>
  <si>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</si>
  <si>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</si>
  <si>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</si>
  <si>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</si>
  <si>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</si>
  <si>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</si>
  <si>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</si>
  <si>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</si>
  <si>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</si>
  <si>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</si>
  <si>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</si>
  <si>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</si>
  <si>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</si>
  <si>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</si>
  <si>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</si>
  <si>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</si>
  <si>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</si>
  <si>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</si>
  <si>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</si>
  <si>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</si>
  <si>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</si>
  <si>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</si>
  <si>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</si>
  <si>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</si>
  <si>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</si>
  <si>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</si>
  <si>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</si>
  <si>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</si>
  <si>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</si>
  <si>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</si>
  <si>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</si>
  <si>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</si>
  <si>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</si>
  <si>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</si>
  <si>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</si>
  <si>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</si>
  <si>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</si>
  <si>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</si>
  <si>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</si>
  <si>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</si>
  <si>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</si>
  <si>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</si>
  <si>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</si>
  <si>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</si>
  <si>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</si>
  <si>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</si>
  <si>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</si>
  <si>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</si>
  <si>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</si>
  <si>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</si>
  <si>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</si>
  <si>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</si>
  <si>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</si>
  <si>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</si>
  <si>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</si>
  <si>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</si>
  <si>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</si>
  <si>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</si>
  <si>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</si>
  <si>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</si>
  <si>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</si>
  <si>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</si>
  <si>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</si>
  <si>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</si>
  <si>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</si>
  <si>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</si>
  <si>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</si>
  <si>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</si>
  <si>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</si>
  <si>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</si>
  <si>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</si>
  <si>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</si>
  <si>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</si>
  <si>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</si>
  <si>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</si>
  <si>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</si>
  <si>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</si>
  <si>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</si>
  <si>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</si>
  <si>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</si>
  <si>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</si>
  <si>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</si>
  <si>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</si>
  <si>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</si>
  <si>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</si>
  <si>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</si>
  <si>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</si>
  <si>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</si>
  <si>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</si>
  <si>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</si>
  <si>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</si>
  <si>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</si>
  <si>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</si>
  <si>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</si>
  <si>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</si>
  <si>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</si>
  <si>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</si>
  <si>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</si>
  <si>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</si>
  <si>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</si>
  <si>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</si>
  <si>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</si>
  <si>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</si>
  <si>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</si>
  <si>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</si>
  <si>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</si>
  <si>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</si>
  <si>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</si>
  <si>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</si>
  <si>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</si>
  <si>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</si>
  <si>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</si>
  <si>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</si>
  <si>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</si>
  <si>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</si>
  <si>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</si>
  <si>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</si>
  <si>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</si>
  <si>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</si>
  <si>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</si>
  <si>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</si>
  <si>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</si>
  <si>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</si>
  <si>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</si>
  <si>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</si>
  <si>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</si>
  <si>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</si>
  <si>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</si>
  <si>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</si>
  <si>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</si>
  <si>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</si>
  <si>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</si>
  <si>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</si>
  <si>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</si>
  <si>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</si>
  <si>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</si>
  <si>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</si>
  <si>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</si>
  <si>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</si>
  <si>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</si>
  <si>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</si>
  <si>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</si>
  <si>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</si>
  <si>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</si>
  <si>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</si>
  <si>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</si>
  <si>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</si>
  <si>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</si>
  <si>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</si>
  <si>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</si>
  <si>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</si>
  <si>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</si>
  <si>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</si>
  <si>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</si>
  <si>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</si>
  <si>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</si>
  <si>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</si>
  <si>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</si>
  <si>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</si>
  <si>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</si>
  <si>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</si>
  <si>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</si>
  <si>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</si>
  <si>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</si>
  <si>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</si>
  <si>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</si>
  <si>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</si>
  <si>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</si>
  <si>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</si>
  <si>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</si>
  <si>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</si>
  <si>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</si>
  <si>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</si>
  <si>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</si>
  <si>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</si>
  <si>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</si>
  <si>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</si>
  <si>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</si>
  <si>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</si>
  <si>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</si>
  <si>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</si>
  <si>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</si>
  <si>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</si>
  <si>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</si>
  <si>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</si>
  <si>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</si>
  <si>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</si>
  <si>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</si>
  <si>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</si>
  <si>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</si>
  <si>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</si>
  <si>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</si>
  <si>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</si>
  <si>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</si>
  <si>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</si>
  <si>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</si>
  <si>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</si>
  <si>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</si>
  <si>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</si>
  <si>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</si>
  <si>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</si>
  <si>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</si>
  <si>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</si>
  <si>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</si>
  <si>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</si>
  <si>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</si>
  <si>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</si>
  <si>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</si>
  <si>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</si>
  <si>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</si>
  <si>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</si>
  <si>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</si>
  <si>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</si>
  <si>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</si>
  <si>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</si>
  <si>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</si>
  <si>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</si>
  <si>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</si>
  <si>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</si>
  <si>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</si>
  <si>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</si>
  <si>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</si>
  <si>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</si>
  <si>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</si>
  <si>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</si>
  <si>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</si>
  <si>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</si>
  <si>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</si>
  <si>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</si>
  <si>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</si>
  <si>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</si>
  <si>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</si>
  <si>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</si>
  <si>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</si>
  <si>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</si>
  <si>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</si>
  <si>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</si>
  <si>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</si>
  <si>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</si>
  <si>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</si>
  <si>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</si>
  <si>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</si>
  <si>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</si>
  <si>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</si>
  <si>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</si>
  <si>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</si>
  <si>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</si>
  <si>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</si>
  <si>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</si>
  <si>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</si>
  <si>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</si>
  <si>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</si>
  <si>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</si>
  <si>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</si>
  <si>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</si>
  <si>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</si>
  <si>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</si>
  <si>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</si>
  <si>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</si>
  <si>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</si>
  <si>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</si>
  <si>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</si>
  <si>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</si>
  <si>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</si>
  <si>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</si>
  <si>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</si>
  <si>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</si>
  <si>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</si>
  <si>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</si>
  <si>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</si>
  <si>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</si>
  <si>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</si>
  <si>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</si>
  <si>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</si>
  <si>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</si>
  <si>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</si>
  <si>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</si>
  <si>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</si>
  <si>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</si>
  <si>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</si>
  <si>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</si>
  <si>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</si>
  <si>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</si>
  <si>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</si>
  <si>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</si>
  <si>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</si>
  <si>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</si>
  <si>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</si>
  <si>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</si>
  <si>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</si>
  <si>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</si>
  <si>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</si>
  <si>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</si>
  <si>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</si>
  <si>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</si>
  <si>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</si>
  <si>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</si>
  <si>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</si>
  <si>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</si>
  <si>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</si>
  <si>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</si>
  <si>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</si>
  <si>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</si>
  <si>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</si>
  <si>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</si>
  <si>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</si>
  <si>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</si>
  <si>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</si>
  <si>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</si>
  <si>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</si>
  <si>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</si>
  <si>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</si>
  <si>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</si>
  <si>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</si>
  <si>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</si>
  <si>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</si>
  <si>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</si>
  <si>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</si>
  <si>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</si>
  <si>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</si>
  <si>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</si>
  <si>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</si>
  <si>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</si>
  <si>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</si>
  <si>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</si>
  <si>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</si>
  <si>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</si>
  <si>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</si>
  <si>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</si>
  <si>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</si>
  <si>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</si>
  <si>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</si>
  <si>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</si>
  <si>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</si>
  <si>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</si>
  <si>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</si>
  <si>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</si>
  <si>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</si>
  <si>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</si>
  <si>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</si>
  <si>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</si>
  <si>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</si>
  <si>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</si>
  <si>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</si>
  <si>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</si>
  <si>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</si>
  <si>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</si>
  <si>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</si>
  <si>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</si>
  <si>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</si>
  <si>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</si>
  <si>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</si>
  <si>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</si>
  <si>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</si>
  <si>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</si>
  <si>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</si>
  <si>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</si>
  <si>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</si>
  <si>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</si>
  <si>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</si>
  <si>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</si>
  <si>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</si>
  <si>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</si>
  <si>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</si>
  <si>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</si>
  <si>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</si>
  <si>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</si>
  <si>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</si>
  <si>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</si>
  <si>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</si>
  <si>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</si>
  <si>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</si>
  <si>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</si>
  <si>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</si>
  <si>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</si>
  <si>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</si>
  <si>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</si>
  <si>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</si>
  <si>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</si>
  <si>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</si>
  <si>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</si>
  <si>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</si>
  <si>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</si>
  <si>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</si>
  <si>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</si>
  <si>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</si>
  <si>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</si>
  <si>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</si>
  <si>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</si>
  <si>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</si>
  <si>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</si>
  <si>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</si>
  <si>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</si>
  <si>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</si>
  <si>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</si>
  <si>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</si>
  <si>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</si>
  <si>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</si>
  <si>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</si>
  <si>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</si>
  <si>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</si>
  <si>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</si>
  <si>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</si>
  <si>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</si>
  <si>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</si>
  <si>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</si>
  <si>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</si>
  <si>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</si>
  <si>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</si>
  <si>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</si>
  <si>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</si>
  <si>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</si>
  <si>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</si>
  <si>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</si>
  <si>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</si>
  <si>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</si>
  <si>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</si>
  <si>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</si>
  <si>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</si>
  <si>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</si>
  <si>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</si>
  <si>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</si>
  <si>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</si>
  <si>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</si>
  <si>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</si>
  <si>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</si>
  <si>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</si>
  <si>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</si>
  <si>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</si>
  <si>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</si>
  <si>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</si>
  <si>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</si>
  <si>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</si>
  <si>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</si>
  <si>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</si>
  <si>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</si>
  <si>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</si>
  <si>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</si>
  <si>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</si>
  <si>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</si>
  <si>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</si>
  <si>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</si>
  <si>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</si>
  <si>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</si>
  <si>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</si>
  <si>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</si>
  <si>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</si>
  <si>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</si>
  <si>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</si>
  <si>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</si>
  <si>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</si>
  <si>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</si>
  <si>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</si>
  <si>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</si>
  <si>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</si>
  <si>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</si>
  <si>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</si>
  <si>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</si>
  <si>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</si>
  <si>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</si>
  <si>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</si>
  <si>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</si>
  <si>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</si>
  <si>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</si>
  <si>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</si>
  <si>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</si>
  <si>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</si>
  <si>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</si>
  <si>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</si>
  <si>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</si>
  <si>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</si>
  <si>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</si>
  <si>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</si>
  <si>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</si>
  <si>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</si>
  <si>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</si>
  <si>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</si>
  <si>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</si>
  <si>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</si>
  <si>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</si>
  <si>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</si>
  <si>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</si>
  <si>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</si>
  <si>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</si>
  <si>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</si>
  <si>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</si>
  <si>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</si>
  <si>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</si>
  <si>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</si>
  <si>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</si>
  <si>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</si>
  <si>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</si>
  <si>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</si>
  <si>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</si>
  <si>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</si>
  <si>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</si>
  <si>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</si>
  <si>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</si>
  <si>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</si>
  <si>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</si>
  <si>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</si>
  <si>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</si>
  <si>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</si>
  <si>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</si>
  <si>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</si>
  <si>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</si>
  <si>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</si>
  <si>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</si>
  <si>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</si>
  <si>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</si>
  <si>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</si>
  <si>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</si>
  <si>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</si>
  <si>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</si>
  <si>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</si>
  <si>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</si>
  <si>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</si>
  <si>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</si>
  <si>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</si>
  <si>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</si>
  <si>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</si>
  <si>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</si>
  <si>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</si>
  <si>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</si>
  <si>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</si>
  <si>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</si>
  <si>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</si>
  <si>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</si>
  <si>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</si>
  <si>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</si>
  <si>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</si>
  <si>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</si>
  <si>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</si>
  <si>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</si>
  <si>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</si>
  <si>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</si>
  <si>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</si>
  <si>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</si>
  <si>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</si>
  <si>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</si>
  <si>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</si>
  <si>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</si>
  <si>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</si>
  <si>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</si>
  <si>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</si>
  <si>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</si>
  <si>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</si>
  <si>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</si>
  <si>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</si>
  <si>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</si>
  <si>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</si>
  <si>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</si>
  <si>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</si>
  <si>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</si>
  <si>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</si>
  <si>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</si>
  <si>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</si>
  <si>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</si>
  <si>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</si>
  <si>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</si>
  <si>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</si>
  <si>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</si>
  <si>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</si>
  <si>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</si>
  <si>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</si>
  <si>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</si>
  <si>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</si>
  <si>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</si>
  <si>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</si>
  <si>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</si>
  <si>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</si>
  <si>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</si>
  <si>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</si>
  <si>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</si>
  <si>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</si>
  <si>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</si>
  <si>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</si>
  <si>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</si>
  <si>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</si>
  <si>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</si>
  <si>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</si>
  <si>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</si>
  <si>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</si>
  <si>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</si>
  <si>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</si>
  <si>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</si>
  <si>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</si>
  <si>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</si>
  <si>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</si>
  <si>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</si>
  <si>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</si>
  <si>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</si>
  <si>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</si>
  <si>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</si>
  <si>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</si>
  <si>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</si>
  <si>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</si>
  <si>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</si>
  <si>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</si>
  <si>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</si>
  <si>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</si>
  <si>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</si>
  <si>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</si>
  <si>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</si>
  <si>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</si>
  <si>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</si>
  <si>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</si>
  <si>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</si>
  <si>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</si>
  <si>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</si>
  <si>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</si>
  <si>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</si>
  <si>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</si>
  <si>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</si>
  <si>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</si>
  <si>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</si>
  <si>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</si>
  <si>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</si>
  <si>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</si>
  <si>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</si>
  <si>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</si>
  <si>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</si>
  <si>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</si>
  <si>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</si>
  <si>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</si>
  <si>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</si>
  <si>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</si>
  <si>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</si>
  <si>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</si>
  <si>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</si>
  <si>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</si>
  <si>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</si>
  <si>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</si>
  <si>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</si>
  <si>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</si>
  <si>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</si>
  <si>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</si>
  <si>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</si>
  <si>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</si>
  <si>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</si>
  <si>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</si>
  <si>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</si>
  <si>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</si>
  <si>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</si>
  <si>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</si>
  <si>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</si>
  <si>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</si>
  <si>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</si>
  <si>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</si>
  <si>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</si>
  <si>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</si>
  <si>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</si>
  <si>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</si>
  <si>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</si>
  <si>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</si>
  <si>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</si>
  <si>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</si>
  <si>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</si>
  <si>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</si>
  <si>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</si>
  <si>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</si>
  <si>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</si>
  <si>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</si>
  <si>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</si>
  <si>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</si>
  <si>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</si>
  <si>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</si>
  <si>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</si>
  <si>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</si>
  <si>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</si>
  <si>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</si>
  <si>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</si>
  <si>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</si>
  <si>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</si>
  <si>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</si>
  <si>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</si>
  <si>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</si>
  <si>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</si>
  <si>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</si>
  <si>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</si>
  <si>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</si>
  <si>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</si>
  <si>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</si>
  <si>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</si>
  <si>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</si>
  <si>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</si>
  <si>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</si>
  <si>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</si>
  <si>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</si>
  <si>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</si>
  <si>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</si>
  <si>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</si>
  <si>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</si>
  <si>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</si>
  <si>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</si>
  <si>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</si>
  <si>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</si>
  <si>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</si>
  <si>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</si>
  <si>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</si>
  <si>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</si>
  <si>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</si>
  <si>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</si>
  <si>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</si>
  <si>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</si>
  <si>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</si>
  <si>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</si>
  <si>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</si>
  <si>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</si>
  <si>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</si>
  <si>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</si>
  <si>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</si>
  <si>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</si>
  <si>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</si>
  <si>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</si>
  <si>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</si>
  <si>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</si>
  <si>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</si>
  <si>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</si>
  <si>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</si>
  <si>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</si>
  <si>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</si>
  <si>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</si>
  <si>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</si>
  <si>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</si>
  <si>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</si>
  <si>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</si>
  <si>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</si>
  <si>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</si>
  <si>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</si>
  <si>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</si>
  <si>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</si>
  <si>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</si>
  <si>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</si>
  <si>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</si>
  <si>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</si>
  <si>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</si>
  <si>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</si>
  <si>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</si>
  <si>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</si>
  <si>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</si>
  <si>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</si>
  <si>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</si>
  <si>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</si>
  <si>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</si>
  <si>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</si>
  <si>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</si>
  <si>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</si>
  <si>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</si>
  <si>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</si>
  <si>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</si>
  <si>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</si>
  <si>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</si>
  <si>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</si>
  <si>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</si>
  <si>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</si>
  <si>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</si>
  <si>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</si>
  <si>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</si>
  <si>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</si>
  <si>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</si>
  <si>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</si>
  <si>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</si>
  <si>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</si>
  <si>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</si>
  <si>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</si>
  <si>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</si>
  <si>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</si>
  <si>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</si>
  <si>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</si>
  <si>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</si>
  <si>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</si>
  <si>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</si>
  <si>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</si>
  <si>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</si>
  <si>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</si>
  <si>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</si>
  <si>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</si>
  <si>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</si>
  <si>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</si>
  <si>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</si>
  <si>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</si>
  <si>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</si>
  <si>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</si>
  <si>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</si>
  <si>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</si>
  <si>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</si>
  <si>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</si>
  <si>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</si>
  <si>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</si>
  <si>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</si>
  <si>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</si>
  <si>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</si>
  <si>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</si>
  <si>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</si>
  <si>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</si>
  <si>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</si>
  <si>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</si>
  <si>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</si>
  <si>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</si>
  <si>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</si>
  <si>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</si>
  <si>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</si>
  <si>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</si>
  <si>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</si>
  <si>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</si>
  <si>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</si>
  <si>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</si>
  <si>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</si>
  <si>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</si>
  <si>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</si>
  <si>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</si>
  <si>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</si>
  <si>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</si>
  <si>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</si>
  <si>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</si>
  <si>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</si>
  <si>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</si>
  <si>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</si>
  <si>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</si>
  <si>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</si>
  <si>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</si>
  <si>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</si>
  <si>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</si>
  <si>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</si>
  <si>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</si>
  <si>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</si>
  <si>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</si>
  <si>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</si>
  <si>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</si>
  <si>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</si>
  <si>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</si>
  <si>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</si>
  <si>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</si>
  <si>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</si>
  <si>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</si>
  <si>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</si>
  <si>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</si>
  <si>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</si>
  <si>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</si>
  <si>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</si>
  <si>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</si>
  <si>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</si>
  <si>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</si>
  <si>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</si>
  <si>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</si>
  <si>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</si>
  <si>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</si>
  <si>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</si>
  <si>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</si>
  <si>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</si>
  <si>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</si>
  <si>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</si>
  <si>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</si>
  <si>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</si>
  <si>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</si>
  <si>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</si>
  <si>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</si>
  <si>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</si>
  <si>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</si>
  <si>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</si>
  <si>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</si>
  <si>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</si>
  <si>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</si>
  <si>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</si>
  <si>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</si>
  <si>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</si>
  <si>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</si>
  <si>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</si>
  <si>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</si>
  <si>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</si>
  <si>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</si>
  <si>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</si>
  <si>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</si>
  <si>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</si>
  <si>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</si>
  <si>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</si>
  <si>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</si>
  <si>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</si>
  <si>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</si>
  <si>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</si>
  <si>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</si>
  <si>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</si>
  <si>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</si>
  <si>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</si>
  <si>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</si>
  <si>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</si>
  <si>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</si>
  <si>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</si>
  <si>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</si>
  <si>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</si>
  <si>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</si>
  <si>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</si>
  <si>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</si>
  <si>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</si>
  <si>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</si>
  <si>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</si>
  <si>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</si>
  <si>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</si>
  <si>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</si>
  <si>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</si>
  <si>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</si>
  <si>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</si>
  <si>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</si>
  <si>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</si>
  <si>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</si>
  <si>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</si>
  <si>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</si>
  <si>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</si>
  <si>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</si>
  <si>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</si>
  <si>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</si>
  <si>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</si>
  <si>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</si>
  <si>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</si>
  <si>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</si>
  <si>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</si>
  <si>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</si>
  <si>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</si>
  <si>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</si>
  <si>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</si>
  <si>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</si>
  <si>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</si>
  <si>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</si>
  <si>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</si>
  <si>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</si>
  <si>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</si>
  <si>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</si>
  <si>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</si>
  <si>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</si>
  <si>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</si>
  <si>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</si>
  <si>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</si>
  <si>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</si>
  <si>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</si>
  <si>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</si>
  <si>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</si>
  <si>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</si>
  <si>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</si>
  <si>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</si>
  <si>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</si>
  <si>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</si>
  <si>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</si>
  <si>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</si>
  <si>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</si>
  <si>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</si>
  <si>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</si>
  <si>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</si>
  <si>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</si>
  <si>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</si>
  <si>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</si>
  <si>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</si>
  <si>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</si>
  <si>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</si>
  <si>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</si>
  <si>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</si>
  <si>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</si>
  <si>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</si>
  <si>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</si>
  <si>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</si>
  <si>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</si>
  <si>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</si>
  <si>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</si>
  <si>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</si>
  <si>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</si>
  <si>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</si>
  <si>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</si>
  <si>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</si>
  <si>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</si>
  <si>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</si>
  <si>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</si>
  <si>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</si>
  <si>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</si>
  <si>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</si>
  <si>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</si>
  <si>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</si>
  <si>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</si>
  <si>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</si>
  <si>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</si>
  <si>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</si>
  <si>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</si>
  <si>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</si>
  <si>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</si>
  <si>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</si>
  <si>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</si>
  <si>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</si>
  <si>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</si>
  <si>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</si>
  <si>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</si>
  <si>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</si>
  <si>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</si>
  <si>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</si>
  <si>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</si>
  <si>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</si>
  <si>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</si>
  <si>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</si>
  <si>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</si>
  <si>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</si>
  <si>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</si>
  <si>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</si>
  <si>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</si>
  <si>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</si>
  <si>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</si>
  <si>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</si>
  <si>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</si>
  <si>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</si>
  <si>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</si>
  <si>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</si>
  <si>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</si>
  <si>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</si>
  <si>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</si>
  <si>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</si>
  <si>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</si>
  <si>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</si>
  <si>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</si>
  <si>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</si>
  <si>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</si>
  <si>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</si>
  <si>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</si>
  <si>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</si>
  <si>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</si>
  <si>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</si>
  <si>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</si>
  <si>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</si>
  <si>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</si>
  <si>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</si>
  <si>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</si>
  <si>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</si>
  <si>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</si>
  <si>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</si>
  <si>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</si>
  <si>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</si>
  <si>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</si>
  <si>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</si>
  <si>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</si>
  <si>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</si>
  <si>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</si>
  <si>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</si>
  <si>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</si>
  <si>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</si>
  <si>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</si>
  <si>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</si>
  <si>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</si>
  <si>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</si>
  <si>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</si>
  <si>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</si>
  <si>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</si>
  <si>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</si>
  <si>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</si>
  <si>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</si>
  <si>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</si>
  <si>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</si>
  <si>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</si>
  <si>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</si>
  <si>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</si>
  <si>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</si>
  <si>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</si>
  <si>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</si>
  <si>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</si>
  <si>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</si>
  <si>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</si>
  <si>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</si>
  <si>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</si>
  <si>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</si>
  <si>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</si>
  <si>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</si>
  <si>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</si>
  <si>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</si>
  <si>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</si>
  <si>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</si>
  <si>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</si>
  <si>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</si>
  <si>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</si>
  <si>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</si>
  <si>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</si>
  <si>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</si>
  <si>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</si>
  <si>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</si>
  <si>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</si>
  <si>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</si>
  <si>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</si>
  <si>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</si>
  <si>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</si>
  <si>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</si>
  <si>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</si>
  <si>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</si>
  <si>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</si>
  <si>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</si>
  <si>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</si>
  <si>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</si>
  <si>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</si>
  <si>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</si>
  <si>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</si>
  <si>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</si>
  <si>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</si>
  <si>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</si>
  <si>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</si>
  <si>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</si>
  <si>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</si>
  <si>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</si>
  <si>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</si>
  <si>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</si>
  <si>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</si>
  <si>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</si>
  <si>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</si>
  <si>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</si>
  <si>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</si>
  <si>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</si>
  <si>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</si>
  <si>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</si>
  <si>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</si>
  <si>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</si>
  <si>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</si>
  <si>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</si>
  <si>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</si>
  <si>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</si>
  <si>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</si>
  <si>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</si>
  <si>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</si>
  <si>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</si>
  <si>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</si>
  <si>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</si>
  <si>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</si>
  <si>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</si>
  <si>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</si>
  <si>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</si>
  <si>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</si>
  <si>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</si>
  <si>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</si>
  <si>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</si>
  <si>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</si>
  <si>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</si>
  <si>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</si>
  <si>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</si>
  <si>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</si>
  <si>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</si>
  <si>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</si>
  <si>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</si>
  <si>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</si>
  <si>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</si>
  <si>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</si>
  <si>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</si>
  <si>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</si>
  <si>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</si>
  <si>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</si>
  <si>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</si>
  <si>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</si>
  <si>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</si>
  <si>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</si>
  <si>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</si>
  <si>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</si>
  <si>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</si>
  <si>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</si>
  <si>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</si>
  <si>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</si>
  <si>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</si>
  <si>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</si>
  <si>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</si>
  <si>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</si>
  <si>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</si>
  <si>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</si>
  <si>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</si>
  <si>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</si>
  <si>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</si>
  <si>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</si>
  <si>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</si>
  <si>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</si>
  <si>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</si>
  <si>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</si>
  <si>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</si>
  <si>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</si>
  <si>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</si>
  <si>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</si>
  <si>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</si>
  <si>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</si>
  <si>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</si>
  <si>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</si>
  <si>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</si>
  <si>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</si>
  <si>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</si>
  <si>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</si>
  <si>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</si>
  <si>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</si>
  <si>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</si>
  <si>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</si>
  <si>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</si>
  <si>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</si>
  <si>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</si>
  <si>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</si>
  <si>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</si>
  <si>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</si>
  <si>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</si>
  <si>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</si>
  <si>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</si>
  <si>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</si>
  <si>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</si>
  <si>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</si>
  <si>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</si>
  <si>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</si>
  <si>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</si>
  <si>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</si>
  <si>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</si>
  <si>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</si>
  <si>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</si>
  <si>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</si>
  <si>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</si>
  <si>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</si>
  <si>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</si>
  <si>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</si>
  <si>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</si>
  <si>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</si>
  <si>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</si>
  <si>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</si>
  <si>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</si>
  <si>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</si>
  <si>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</si>
  <si>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</si>
  <si>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</si>
  <si>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</si>
  <si>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</si>
  <si>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</si>
  <si>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</si>
  <si>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</si>
  <si>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</si>
  <si>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</si>
  <si>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</si>
  <si>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</si>
  <si>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</si>
  <si>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</si>
  <si>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</si>
  <si>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</si>
  <si>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</si>
  <si>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</si>
  <si>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</si>
  <si>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</si>
  <si>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</si>
  <si>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</si>
  <si>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</si>
  <si>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</si>
  <si>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</si>
  <si>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</si>
  <si>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</si>
  <si>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</si>
  <si>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</si>
  <si>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</si>
  <si>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</si>
  <si>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</si>
  <si>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</si>
  <si>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</si>
  <si>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</si>
  <si>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</si>
  <si>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</si>
  <si>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</si>
  <si>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</si>
  <si>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</si>
  <si>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</si>
  <si>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</si>
  <si>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</si>
  <si>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</si>
  <si>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</si>
  <si>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</si>
  <si>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</si>
  <si>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</si>
  <si>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</si>
  <si>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</si>
  <si>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</si>
  <si>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</si>
  <si>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</si>
  <si>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</si>
  <si>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</si>
  <si>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</si>
  <si>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</si>
  <si>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</si>
  <si>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</si>
  <si>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</si>
  <si>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</si>
  <si>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</si>
  <si>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</si>
  <si>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</si>
  <si>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</si>
  <si>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</si>
  <si>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</si>
  <si>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</si>
  <si>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</si>
  <si>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</si>
  <si>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</si>
  <si>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</si>
  <si>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</si>
  <si>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</si>
  <si>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</si>
  <si>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</si>
  <si>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</si>
  <si>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</si>
  <si>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</si>
  <si>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</si>
  <si>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</si>
  <si>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</si>
  <si>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</si>
  <si>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</si>
  <si>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</si>
  <si>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</si>
  <si>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</si>
  <si>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</si>
  <si>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</si>
  <si>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</si>
  <si>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</si>
  <si>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</si>
  <si>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</si>
  <si>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</si>
  <si>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</si>
  <si>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</si>
  <si>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</si>
  <si>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</si>
  <si>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</si>
  <si>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</si>
  <si>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</si>
  <si>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</si>
  <si>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</si>
  <si>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</si>
  <si>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</si>
  <si>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</si>
  <si>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</si>
  <si>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</si>
  <si>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</si>
  <si>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</si>
  <si>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</si>
  <si>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</si>
  <si>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</si>
  <si>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</si>
  <si>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</si>
  <si>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</si>
  <si>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</si>
  <si>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</si>
  <si>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</si>
  <si>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</si>
  <si>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</si>
  <si>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</si>
  <si>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</si>
  <si>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</si>
  <si>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</si>
  <si>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</si>
  <si>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</si>
  <si>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</si>
  <si>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</si>
  <si>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</si>
  <si>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</si>
  <si>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</si>
  <si>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</si>
  <si>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</si>
  <si>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</si>
  <si>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</si>
  <si>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</si>
  <si>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</si>
  <si>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</si>
  <si>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</si>
  <si>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</si>
  <si>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</si>
  <si>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</si>
  <si>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</si>
  <si>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</si>
  <si>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</si>
  <si>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</si>
  <si>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</si>
  <si>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</si>
  <si>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</si>
  <si>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</si>
  <si>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</si>
  <si>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</si>
  <si>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</si>
  <si>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</si>
  <si>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</si>
  <si>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</si>
  <si>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</si>
  <si>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</si>
  <si>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</si>
  <si>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</si>
  <si>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</si>
  <si>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</si>
  <si>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</si>
  <si>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</si>
  <si>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</si>
  <si>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</si>
  <si>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</si>
  <si>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</si>
  <si>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</si>
  <si>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</si>
  <si>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</si>
  <si>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</si>
  <si>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</si>
  <si>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</si>
  <si>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</si>
  <si>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</si>
  <si>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</si>
  <si>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</si>
  <si>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</si>
  <si>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</si>
  <si>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</si>
  <si>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</si>
  <si>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</si>
  <si>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</si>
  <si>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</si>
  <si>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</si>
  <si>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</si>
  <si>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</si>
  <si>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</si>
  <si>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</si>
  <si>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</si>
  <si>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</si>
  <si>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</si>
  <si>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</si>
  <si>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</si>
  <si>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</si>
  <si>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</si>
  <si>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</si>
  <si>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</si>
  <si>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</si>
  <si>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</si>
  <si>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</si>
  <si>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</si>
  <si>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</si>
  <si>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</si>
  <si>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</si>
  <si>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</si>
  <si>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</si>
  <si>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</si>
  <si>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</si>
  <si>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</si>
  <si>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</si>
  <si>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</si>
  <si>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</si>
  <si>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</si>
  <si>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</si>
  <si>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</si>
  <si>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</si>
  <si>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</si>
  <si>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</si>
  <si>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</si>
  <si>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</si>
  <si>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</si>
  <si>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</si>
  <si>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</si>
  <si>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</si>
  <si>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</si>
  <si>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</si>
  <si>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</si>
  <si>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</si>
  <si>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</si>
  <si>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</si>
  <si>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</si>
  <si>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</si>
  <si>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</si>
  <si>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</si>
  <si>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</si>
  <si>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</si>
  <si>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</si>
  <si>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</si>
  <si>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</si>
  <si>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</si>
  <si>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</si>
  <si>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</si>
  <si>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</si>
  <si>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</si>
  <si>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</si>
  <si>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</si>
  <si>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</si>
  <si>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</si>
  <si>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</si>
  <si>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</si>
  <si>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</si>
  <si>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</si>
  <si>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</si>
  <si>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</si>
  <si>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</si>
  <si>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</si>
  <si>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</si>
  <si>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</si>
  <si>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</si>
  <si>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</si>
  <si>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</si>
  <si>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</si>
  <si>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</si>
  <si>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</si>
  <si>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</si>
  <si>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</si>
  <si>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</si>
  <si>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</si>
  <si>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</si>
  <si>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</si>
  <si>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</si>
  <si>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</si>
  <si>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</si>
  <si>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</si>
  <si>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</si>
  <si>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</si>
  <si>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</si>
  <si>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</si>
  <si>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</si>
  <si>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</si>
  <si>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</si>
  <si>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</si>
  <si>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</si>
  <si>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</si>
  <si>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</si>
  <si>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</si>
  <si>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</si>
  <si>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</si>
  <si>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</si>
  <si>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</si>
  <si>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</si>
  <si>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</si>
  <si>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</si>
  <si>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</si>
  <si>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</si>
  <si>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</si>
  <si>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</si>
  <si>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</si>
  <si>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</si>
  <si>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</si>
  <si>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</si>
  <si>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</si>
  <si>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</si>
  <si>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</si>
  <si>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</si>
  <si>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</si>
  <si>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</si>
  <si>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</si>
  <si>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</si>
  <si>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</si>
  <si>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</si>
  <si>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</si>
  <si>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</si>
  <si>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</si>
  <si>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</si>
  <si>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</si>
  <si>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</si>
  <si>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</si>
  <si>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</si>
  <si>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</si>
  <si>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</si>
  <si>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</si>
  <si>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</si>
  <si>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</si>
  <si>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</si>
  <si>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</si>
  <si>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</si>
  <si>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</si>
  <si>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</si>
  <si>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</si>
  <si>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</si>
  <si>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</si>
  <si>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</si>
  <si>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</si>
  <si>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</si>
  <si>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</si>
  <si>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</si>
  <si>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</si>
  <si>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</si>
  <si>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</si>
  <si>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</si>
  <si>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</si>
  <si>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</si>
  <si>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</si>
  <si>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</si>
  <si>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</si>
  <si>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</si>
  <si>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</si>
  <si>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</si>
  <si>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</si>
  <si>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</si>
  <si>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</si>
  <si>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</si>
  <si>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</si>
  <si>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</si>
  <si>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</si>
  <si>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</si>
  <si>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</si>
  <si>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</si>
  <si>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</si>
  <si>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</si>
  <si>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</si>
  <si>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</si>
  <si>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</si>
  <si>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</si>
  <si>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</si>
  <si>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</si>
  <si>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</si>
  <si>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</si>
  <si>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</si>
  <si>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</si>
  <si>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</si>
  <si>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</si>
  <si>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</si>
  <si>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</si>
  <si>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</si>
  <si>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</si>
  <si>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</si>
  <si>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</si>
  <si>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</si>
  <si>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</si>
  <si>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</si>
  <si>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</si>
  <si>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</si>
  <si>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</si>
  <si>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</si>
  <si>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</si>
  <si>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</si>
  <si>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</si>
  <si>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</si>
  <si>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</si>
  <si>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</si>
  <si>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</si>
  <si>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</si>
  <si>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</si>
  <si>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</si>
  <si>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</si>
  <si>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</si>
  <si>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</si>
  <si>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</si>
  <si>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</si>
  <si>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</si>
  <si>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</si>
  <si>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</si>
  <si>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</si>
  <si>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</si>
  <si>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</si>
  <si>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</si>
  <si>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</si>
  <si>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</si>
  <si>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</si>
  <si>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</si>
  <si>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</si>
  <si>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</si>
  <si>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</si>
  <si>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</si>
  <si>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</si>
  <si>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</si>
  <si>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</si>
  <si>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</si>
  <si>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</si>
  <si>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</si>
  <si>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</si>
  <si>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</si>
  <si>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</si>
  <si>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</si>
  <si>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</si>
  <si>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</si>
  <si>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</si>
  <si>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</si>
  <si>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</si>
  <si>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</si>
  <si>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</si>
  <si>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</si>
  <si>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</si>
  <si>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</si>
  <si>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</si>
  <si>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</si>
  <si>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</si>
  <si>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</si>
  <si>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</si>
  <si>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</si>
  <si>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</si>
  <si>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</si>
  <si>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</si>
  <si>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</si>
  <si>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</si>
  <si>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</si>
  <si>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</si>
  <si>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</si>
  <si>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</si>
  <si>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</si>
  <si>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</si>
  <si>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</si>
  <si>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</si>
  <si>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</si>
  <si>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</si>
  <si>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</si>
  <si>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</si>
  <si>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</si>
  <si>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</si>
  <si>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</si>
  <si>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</si>
  <si>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</si>
  <si>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</si>
  <si>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</si>
  <si>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</si>
  <si>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</si>
  <si>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</si>
  <si>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</si>
  <si>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</si>
  <si>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</si>
  <si>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</si>
  <si>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</si>
  <si>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</si>
  <si>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</si>
  <si>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</si>
  <si>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</si>
  <si>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</si>
  <si>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</si>
  <si>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</si>
  <si>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</si>
  <si>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</si>
  <si>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</si>
  <si>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</si>
  <si>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</si>
  <si>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</si>
  <si>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</si>
  <si>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</si>
  <si>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</si>
  <si>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</si>
  <si>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</si>
  <si>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</si>
  <si>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</si>
  <si>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</si>
  <si>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</si>
  <si>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</si>
  <si>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</si>
  <si>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</si>
  <si>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</si>
  <si>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</si>
  <si>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</si>
  <si>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</si>
  <si>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</si>
  <si>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</si>
  <si>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</si>
  <si>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</si>
  <si>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</si>
  <si>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</si>
  <si>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</si>
  <si>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</si>
  <si>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</si>
  <si>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</si>
  <si>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</si>
  <si>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</si>
  <si>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</si>
  <si>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</si>
  <si>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</si>
  <si>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</si>
  <si>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</si>
  <si>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</si>
  <si>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</si>
  <si>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</si>
  <si>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Pasture area report for web app</t>
  </si>
  <si>
    <t>run_stocking_rate</t>
  </si>
  <si>
    <t>run_legume</t>
  </si>
  <si>
    <t>Gooding Calibration</t>
  </si>
  <si>
    <t>bnd_crop_area</t>
  </si>
  <si>
    <t>bnd_biomass_graze</t>
  </si>
  <si>
    <t>9:10</t>
  </si>
  <si>
    <t>crop_yield_k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</si>
</sst>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cellStyleXfs>
  <cellXfs count="58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0" fillId="3" borderId="9" xfId="0" applyFill="1" applyBorder="1"/>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73" fillId="0" borderId="29" xfId="0" applyFont="1" applyBorder="1" applyAlignment="1">
      <alignment vertic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4"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173" fontId="0" fillId="0" borderId="0" xfId="0" applyNumberFormat="1"/>
    <xf numFmtId="0" fontId="48" fillId="5" borderId="2" xfId="3" applyFont="1"/>
    <xf numFmtId="9" fontId="7" fillId="12" borderId="8" xfId="15" applyFont="1" applyFill="1" applyBorder="1" applyProtection="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x" xfId="12" xr:uid="{FE4E424E-8CC1-44E5-ABC9-591266FF4E6F}"/>
    <cellStyle name="Above2" xfId="9" xr:uid="{0F0E7D07-52C8-4C8B-BF71-5781CB577BF2}"/>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45">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M84"/>
  <sheetViews>
    <sheetView tabSelected="1" zoomScale="84" zoomScaleNormal="80" workbookViewId="0">
      <pane xSplit="8" ySplit="24" topLeftCell="AV68" activePane="bottomRight" state="frozen"/>
      <selection pane="topRight" activeCell="I1" sqref="I1"/>
      <selection pane="bottomLeft" activeCell="A14" sqref="A14"/>
      <selection pane="bottomRight" activeCell="BG71" sqref="BG71"/>
    </sheetView>
  </sheetViews>
  <sheetFormatPr baseColWidth="10" defaultColWidth="8.83203125" defaultRowHeight="15" outlineLevelRow="2" outlineLevelCol="2"/>
  <cols>
    <col min="1" max="1" width="8.1640625" customWidth="1"/>
    <col min="2" max="2" width="8" customWidth="1"/>
    <col min="5" max="5" width="10.5" customWidth="1"/>
    <col min="8" max="8" width="6" customWidth="1" collapsed="1"/>
    <col min="9" max="10" width="3.83203125" hidden="1" customWidth="1" outlineLevel="1" collapsed="1"/>
    <col min="11" max="11" width="3.83203125" hidden="1" customWidth="1" outlineLevel="1"/>
    <col min="12" max="13" width="3.83203125" hidden="1" customWidth="1" outlineLevel="2"/>
    <col min="14" max="17" width="3.83203125" hidden="1" customWidth="1" outlineLevel="1"/>
    <col min="18" max="21" width="4" hidden="1" customWidth="1" outlineLevel="1"/>
    <col min="22" max="25" width="3.83203125" hidden="1" customWidth="1" outlineLevel="1"/>
    <col min="26" max="32" width="3.83203125" hidden="1" customWidth="1" outlineLevel="2"/>
    <col min="33" max="39" width="4.5" hidden="1" customWidth="1" outlineLevel="2"/>
    <col min="40" max="44" width="3.83203125" hidden="1" customWidth="1" outlineLevel="2"/>
    <col min="45" max="46" width="4.1640625" hidden="1" customWidth="1" outlineLevel="2"/>
    <col min="47" max="47" width="6" hidden="1" customWidth="1" outlineLevel="1"/>
    <col min="48" max="48" width="130.33203125" style="3" customWidth="1" collapsed="1"/>
    <col min="49" max="49" width="4.6640625" customWidth="1"/>
    <col min="50" max="50" width="4.6640625" customWidth="1" collapsed="1"/>
    <col min="51" max="58" width="6.33203125" hidden="1" customWidth="1" outlineLevel="1"/>
    <col min="59" max="59" width="4.6640625" customWidth="1" collapsed="1"/>
    <col min="60" max="66" width="6.33203125" hidden="1" customWidth="1" outlineLevel="1"/>
    <col min="67" max="67" width="4.6640625" customWidth="1" collapsed="1"/>
    <col min="68" max="83" width="6.33203125" hidden="1" customWidth="1" outlineLevel="1"/>
    <col min="84" max="84" width="4.6640625" customWidth="1" collapsed="1"/>
    <col min="85" max="85" width="6.33203125" hidden="1" customWidth="1" outlineLevel="1"/>
    <col min="86" max="86" width="12.1640625" hidden="1" customWidth="1" outlineLevel="1"/>
    <col min="87" max="94" width="6.33203125" hidden="1" customWidth="1" outlineLevel="1"/>
    <col min="95" max="95" width="4.6640625" customWidth="1"/>
    <col min="96" max="98" width="6.33203125" customWidth="1" outlineLevel="1"/>
    <col min="99" max="99" width="15.5" customWidth="1" outlineLevel="1"/>
    <col min="100" max="102" width="6.33203125" customWidth="1" outlineLevel="1"/>
    <col min="103" max="103" width="15.5" customWidth="1" outlineLevel="1"/>
    <col min="104" max="126" width="6.33203125" customWidth="1" outlineLevel="1"/>
    <col min="127" max="127" width="6.83203125" customWidth="1" outlineLevel="1"/>
    <col min="128" max="129" width="6.33203125" customWidth="1" outlineLevel="1"/>
    <col min="130" max="130" width="4.6640625" customWidth="1" collapsed="1"/>
    <col min="131" max="145" width="6.33203125" hidden="1" customWidth="1" outlineLevel="1"/>
    <col min="146" max="146" width="6.33203125" hidden="1" customWidth="1" outlineLevel="1" collapsed="1"/>
    <col min="147" max="205" width="6.33203125" hidden="1" customWidth="1" outlineLevel="2"/>
    <col min="206" max="206" width="6.33203125" hidden="1" customWidth="1" outlineLevel="1"/>
    <col min="207" max="207" width="6.33203125" hidden="1" customWidth="1" outlineLevel="1" collapsed="1"/>
    <col min="208" max="266" width="6.33203125" hidden="1" customWidth="1" outlineLevel="2"/>
    <col min="267" max="268" width="6.33203125" hidden="1" customWidth="1" outlineLevel="1"/>
    <col min="269" max="269" width="4.6640625" customWidth="1" collapsed="1"/>
    <col min="270" max="315" width="6.33203125" hidden="1" customWidth="1" outlineLevel="1"/>
    <col min="316" max="316" width="4.6640625" customWidth="1"/>
    <col min="317" max="333" width="6.33203125" customWidth="1" outlineLevel="1"/>
    <col min="334" max="334" width="5.6640625" customWidth="1" outlineLevel="1"/>
    <col min="335" max="359" width="6.33203125" customWidth="1" outlineLevel="1"/>
    <col min="360" max="360" width="6.5" customWidth="1" outlineLevel="1"/>
    <col min="361" max="373" width="6.33203125" customWidth="1" outlineLevel="1"/>
    <col min="374" max="374" width="4.6640625" customWidth="1"/>
    <col min="375" max="382" width="6.33203125" customWidth="1" outlineLevel="1"/>
    <col min="383" max="383" width="4.6640625" customWidth="1"/>
    <col min="384" max="396" width="6.33203125" customWidth="1" outlineLevel="1"/>
    <col min="397" max="397" width="4.6640625" customWidth="1" collapsed="1"/>
    <col min="398" max="583" width="6.33203125" hidden="1" customWidth="1" outlineLevel="1"/>
    <col min="584" max="584" width="6.33203125" customWidth="1"/>
    <col min="585" max="585" width="2.83203125" customWidth="1"/>
  </cols>
  <sheetData>
    <row r="1" spans="1:585" s="1" customFormat="1" ht="30">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2"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10</v>
      </c>
      <c r="JI1" s="7" t="s">
        <v>16</v>
      </c>
      <c r="JJ1" s="4" t="s">
        <v>10</v>
      </c>
      <c r="JK1" s="4" t="s">
        <v>10</v>
      </c>
      <c r="JL1" s="1" t="s">
        <v>9</v>
      </c>
      <c r="JM1" s="1" t="s">
        <v>9</v>
      </c>
      <c r="JN1" s="1" t="s">
        <v>9</v>
      </c>
      <c r="JO1" s="1" t="s">
        <v>9</v>
      </c>
      <c r="JP1" s="1" t="s">
        <v>9</v>
      </c>
      <c r="JQ1" s="4" t="s">
        <v>10</v>
      </c>
      <c r="JR1" s="4" t="s">
        <v>0</v>
      </c>
      <c r="JS1" s="4" t="s">
        <v>9</v>
      </c>
      <c r="JT1" s="4" t="s">
        <v>9</v>
      </c>
      <c r="JU1" s="4"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0</v>
      </c>
      <c r="KY1" s="1" t="s">
        <v>9</v>
      </c>
      <c r="KZ1" s="1" t="s">
        <v>9</v>
      </c>
      <c r="LA1" s="1" t="s">
        <v>9</v>
      </c>
      <c r="LB1" s="1" t="s">
        <v>11</v>
      </c>
      <c r="LC1" s="1" t="s">
        <v>0</v>
      </c>
      <c r="LD1" s="7" t="s">
        <v>16</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0</v>
      </c>
      <c r="NJ1" s="7" t="s">
        <v>16</v>
      </c>
      <c r="NK1" s="4" t="s">
        <v>10</v>
      </c>
      <c r="NL1" s="4" t="s">
        <v>10</v>
      </c>
      <c r="NM1" s="4" t="s">
        <v>10</v>
      </c>
      <c r="NN1" s="4" t="s">
        <v>10</v>
      </c>
      <c r="NO1" s="4" t="s">
        <v>0</v>
      </c>
      <c r="NP1" s="4" t="s">
        <v>0</v>
      </c>
      <c r="NQ1" s="4" t="s">
        <v>0</v>
      </c>
      <c r="NR1" s="4" t="s">
        <v>0</v>
      </c>
      <c r="NS1" s="7" t="s">
        <v>16</v>
      </c>
      <c r="NT1" s="4" t="s">
        <v>10</v>
      </c>
      <c r="NU1" s="4" t="s">
        <v>10</v>
      </c>
      <c r="NV1" s="4" t="s">
        <v>10</v>
      </c>
      <c r="NW1" s="4" t="s">
        <v>10</v>
      </c>
      <c r="NX1" s="1" t="s">
        <v>0</v>
      </c>
      <c r="NY1" s="1" t="s">
        <v>0</v>
      </c>
      <c r="NZ1" s="1" t="s">
        <v>0</v>
      </c>
      <c r="OA1" s="1" t="s">
        <v>0</v>
      </c>
      <c r="OB1" s="1" t="s">
        <v>0</v>
      </c>
      <c r="OC1" s="1" t="s">
        <v>0</v>
      </c>
      <c r="OD1" s="1" t="s">
        <v>0</v>
      </c>
      <c r="OE1" s="1" t="s">
        <v>0</v>
      </c>
      <c r="OF1" s="4" t="s">
        <v>0</v>
      </c>
      <c r="OG1" s="125" t="s">
        <v>16</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4" t="s">
        <v>0</v>
      </c>
      <c r="VM1" s="7" t="s">
        <v>16</v>
      </c>
    </row>
    <row r="2" spans="1:585" s="2" customFormat="1" ht="90" customHeight="1">
      <c r="A2" s="91"/>
      <c r="B2" s="91"/>
      <c r="C2" s="92" t="s">
        <v>62</v>
      </c>
      <c r="D2" s="92" t="s">
        <v>62</v>
      </c>
      <c r="E2" s="91"/>
      <c r="F2" s="91"/>
      <c r="G2" s="91"/>
      <c r="H2" s="28" t="s">
        <v>1737</v>
      </c>
      <c r="I2" s="217" t="s">
        <v>1414</v>
      </c>
      <c r="J2" s="217" t="s">
        <v>1900</v>
      </c>
      <c r="K2" s="217" t="s">
        <v>1415</v>
      </c>
      <c r="L2" s="217" t="s">
        <v>1416</v>
      </c>
      <c r="M2" s="217" t="s">
        <v>1418</v>
      </c>
      <c r="N2" s="217" t="s">
        <v>1461</v>
      </c>
      <c r="O2" s="217" t="s">
        <v>1688</v>
      </c>
      <c r="P2" s="217" t="s">
        <v>567</v>
      </c>
      <c r="Q2" s="217" t="s">
        <v>1417</v>
      </c>
      <c r="R2" s="217" t="s">
        <v>1791</v>
      </c>
      <c r="S2" s="217" t="s">
        <v>1792</v>
      </c>
      <c r="T2" s="217" t="s">
        <v>1793</v>
      </c>
      <c r="U2" s="217" t="s">
        <v>1794</v>
      </c>
      <c r="V2" s="217" t="s">
        <v>1689</v>
      </c>
      <c r="W2" s="217" t="s">
        <v>851</v>
      </c>
      <c r="X2" s="217" t="s">
        <v>849</v>
      </c>
      <c r="Y2" s="217" t="s">
        <v>850</v>
      </c>
      <c r="Z2" s="28" t="s">
        <v>1860</v>
      </c>
      <c r="AA2" s="28" t="s">
        <v>1520</v>
      </c>
      <c r="AB2" s="28" t="s">
        <v>1594</v>
      </c>
      <c r="AC2" s="28" t="s">
        <v>1879</v>
      </c>
      <c r="AD2" s="28" t="s">
        <v>1475</v>
      </c>
      <c r="AE2" s="28" t="s">
        <v>1599</v>
      </c>
      <c r="AF2" s="28" t="s">
        <v>1699</v>
      </c>
      <c r="AG2" s="218" t="s">
        <v>1096</v>
      </c>
      <c r="AH2" s="218" t="s">
        <v>1411</v>
      </c>
      <c r="AI2" s="218" t="s">
        <v>1097</v>
      </c>
      <c r="AJ2" s="218" t="s">
        <v>1684</v>
      </c>
      <c r="AK2" s="218" t="s">
        <v>1681</v>
      </c>
      <c r="AL2" s="218" t="s">
        <v>1682</v>
      </c>
      <c r="AM2" s="218" t="s">
        <v>1683</v>
      </c>
      <c r="AN2" s="218" t="s">
        <v>1777</v>
      </c>
      <c r="AO2" s="218" t="s">
        <v>962</v>
      </c>
      <c r="AP2" s="218" t="s">
        <v>828</v>
      </c>
      <c r="AQ2" s="218" t="s">
        <v>829</v>
      </c>
      <c r="AR2" s="218" t="s">
        <v>1637</v>
      </c>
      <c r="AS2" s="28" t="s">
        <v>1457</v>
      </c>
      <c r="AT2" s="28" t="s">
        <v>1906</v>
      </c>
      <c r="AU2" s="28" t="s">
        <v>1905</v>
      </c>
      <c r="AV2" s="223" t="s">
        <v>2</v>
      </c>
      <c r="AW2" s="31"/>
      <c r="AX2" s="326" t="s">
        <v>1186</v>
      </c>
      <c r="AY2" s="119" t="s">
        <v>656</v>
      </c>
      <c r="AZ2" s="119" t="s">
        <v>22</v>
      </c>
      <c r="BA2" s="119" t="s">
        <v>1914</v>
      </c>
      <c r="BB2" s="119" t="s">
        <v>1780</v>
      </c>
      <c r="BC2" s="119" t="s">
        <v>1781</v>
      </c>
      <c r="BD2" s="119" t="s">
        <v>480</v>
      </c>
      <c r="BE2" s="119" t="s">
        <v>188</v>
      </c>
      <c r="BF2" s="119" t="s">
        <v>1174</v>
      </c>
      <c r="BG2" s="326" t="s">
        <v>1187</v>
      </c>
      <c r="BH2" s="119" t="s">
        <v>21</v>
      </c>
      <c r="BI2" s="119" t="s">
        <v>1184</v>
      </c>
      <c r="BJ2" s="119" t="s">
        <v>1177</v>
      </c>
      <c r="BK2" s="119" t="s">
        <v>1177</v>
      </c>
      <c r="BL2" s="119" t="s">
        <v>693</v>
      </c>
      <c r="BM2" s="119" t="s">
        <v>796</v>
      </c>
      <c r="BN2" s="119" t="s">
        <v>1199</v>
      </c>
      <c r="BO2" s="326"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6" t="s">
        <v>1623</v>
      </c>
      <c r="CG2" s="119" t="s">
        <v>229</v>
      </c>
      <c r="CH2" s="119" t="s">
        <v>230</v>
      </c>
      <c r="CI2" s="119" t="s">
        <v>231</v>
      </c>
      <c r="CJ2" s="119" t="s">
        <v>231</v>
      </c>
      <c r="CK2" s="119" t="s">
        <v>231</v>
      </c>
      <c r="CL2" s="119" t="s">
        <v>231</v>
      </c>
      <c r="CM2" s="119" t="s">
        <v>231</v>
      </c>
      <c r="CN2" s="119" t="s">
        <v>231</v>
      </c>
      <c r="CO2" s="119" t="s">
        <v>231</v>
      </c>
      <c r="CP2" s="119" t="s">
        <v>231</v>
      </c>
      <c r="CQ2" s="326"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6"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862</v>
      </c>
      <c r="JI2" s="326" t="s">
        <v>1190</v>
      </c>
      <c r="JJ2" s="119" t="s">
        <v>29</v>
      </c>
      <c r="JK2" s="119" t="s">
        <v>15</v>
      </c>
      <c r="JL2" s="119" t="s">
        <v>203</v>
      </c>
      <c r="JM2" s="119" t="s">
        <v>371</v>
      </c>
      <c r="JN2" s="119" t="s">
        <v>371</v>
      </c>
      <c r="JO2" s="119" t="s">
        <v>25</v>
      </c>
      <c r="JP2" s="119" t="s">
        <v>25</v>
      </c>
      <c r="JQ2" s="119" t="s">
        <v>24</v>
      </c>
      <c r="JR2" s="119" t="s">
        <v>1579</v>
      </c>
      <c r="JS2" s="119" t="s">
        <v>1475</v>
      </c>
      <c r="JT2" s="119" t="s">
        <v>1475</v>
      </c>
      <c r="JU2" s="119" t="s">
        <v>1475</v>
      </c>
      <c r="JV2" s="119" t="s">
        <v>1475</v>
      </c>
      <c r="JW2" s="119" t="s">
        <v>1475</v>
      </c>
      <c r="JX2" s="119" t="s">
        <v>1475</v>
      </c>
      <c r="JY2" s="119" t="s">
        <v>1475</v>
      </c>
      <c r="JZ2" s="119" t="s">
        <v>1475</v>
      </c>
      <c r="KA2" s="119" t="s">
        <v>1475</v>
      </c>
      <c r="KB2" s="119" t="s">
        <v>1594</v>
      </c>
      <c r="KC2" s="119" t="s">
        <v>1594</v>
      </c>
      <c r="KD2" s="119" t="s">
        <v>1594</v>
      </c>
      <c r="KE2" s="119" t="s">
        <v>1594</v>
      </c>
      <c r="KF2" s="119" t="s">
        <v>1594</v>
      </c>
      <c r="KG2" s="119" t="s">
        <v>1594</v>
      </c>
      <c r="KH2" s="119" t="s">
        <v>1594</v>
      </c>
      <c r="KI2" s="119" t="s">
        <v>1594</v>
      </c>
      <c r="KJ2" s="119" t="s">
        <v>1594</v>
      </c>
      <c r="KK2" s="119" t="s">
        <v>400</v>
      </c>
      <c r="KL2" s="119" t="s">
        <v>400</v>
      </c>
      <c r="KM2" s="119" t="s">
        <v>400</v>
      </c>
      <c r="KN2" s="119" t="s">
        <v>400</v>
      </c>
      <c r="KO2" s="119" t="s">
        <v>400</v>
      </c>
      <c r="KP2" s="119" t="s">
        <v>400</v>
      </c>
      <c r="KQ2" s="119" t="s">
        <v>400</v>
      </c>
      <c r="KR2" s="119" t="s">
        <v>1575</v>
      </c>
      <c r="KS2" s="119" t="s">
        <v>1576</v>
      </c>
      <c r="KT2" s="119" t="s">
        <v>1475</v>
      </c>
      <c r="KU2" s="119" t="s">
        <v>1475</v>
      </c>
      <c r="KV2" s="119" t="s">
        <v>1475</v>
      </c>
      <c r="KW2" s="119" t="s">
        <v>1646</v>
      </c>
      <c r="KX2" s="119" t="s">
        <v>1520</v>
      </c>
      <c r="KY2" s="119" t="s">
        <v>1475</v>
      </c>
      <c r="KZ2" s="119" t="s">
        <v>1475</v>
      </c>
      <c r="LA2" s="119" t="s">
        <v>1475</v>
      </c>
      <c r="LB2" s="119" t="s">
        <v>1694</v>
      </c>
      <c r="LC2" s="119" t="s">
        <v>1695</v>
      </c>
      <c r="LD2" s="326" t="s">
        <v>1206</v>
      </c>
      <c r="LE2" s="119" t="s">
        <v>1924</v>
      </c>
      <c r="LF2" s="119" t="s">
        <v>1924</v>
      </c>
      <c r="LG2" s="119" t="s">
        <v>1925</v>
      </c>
      <c r="LH2" s="119" t="s">
        <v>1925</v>
      </c>
      <c r="LI2" s="119" t="s">
        <v>1218</v>
      </c>
      <c r="LJ2" s="119" t="s">
        <v>14</v>
      </c>
      <c r="LK2" s="119" t="s">
        <v>14</v>
      </c>
      <c r="LL2" s="119" t="s">
        <v>14</v>
      </c>
      <c r="LM2" s="119" t="s">
        <v>17</v>
      </c>
      <c r="LN2" s="119" t="s">
        <v>17</v>
      </c>
      <c r="LO2" s="119" t="s">
        <v>711</v>
      </c>
      <c r="LP2" s="119" t="s">
        <v>711</v>
      </c>
      <c r="LQ2" s="119" t="s">
        <v>818</v>
      </c>
      <c r="LR2" s="119" t="s">
        <v>818</v>
      </c>
      <c r="LS2" s="119" t="s">
        <v>934</v>
      </c>
      <c r="LT2" s="119" t="s">
        <v>934</v>
      </c>
      <c r="LU2" s="119" t="s">
        <v>355</v>
      </c>
      <c r="LV2" s="119" t="s">
        <v>816</v>
      </c>
      <c r="LW2" s="119" t="s">
        <v>873</v>
      </c>
      <c r="LX2" s="119" t="s">
        <v>873</v>
      </c>
      <c r="LY2" s="119" t="s">
        <v>873</v>
      </c>
      <c r="LZ2" s="119" t="s">
        <v>873</v>
      </c>
      <c r="MA2" s="119" t="s">
        <v>873</v>
      </c>
      <c r="MB2" s="119" t="s">
        <v>873</v>
      </c>
      <c r="MC2" s="119" t="s">
        <v>873</v>
      </c>
      <c r="MD2" s="119" t="s">
        <v>873</v>
      </c>
      <c r="ME2" s="119" t="s">
        <v>817</v>
      </c>
      <c r="MF2" s="119" t="s">
        <v>874</v>
      </c>
      <c r="MG2" s="119" t="s">
        <v>874</v>
      </c>
      <c r="MH2" s="119" t="s">
        <v>874</v>
      </c>
      <c r="MI2" s="119" t="s">
        <v>874</v>
      </c>
      <c r="MJ2" s="119" t="s">
        <v>874</v>
      </c>
      <c r="MK2" s="119" t="s">
        <v>874</v>
      </c>
      <c r="ML2" s="119" t="s">
        <v>874</v>
      </c>
      <c r="MM2" s="119" t="s">
        <v>819</v>
      </c>
      <c r="MN2" s="119" t="s">
        <v>823</v>
      </c>
      <c r="MO2" s="119" t="s">
        <v>823</v>
      </c>
      <c r="MP2" s="119" t="s">
        <v>820</v>
      </c>
      <c r="MQ2" s="119" t="s">
        <v>822</v>
      </c>
      <c r="MR2" s="119" t="s">
        <v>822</v>
      </c>
      <c r="MS2" s="119" t="s">
        <v>822</v>
      </c>
      <c r="MT2" s="119" t="s">
        <v>822</v>
      </c>
      <c r="MU2" s="119" t="s">
        <v>822</v>
      </c>
      <c r="MV2" s="119" t="s">
        <v>1324</v>
      </c>
      <c r="MW2" s="119" t="s">
        <v>1284</v>
      </c>
      <c r="MX2" s="119" t="s">
        <v>1284</v>
      </c>
      <c r="MY2" s="119" t="s">
        <v>1484</v>
      </c>
      <c r="MZ2" s="119" t="s">
        <v>304</v>
      </c>
      <c r="NA2" s="119" t="s">
        <v>933</v>
      </c>
      <c r="NB2" s="119" t="s">
        <v>304</v>
      </c>
      <c r="NC2" s="119" t="s">
        <v>389</v>
      </c>
      <c r="ND2" s="119" t="s">
        <v>346</v>
      </c>
      <c r="NE2" s="119" t="s">
        <v>825</v>
      </c>
      <c r="NF2" s="119" t="s">
        <v>1046</v>
      </c>
      <c r="NG2" s="119" t="s">
        <v>282</v>
      </c>
      <c r="NH2" s="119" t="s">
        <v>283</v>
      </c>
      <c r="NI2" s="119" t="s">
        <v>1228</v>
      </c>
      <c r="NJ2" s="326" t="s">
        <v>1192</v>
      </c>
      <c r="NK2" s="119" t="s">
        <v>71</v>
      </c>
      <c r="NL2" s="119" t="s">
        <v>110</v>
      </c>
      <c r="NM2" s="119" t="s">
        <v>72</v>
      </c>
      <c r="NN2" s="119" t="s">
        <v>360</v>
      </c>
      <c r="NO2" s="119" t="s">
        <v>832</v>
      </c>
      <c r="NP2" s="119" t="s">
        <v>1691</v>
      </c>
      <c r="NQ2" s="119" t="s">
        <v>1452</v>
      </c>
      <c r="NR2" s="119" t="s">
        <v>1927</v>
      </c>
      <c r="NS2" s="326" t="s">
        <v>1193</v>
      </c>
      <c r="NT2" s="119" t="s">
        <v>1283</v>
      </c>
      <c r="NU2" s="119" t="s">
        <v>1274</v>
      </c>
      <c r="NV2" s="119" t="s">
        <v>279</v>
      </c>
      <c r="NW2" s="119" t="s">
        <v>1898</v>
      </c>
      <c r="NX2" s="119" t="s">
        <v>1455</v>
      </c>
      <c r="NY2" s="119" t="s">
        <v>1557</v>
      </c>
      <c r="NZ2" s="119" t="s">
        <v>1557</v>
      </c>
      <c r="OA2" s="119" t="s">
        <v>1557</v>
      </c>
      <c r="OB2" s="119" t="s">
        <v>1557</v>
      </c>
      <c r="OC2" s="119" t="s">
        <v>1557</v>
      </c>
      <c r="OD2" s="119" t="s">
        <v>1557</v>
      </c>
      <c r="OE2" s="119" t="s">
        <v>1557</v>
      </c>
      <c r="OF2" s="119" t="s">
        <v>782</v>
      </c>
      <c r="OG2" s="326" t="s">
        <v>1915</v>
      </c>
      <c r="OH2" s="119" t="s">
        <v>1916</v>
      </c>
      <c r="OI2" s="119" t="s">
        <v>1916</v>
      </c>
      <c r="OJ2" s="119" t="s">
        <v>1916</v>
      </c>
      <c r="OK2" s="119" t="s">
        <v>1916</v>
      </c>
      <c r="OL2" s="119" t="s">
        <v>1916</v>
      </c>
      <c r="OM2" s="119" t="s">
        <v>1916</v>
      </c>
      <c r="ON2" s="119" t="s">
        <v>1916</v>
      </c>
      <c r="OO2" s="119" t="s">
        <v>1916</v>
      </c>
      <c r="OP2" s="119" t="s">
        <v>1916</v>
      </c>
      <c r="OQ2" s="119" t="s">
        <v>1916</v>
      </c>
      <c r="OR2" s="119" t="s">
        <v>1916</v>
      </c>
      <c r="OS2" s="119" t="s">
        <v>1916</v>
      </c>
      <c r="OT2" s="119" t="s">
        <v>1916</v>
      </c>
      <c r="OU2" s="119" t="s">
        <v>1916</v>
      </c>
      <c r="OV2" s="119" t="s">
        <v>1916</v>
      </c>
      <c r="OW2" s="119" t="s">
        <v>1916</v>
      </c>
      <c r="OX2" s="119" t="s">
        <v>1916</v>
      </c>
      <c r="OY2" s="119" t="s">
        <v>1916</v>
      </c>
      <c r="OZ2" s="119" t="s">
        <v>1916</v>
      </c>
      <c r="PA2" s="119" t="s">
        <v>1916</v>
      </c>
      <c r="PB2" s="119" t="s">
        <v>1916</v>
      </c>
      <c r="PC2" s="119" t="s">
        <v>1916</v>
      </c>
      <c r="PD2" s="119" t="s">
        <v>1916</v>
      </c>
      <c r="PE2" s="119" t="s">
        <v>1916</v>
      </c>
      <c r="PF2" s="119" t="s">
        <v>1916</v>
      </c>
      <c r="PG2" s="119" t="s">
        <v>1916</v>
      </c>
      <c r="PH2" s="119" t="s">
        <v>1916</v>
      </c>
      <c r="PI2" s="119" t="s">
        <v>1916</v>
      </c>
      <c r="PJ2" s="119" t="s">
        <v>1916</v>
      </c>
      <c r="PK2" s="119" t="s">
        <v>1916</v>
      </c>
      <c r="PL2" s="119" t="s">
        <v>1916</v>
      </c>
      <c r="PM2" s="119" t="s">
        <v>1916</v>
      </c>
      <c r="PN2" s="119" t="s">
        <v>1916</v>
      </c>
      <c r="PO2" s="119" t="s">
        <v>1916</v>
      </c>
      <c r="PP2" s="119" t="s">
        <v>1916</v>
      </c>
      <c r="PQ2" s="119" t="s">
        <v>1916</v>
      </c>
      <c r="PR2" s="119" t="s">
        <v>1916</v>
      </c>
      <c r="PS2" s="119" t="s">
        <v>1916</v>
      </c>
      <c r="PT2" s="119" t="s">
        <v>1916</v>
      </c>
      <c r="PU2" s="119" t="s">
        <v>1916</v>
      </c>
      <c r="PV2" s="119" t="s">
        <v>1916</v>
      </c>
      <c r="PW2" s="119" t="s">
        <v>1916</v>
      </c>
      <c r="PX2" s="119" t="s">
        <v>1916</v>
      </c>
      <c r="PY2" s="119" t="s">
        <v>1916</v>
      </c>
      <c r="PZ2" s="119" t="s">
        <v>1916</v>
      </c>
      <c r="QA2" s="119" t="s">
        <v>1916</v>
      </c>
      <c r="QB2" s="119" t="s">
        <v>1916</v>
      </c>
      <c r="QC2" s="119" t="s">
        <v>1916</v>
      </c>
      <c r="QD2" s="119" t="s">
        <v>1916</v>
      </c>
      <c r="QE2" s="119" t="s">
        <v>1916</v>
      </c>
      <c r="QF2" s="119" t="s">
        <v>1916</v>
      </c>
      <c r="QG2" s="119" t="s">
        <v>1916</v>
      </c>
      <c r="QH2" s="119" t="s">
        <v>1916</v>
      </c>
      <c r="QI2" s="119" t="s">
        <v>1916</v>
      </c>
      <c r="QJ2" s="119" t="s">
        <v>1916</v>
      </c>
      <c r="QK2" s="119" t="s">
        <v>1916</v>
      </c>
      <c r="QL2" s="119" t="s">
        <v>1916</v>
      </c>
      <c r="QM2" s="119" t="s">
        <v>1916</v>
      </c>
      <c r="QN2" s="119" t="s">
        <v>1916</v>
      </c>
      <c r="QO2" s="119" t="s">
        <v>1916</v>
      </c>
      <c r="QP2" s="119" t="s">
        <v>1916</v>
      </c>
      <c r="QQ2" s="119" t="s">
        <v>1916</v>
      </c>
      <c r="QR2" s="119" t="s">
        <v>1916</v>
      </c>
      <c r="QS2" s="119" t="s">
        <v>1916</v>
      </c>
      <c r="QT2" s="119" t="s">
        <v>1916</v>
      </c>
      <c r="QU2" s="119" t="s">
        <v>1916</v>
      </c>
      <c r="QV2" s="119" t="s">
        <v>1916</v>
      </c>
      <c r="QW2" s="119" t="s">
        <v>1916</v>
      </c>
      <c r="QX2" s="119" t="s">
        <v>1916</v>
      </c>
      <c r="QY2" s="119" t="s">
        <v>1916</v>
      </c>
      <c r="QZ2" s="119" t="s">
        <v>1916</v>
      </c>
      <c r="RA2" s="119" t="s">
        <v>1916</v>
      </c>
      <c r="RB2" s="119" t="s">
        <v>1916</v>
      </c>
      <c r="RC2" s="119" t="s">
        <v>1916</v>
      </c>
      <c r="RD2" s="119" t="s">
        <v>1916</v>
      </c>
      <c r="RE2" s="119" t="s">
        <v>1916</v>
      </c>
      <c r="RF2" s="119" t="s">
        <v>1916</v>
      </c>
      <c r="RG2" s="119" t="s">
        <v>1916</v>
      </c>
      <c r="RH2" s="119" t="s">
        <v>1916</v>
      </c>
      <c r="RI2" s="119" t="s">
        <v>1916</v>
      </c>
      <c r="RJ2" s="119" t="s">
        <v>1916</v>
      </c>
      <c r="RK2" s="119" t="s">
        <v>1916</v>
      </c>
      <c r="RL2" s="119" t="s">
        <v>1916</v>
      </c>
      <c r="RM2" s="119" t="s">
        <v>1916</v>
      </c>
      <c r="RN2" s="119" t="s">
        <v>1916</v>
      </c>
      <c r="RO2" s="119" t="s">
        <v>1916</v>
      </c>
      <c r="RP2" s="119" t="s">
        <v>1916</v>
      </c>
      <c r="RQ2" s="119" t="s">
        <v>1916</v>
      </c>
      <c r="RR2" s="119" t="s">
        <v>1916</v>
      </c>
      <c r="RS2" s="119" t="s">
        <v>1916</v>
      </c>
      <c r="RT2" s="119" t="s">
        <v>1916</v>
      </c>
      <c r="RU2" s="119" t="s">
        <v>1916</v>
      </c>
      <c r="RV2" s="119" t="s">
        <v>1916</v>
      </c>
      <c r="RW2" s="119" t="s">
        <v>1916</v>
      </c>
      <c r="RX2" s="119" t="s">
        <v>1916</v>
      </c>
      <c r="RY2" s="119" t="s">
        <v>1916</v>
      </c>
      <c r="RZ2" s="119" t="s">
        <v>1916</v>
      </c>
      <c r="SA2" s="119" t="s">
        <v>1916</v>
      </c>
      <c r="SB2" s="119" t="s">
        <v>1916</v>
      </c>
      <c r="SC2" s="119" t="s">
        <v>1916</v>
      </c>
      <c r="SD2" s="119" t="s">
        <v>1916</v>
      </c>
      <c r="SE2" s="119" t="s">
        <v>1916</v>
      </c>
      <c r="SF2" s="119" t="s">
        <v>1916</v>
      </c>
      <c r="SG2" s="119" t="s">
        <v>1916</v>
      </c>
      <c r="SH2" s="119" t="s">
        <v>1916</v>
      </c>
      <c r="SI2" s="119" t="s">
        <v>1916</v>
      </c>
      <c r="SJ2" s="119" t="s">
        <v>1916</v>
      </c>
      <c r="SK2" s="119" t="s">
        <v>1916</v>
      </c>
      <c r="SL2" s="119" t="s">
        <v>1916</v>
      </c>
      <c r="SM2" s="119" t="s">
        <v>1916</v>
      </c>
      <c r="SN2" s="119" t="s">
        <v>1916</v>
      </c>
      <c r="SO2" s="119" t="s">
        <v>1916</v>
      </c>
      <c r="SP2" s="119" t="s">
        <v>1916</v>
      </c>
      <c r="SQ2" s="119" t="s">
        <v>1916</v>
      </c>
      <c r="SR2" s="119" t="s">
        <v>1916</v>
      </c>
      <c r="SS2" s="119" t="s">
        <v>1916</v>
      </c>
      <c r="ST2" s="119" t="s">
        <v>1916</v>
      </c>
      <c r="SU2" s="119" t="s">
        <v>1916</v>
      </c>
      <c r="SV2" s="119" t="s">
        <v>1916</v>
      </c>
      <c r="SW2" s="119" t="s">
        <v>1916</v>
      </c>
      <c r="SX2" s="119" t="s">
        <v>1916</v>
      </c>
      <c r="SY2" s="119" t="s">
        <v>1916</v>
      </c>
      <c r="SZ2" s="119" t="s">
        <v>1916</v>
      </c>
      <c r="TA2" s="119" t="s">
        <v>1916</v>
      </c>
      <c r="TB2" s="119" t="s">
        <v>1916</v>
      </c>
      <c r="TC2" s="119" t="s">
        <v>1916</v>
      </c>
      <c r="TD2" s="119" t="s">
        <v>1916</v>
      </c>
      <c r="TE2" s="119" t="s">
        <v>1916</v>
      </c>
      <c r="TF2" s="119" t="s">
        <v>1916</v>
      </c>
      <c r="TG2" s="119" t="s">
        <v>1916</v>
      </c>
      <c r="TH2" s="119" t="s">
        <v>1916</v>
      </c>
      <c r="TI2" s="119" t="s">
        <v>1916</v>
      </c>
      <c r="TJ2" s="119" t="s">
        <v>1916</v>
      </c>
      <c r="TK2" s="119" t="s">
        <v>1916</v>
      </c>
      <c r="TL2" s="119" t="s">
        <v>1916</v>
      </c>
      <c r="TM2" s="119" t="s">
        <v>1916</v>
      </c>
      <c r="TN2" s="119" t="s">
        <v>1916</v>
      </c>
      <c r="TO2" s="119" t="s">
        <v>1916</v>
      </c>
      <c r="TP2" s="119" t="s">
        <v>1916</v>
      </c>
      <c r="TQ2" s="119" t="s">
        <v>1916</v>
      </c>
      <c r="TR2" s="119" t="s">
        <v>1916</v>
      </c>
      <c r="TS2" s="119" t="s">
        <v>1916</v>
      </c>
      <c r="TT2" s="119" t="s">
        <v>1916</v>
      </c>
      <c r="TU2" s="119" t="s">
        <v>1916</v>
      </c>
      <c r="TV2" s="119" t="s">
        <v>1916</v>
      </c>
      <c r="TW2" s="119" t="s">
        <v>1916</v>
      </c>
      <c r="TX2" s="119" t="s">
        <v>1916</v>
      </c>
      <c r="TY2" s="119" t="s">
        <v>1916</v>
      </c>
      <c r="TZ2" s="119" t="s">
        <v>1916</v>
      </c>
      <c r="UA2" s="119" t="s">
        <v>1916</v>
      </c>
      <c r="UB2" s="119" t="s">
        <v>1916</v>
      </c>
      <c r="UC2" s="119" t="s">
        <v>1916</v>
      </c>
      <c r="UD2" s="119" t="s">
        <v>1916</v>
      </c>
      <c r="UE2" s="119" t="s">
        <v>1916</v>
      </c>
      <c r="UF2" s="119" t="s">
        <v>1916</v>
      </c>
      <c r="UG2" s="119" t="s">
        <v>1916</v>
      </c>
      <c r="UH2" s="119" t="s">
        <v>1916</v>
      </c>
      <c r="UI2" s="119" t="s">
        <v>1916</v>
      </c>
      <c r="UJ2" s="119" t="s">
        <v>1916</v>
      </c>
      <c r="UK2" s="119" t="s">
        <v>1916</v>
      </c>
      <c r="UL2" s="119" t="s">
        <v>1916</v>
      </c>
      <c r="UM2" s="119" t="s">
        <v>1916</v>
      </c>
      <c r="UN2" s="119" t="s">
        <v>1916</v>
      </c>
      <c r="UO2" s="119" t="s">
        <v>1916</v>
      </c>
      <c r="UP2" s="119" t="s">
        <v>1916</v>
      </c>
      <c r="UQ2" s="119" t="s">
        <v>1916</v>
      </c>
      <c r="UR2" s="119" t="s">
        <v>1916</v>
      </c>
      <c r="US2" s="119" t="s">
        <v>1916</v>
      </c>
      <c r="UT2" s="119" t="s">
        <v>1916</v>
      </c>
      <c r="UU2" s="119" t="s">
        <v>1916</v>
      </c>
      <c r="UV2" s="119" t="s">
        <v>1916</v>
      </c>
      <c r="UW2" s="119" t="s">
        <v>1916</v>
      </c>
      <c r="UX2" s="119" t="s">
        <v>1916</v>
      </c>
      <c r="UY2" s="119" t="s">
        <v>1916</v>
      </c>
      <c r="UZ2" s="119" t="s">
        <v>1916</v>
      </c>
      <c r="VA2" s="119" t="s">
        <v>1916</v>
      </c>
      <c r="VB2" s="119" t="s">
        <v>1916</v>
      </c>
      <c r="VC2" s="119" t="s">
        <v>1916</v>
      </c>
      <c r="VD2" s="119" t="s">
        <v>1916</v>
      </c>
      <c r="VE2" s="119" t="s">
        <v>1916</v>
      </c>
      <c r="VF2" s="119" t="s">
        <v>1916</v>
      </c>
      <c r="VG2" s="119" t="s">
        <v>1916</v>
      </c>
      <c r="VH2" s="119" t="s">
        <v>1916</v>
      </c>
      <c r="VI2" s="119" t="s">
        <v>1916</v>
      </c>
      <c r="VJ2" s="119" t="s">
        <v>1916</v>
      </c>
      <c r="VK2" s="119" t="s">
        <v>1916</v>
      </c>
      <c r="VL2" s="119" t="s">
        <v>489</v>
      </c>
      <c r="VM2" s="120" t="s">
        <v>184</v>
      </c>
    </row>
    <row r="3" spans="1:585" s="2" customFormat="1" ht="42" customHeight="1">
      <c r="A3" s="71">
        <v>1002</v>
      </c>
      <c r="B3" s="70">
        <f ca="1">COUNTIFS($C$4:$C$83,$A$3,$E$4:$E$83,TRUE)</f>
        <v>0</v>
      </c>
      <c r="C3" s="92" t="s">
        <v>62</v>
      </c>
      <c r="D3" s="92" t="s">
        <v>62</v>
      </c>
      <c r="E3" s="91"/>
      <c r="F3" s="91"/>
      <c r="G3" s="91"/>
      <c r="H3" s="31"/>
      <c r="I3" s="462"/>
      <c r="J3" s="462"/>
      <c r="K3" s="462"/>
      <c r="L3" s="462"/>
      <c r="M3" s="462"/>
      <c r="N3" s="462"/>
      <c r="O3" s="31"/>
      <c r="P3" s="31"/>
      <c r="Q3" s="462"/>
      <c r="R3" s="462"/>
      <c r="S3" s="462"/>
      <c r="T3" s="462"/>
      <c r="U3" s="462"/>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3"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28"/>
      <c r="JJ3" s="28"/>
      <c r="JK3" s="28"/>
      <c r="JL3" s="94"/>
      <c r="JM3" s="94"/>
      <c r="JN3" s="94"/>
      <c r="JO3" s="94"/>
      <c r="JP3" s="94"/>
      <c r="JQ3" s="28"/>
      <c r="JR3" s="28"/>
      <c r="JS3" s="28"/>
      <c r="JT3" s="28"/>
      <c r="JU3" s="28"/>
      <c r="JV3" s="94"/>
      <c r="JW3" s="94"/>
      <c r="JX3" s="28"/>
      <c r="JY3" s="28"/>
      <c r="JZ3" s="94"/>
      <c r="KA3" s="94"/>
      <c r="KB3" s="94"/>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28"/>
      <c r="LE3" s="28"/>
      <c r="LF3" s="28"/>
      <c r="LG3" s="28"/>
      <c r="LH3" s="28"/>
      <c r="LI3" s="94"/>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94"/>
      <c r="ND3" s="94"/>
      <c r="NE3" s="94"/>
      <c r="NF3" s="94"/>
      <c r="NG3" s="94"/>
      <c r="NH3" s="94"/>
      <c r="NI3" s="94" t="s">
        <v>261</v>
      </c>
      <c r="NJ3" s="28"/>
      <c r="NK3" s="28"/>
      <c r="NL3" s="28"/>
      <c r="NM3" s="28"/>
      <c r="NN3" s="28"/>
      <c r="NO3" s="28"/>
      <c r="NP3" s="94"/>
      <c r="NQ3" s="94"/>
      <c r="NR3" s="94"/>
      <c r="NS3" s="28"/>
      <c r="NT3" s="28"/>
      <c r="NU3" s="28"/>
      <c r="NV3" s="28"/>
      <c r="NW3" s="28"/>
      <c r="NX3" s="94" t="s">
        <v>261</v>
      </c>
      <c r="NY3" s="94" t="s">
        <v>261</v>
      </c>
      <c r="NZ3" s="94" t="s">
        <v>261</v>
      </c>
      <c r="OA3" s="94" t="s">
        <v>261</v>
      </c>
      <c r="OB3" s="94" t="s">
        <v>261</v>
      </c>
      <c r="OC3" s="94" t="s">
        <v>261</v>
      </c>
      <c r="OD3" s="94" t="s">
        <v>261</v>
      </c>
      <c r="OE3" s="94" t="s">
        <v>261</v>
      </c>
      <c r="OF3" s="94" t="s">
        <v>261</v>
      </c>
      <c r="OG3" s="28"/>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3" t="s">
        <v>184</v>
      </c>
    </row>
    <row r="4" spans="1:585" s="2" customFormat="1" ht="79.5" customHeight="1">
      <c r="A4" s="98" t="str">
        <f>"Trial Number
("&amp;COUNT(A$5:A$83)-1&amp;")"</f>
        <v>Trial Number
(58)</v>
      </c>
      <c r="B4" s="98" t="s">
        <v>65</v>
      </c>
      <c r="C4" s="98" t="s">
        <v>61</v>
      </c>
      <c r="D4" s="98" t="s">
        <v>1340</v>
      </c>
      <c r="E4" s="98" t="str">
        <f>"Run Trials
("&amp;COUNTIFS(E$5:E$83,TRUE)&amp;")
("&amp;TEXT(COUNTIFS(E$5:E$83,TRUE)/(COUNTA($A$5:$A$83)-1),"0.0%)")</f>
        <v>Run Trials
(42)
(72.4%)</v>
      </c>
      <c r="F4" s="99" t="str">
        <f>"Full output
("&amp;TEXT(COUNTIFS($E$5:$E$83,TRUE,F$5:F$83,TRUE)/COUNTIFS($E$5:$E$83,TRUE),"0%)")</f>
        <v>Full output
(5%)</v>
      </c>
      <c r="G4" s="98" t="str">
        <f ca="1">"Report
("&amp;TEXT(COUNTIFS(G$5:G$83,TRUE)/(COUNTA(G$5:G$83)-1),"0.0%)")&amp;"
("&amp;TEXT(COUNTIFS(G$5:G$83,TRUE,$E$5:$E$83,TRUE)/COUNTIFS($E$5:$E$83,TRUE),"0%)")</f>
        <v>Report
(32.4%)
(50%)</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3" t="s">
        <v>4</v>
      </c>
      <c r="AW4" s="546" t="str">
        <f ca="1">IF(COUNTIFS(AW$5:AW$83,"Dup")&gt;0,"Dup","")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1899</v>
      </c>
      <c r="BS4" s="96" t="s">
        <v>831</v>
      </c>
      <c r="BT4" s="96" t="s">
        <v>377</v>
      </c>
      <c r="BU4" s="96" t="s">
        <v>103</v>
      </c>
      <c r="BV4" s="96" t="s">
        <v>755</v>
      </c>
      <c r="BW4" s="96" t="s">
        <v>1899</v>
      </c>
      <c r="BX4" s="96" t="s">
        <v>379</v>
      </c>
      <c r="BY4" s="96" t="s">
        <v>755</v>
      </c>
      <c r="BZ4" s="96" t="s">
        <v>1899</v>
      </c>
      <c r="CA4" s="96" t="s">
        <v>378</v>
      </c>
      <c r="CB4" s="96" t="s">
        <v>352</v>
      </c>
      <c r="CC4" s="96" t="s">
        <v>377</v>
      </c>
      <c r="CD4" s="96" t="s">
        <v>755</v>
      </c>
      <c r="CE4" s="96" t="s">
        <v>1899</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4" t="s">
        <v>295</v>
      </c>
      <c r="EN4" s="525" t="str">
        <f>INDEX(DataAutumn!i.LTWFeedIndices_BBB,1,EN$18)</f>
        <v>0:1, 54:62</v>
      </c>
      <c r="EO4" s="525" t="str">
        <f>INDEX(DataAutumn!i.LTWFeedIndices_BBB,1,EO$18)</f>
        <v>0:1, 62:69</v>
      </c>
      <c r="EP4" s="525" t="str">
        <f>INDEX(CHOOSE(EP$22,DataAutumn!i.FS_StrategyIndices,DataWinter!i.FS_StrategyIndices,DataSpring!i.FS_StrategyIndices),EP$23,EP$18)</f>
        <v>19:20, 33:49</v>
      </c>
      <c r="EQ4" s="525" t="str">
        <f ca="1">INDEX(CHOOSE(EQ$22,DataAutumn!i.FS_StrategyIndices,DataWinter!i.FS_StrategyIndices,DataSpring!i.FS_StrategyIndices),EQ$23,EQ$18)</f>
        <v>6:7, 62:69</v>
      </c>
      <c r="ER4" s="525" t="str">
        <f ca="1">INDEX(CHOOSE(ER$22,DataAutumn!i.FS_StrategyIndices,DataWinter!i.FS_StrategyIndices,DataSpring!i.FS_StrategyIndices),ER$23,ER$18)</f>
        <v>10:11, 62:69</v>
      </c>
      <c r="ES4" s="525" t="str">
        <f ca="1">INDEX(CHOOSE(ES$22,DataAutumn!i.FS_StrategyIndices,DataWinter!i.FS_StrategyIndices,DataSpring!i.FS_StrategyIndices),ES$23,ES$18)</f>
        <v>6:7, 69:76</v>
      </c>
      <c r="ET4" s="525" t="str">
        <f ca="1">INDEX(CHOOSE(ET$22,DataAutumn!i.FS_StrategyIndices,DataWinter!i.FS_StrategyIndices,DataSpring!i.FS_StrategyIndices),ET$23,ET$18)</f>
        <v>10:11, 69:76</v>
      </c>
      <c r="EU4" s="525" t="str">
        <f ca="1">INDEX(CHOOSE(EU$22,DataAutumn!i.FS_StrategyIndices,DataWinter!i.FS_StrategyIndices,DataSpring!i.FS_StrategyIndices),EU$23,EU$18)</f>
        <v>19:20, 84:102</v>
      </c>
      <c r="EV4" s="525" t="str">
        <f ca="1">INDEX(CHOOSE(EV$22,DataAutumn!i.FS_StrategyIndices,DataWinter!i.FS_StrategyIndices,DataSpring!i.FS_StrategyIndices),EV$23,EV$18)</f>
        <v>19:20, 33:51</v>
      </c>
      <c r="EW4" s="525" t="str">
        <f ca="1">INDEX(CHOOSE(EW$22,DataAutumn!i.FS_StrategyIndices,DataWinter!i.FS_StrategyIndices,DataSpring!i.FS_StrategyIndices),EW$23,EW$18)</f>
        <v>6:7, 64:71</v>
      </c>
      <c r="EX4" s="525" t="str">
        <f ca="1">INDEX(CHOOSE(EX$22,DataAutumn!i.FS_StrategyIndices,DataWinter!i.FS_StrategyIndices,DataSpring!i.FS_StrategyIndices),EX$23,EX$18)</f>
        <v>10:11, 64:71</v>
      </c>
      <c r="EY4" s="525" t="str">
        <f ca="1">INDEX(CHOOSE(EY$22,DataAutumn!i.FS_StrategyIndices,DataWinter!i.FS_StrategyIndices,DataSpring!i.FS_StrategyIndices),EY$23,EY$18)</f>
        <v>6:7, 71:78</v>
      </c>
      <c r="EZ4" s="525" t="str">
        <f ca="1">INDEX(CHOOSE(EZ$22,DataAutumn!i.FS_StrategyIndices,DataWinter!i.FS_StrategyIndices,DataSpring!i.FS_StrategyIndices),EZ$23,EZ$18)</f>
        <v>10:11, 71:78</v>
      </c>
      <c r="FA4" s="525" t="str">
        <f ca="1">INDEX(CHOOSE(FA$22,DataAutumn!i.FS_StrategyIndices,DataWinter!i.FS_StrategyIndices,DataSpring!i.FS_StrategyIndices),FA$23,FA$18)</f>
        <v>19:20, 86:102</v>
      </c>
      <c r="FB4" s="525" t="str">
        <f ca="1">INDEX(CHOOSE(FB$22,DataAutumn!i.FS_StrategyIndices,DataWinter!i.FS_StrategyIndices,DataSpring!i.FS_StrategyIndices),FB$23,FB$18)</f>
        <v>19:20, 33:54</v>
      </c>
      <c r="FC4" s="525" t="str">
        <f ca="1">INDEX(CHOOSE(FC$22,DataAutumn!i.FS_StrategyIndices,DataWinter!i.FS_StrategyIndices,DataSpring!i.FS_StrategyIndices),FC$23,FC$18)</f>
        <v>6:7, 67:74</v>
      </c>
      <c r="FD4" s="525" t="str">
        <f ca="1">INDEX(CHOOSE(FD$22,DataAutumn!i.FS_StrategyIndices,DataWinter!i.FS_StrategyIndices,DataSpring!i.FS_StrategyIndices),FD$23,FD$18)</f>
        <v>10:11, 67:74</v>
      </c>
      <c r="FE4" s="525" t="str">
        <f ca="1">INDEX(CHOOSE(FE$22,DataAutumn!i.FS_StrategyIndices,DataWinter!i.FS_StrategyIndices,DataSpring!i.FS_StrategyIndices),FE$23,FE$18)</f>
        <v>6:7, 74:81</v>
      </c>
      <c r="FF4" s="525" t="str">
        <f ca="1">INDEX(CHOOSE(FF$22,DataAutumn!i.FS_StrategyIndices,DataWinter!i.FS_StrategyIndices,DataSpring!i.FS_StrategyIndices),FF$23,FF$18)</f>
        <v>10:11, 74:81</v>
      </c>
      <c r="FG4" s="525" t="str">
        <f ca="1">INDEX(CHOOSE(FG$22,DataAutumn!i.FS_StrategyIndices,DataWinter!i.FS_StrategyIndices,DataSpring!i.FS_StrategyIndices),FG$23,FG$18)</f>
        <v>19:20, 89:102</v>
      </c>
      <c r="FH4" s="525" t="str">
        <f ca="1">INDEX(CHOOSE(FH$22,DataAutumn!i.FS_StrategyIndices,DataWinter!i.FS_StrategyIndices,DataSpring!i.FS_StrategyIndices),FH$23,FH$18)</f>
        <v>19:20, 33:56</v>
      </c>
      <c r="FI4" s="525" t="str">
        <f ca="1">INDEX(CHOOSE(FI$22,DataAutumn!i.FS_StrategyIndices,DataWinter!i.FS_StrategyIndices,DataSpring!i.FS_StrategyIndices),FI$23,FI$18)</f>
        <v>6:7, 69:76</v>
      </c>
      <c r="FJ4" s="525" t="str">
        <f ca="1">INDEX(CHOOSE(FJ$22,DataAutumn!i.FS_StrategyIndices,DataWinter!i.FS_StrategyIndices,DataSpring!i.FS_StrategyIndices),FJ$23,FJ$18)</f>
        <v>10:11, 69:76</v>
      </c>
      <c r="FK4" s="525" t="str">
        <f ca="1">INDEX(CHOOSE(FK$22,DataAutumn!i.FS_StrategyIndices,DataWinter!i.FS_StrategyIndices,DataSpring!i.FS_StrategyIndices),FK$23,FK$18)</f>
        <v>6:7, 76:83</v>
      </c>
      <c r="FL4" s="525" t="str">
        <f ca="1">INDEX(CHOOSE(FL$22,DataAutumn!i.FS_StrategyIndices,DataWinter!i.FS_StrategyIndices,DataSpring!i.FS_StrategyIndices),FL$23,FL$18)</f>
        <v>10:11, 76:83</v>
      </c>
      <c r="FM4" s="525" t="str">
        <f ca="1">INDEX(CHOOSE(FM$22,DataAutumn!i.FS_StrategyIndices,DataWinter!i.FS_StrategyIndices,DataSpring!i.FS_StrategyIndices),FM$23,FM$18)</f>
        <v>19:20, 91:102</v>
      </c>
      <c r="FN4" s="525" t="str">
        <f ca="1">INDEX(CHOOSE(FN$22,DataAutumn!i.FS_StrategyIndices,DataWinter!i.FS_StrategyIndices,DataSpring!i.FS_StrategyIndices),FN$23,FN$18)</f>
        <v>19:20, 33:58</v>
      </c>
      <c r="FO4" s="525" t="str">
        <f ca="1">INDEX(CHOOSE(FO$22,DataAutumn!i.FS_StrategyIndices,DataWinter!i.FS_StrategyIndices,DataSpring!i.FS_StrategyIndices),FO$23,FO$18)</f>
        <v>6:7, 71:78</v>
      </c>
      <c r="FP4" s="525" t="str">
        <f ca="1">INDEX(CHOOSE(FP$22,DataAutumn!i.FS_StrategyIndices,DataWinter!i.FS_StrategyIndices,DataSpring!i.FS_StrategyIndices),FP$23,FP$18)</f>
        <v>10:11, 71:78</v>
      </c>
      <c r="FQ4" s="525" t="str">
        <f ca="1">INDEX(CHOOSE(FQ$22,DataAutumn!i.FS_StrategyIndices,DataWinter!i.FS_StrategyIndices,DataSpring!i.FS_StrategyIndices),FQ$23,FQ$18)</f>
        <v>6:7, 78:85</v>
      </c>
      <c r="FR4" s="525" t="str">
        <f ca="1">INDEX(CHOOSE(FR$22,DataAutumn!i.FS_StrategyIndices,DataWinter!i.FS_StrategyIndices,DataSpring!i.FS_StrategyIndices),FR$23,FR$18)</f>
        <v>10:11, 78:85</v>
      </c>
      <c r="FS4" s="525" t="str">
        <f ca="1">INDEX(CHOOSE(FS$22,DataAutumn!i.FS_StrategyIndices,DataWinter!i.FS_StrategyIndices,DataSpring!i.FS_StrategyIndices),FS$23,FS$18)</f>
        <v>19:20, 93:102</v>
      </c>
      <c r="FT4" s="525" t="str">
        <f ca="1">INDEX(CHOOSE(FT$22,DataAutumn!i.FS_StrategyIndices,DataWinter!i.FS_StrategyIndices,DataSpring!i.FS_StrategyIndices),FT$23,FT$18)</f>
        <v>19:20, 33:49</v>
      </c>
      <c r="FU4" s="525" t="str">
        <f ca="1">INDEX(CHOOSE(FU$22,DataAutumn!i.FS_StrategyIndices,DataWinter!i.FS_StrategyIndices,DataSpring!i.FS_StrategyIndices),FU$23,FU$18)</f>
        <v>6:7, 62:69</v>
      </c>
      <c r="FV4" s="525" t="str">
        <f ca="1">INDEX(CHOOSE(FV$22,DataAutumn!i.FS_StrategyIndices,DataWinter!i.FS_StrategyIndices,DataSpring!i.FS_StrategyIndices),FV$23,FV$18)</f>
        <v>10:11, 62:69</v>
      </c>
      <c r="FW4" s="525" t="str">
        <f ca="1">INDEX(CHOOSE(FW$22,DataAutumn!i.FS_StrategyIndices,DataWinter!i.FS_StrategyIndices,DataSpring!i.FS_StrategyIndices),FW$23,FW$18)</f>
        <v>6:7, 69:76</v>
      </c>
      <c r="FX4" s="525" t="str">
        <f ca="1">INDEX(CHOOSE(FX$22,DataAutumn!i.FS_StrategyIndices,DataWinter!i.FS_StrategyIndices,DataSpring!i.FS_StrategyIndices),FX$23,FX$18)</f>
        <v>10:11, 69:76</v>
      </c>
      <c r="FY4" s="525" t="str">
        <f ca="1">INDEX(CHOOSE(FY$22,DataAutumn!i.FS_StrategyIndices,DataWinter!i.FS_StrategyIndices,DataSpring!i.FS_StrategyIndices),FY$23,FY$18)</f>
        <v>19:20, 84:102</v>
      </c>
      <c r="FZ4" s="525" t="str">
        <f ca="1">INDEX(CHOOSE(FZ$22,DataAutumn!i.FS_StrategyIndices,DataWinter!i.FS_StrategyIndices,DataSpring!i.FS_StrategyIndices),FZ$23,FZ$18)</f>
        <v>6:7, 114:121</v>
      </c>
      <c r="GA4" s="525" t="str">
        <f ca="1">INDEX(CHOOSE(GA$22,DataAutumn!i.FS_StrategyIndices,DataWinter!i.FS_StrategyIndices,DataSpring!i.FS_StrategyIndices),GA$23,GA$18)</f>
        <v>10:11, 114:121</v>
      </c>
      <c r="GB4" s="525" t="str">
        <f ca="1">INDEX(CHOOSE(GB$22,DataAutumn!i.FS_StrategyIndices,DataWinter!i.FS_StrategyIndices,DataSpring!i.FS_StrategyIndices),GB$23,GB$18)</f>
        <v>6:7, 121:129</v>
      </c>
      <c r="GC4" s="525" t="str">
        <f ca="1">INDEX(CHOOSE(GC$22,DataAutumn!i.FS_StrategyIndices,DataWinter!i.FS_StrategyIndices,DataSpring!i.FS_StrategyIndices),GC$23,GC$18)</f>
        <v>10:11, 121:129</v>
      </c>
      <c r="GD4" s="525" t="str">
        <f ca="1">INDEX(CHOOSE(GD$22,DataAutumn!i.FS_StrategyIndices,DataWinter!i.FS_StrategyIndices,DataSpring!i.FS_StrategyIndices),GD$23,GD$18)</f>
        <v>19:20, 137:154</v>
      </c>
      <c r="GE4" s="525" t="str">
        <f ca="1">INDEX(CHOOSE(GE$22,DataAutumn!i.FS_StrategyIndices,DataWinter!i.FS_StrategyIndices,DataSpring!i.FS_StrategyIndices),GE$23,GE$18)</f>
        <v>6:7, 167:173</v>
      </c>
      <c r="GF4" s="525" t="str">
        <f ca="1">INDEX(CHOOSE(GF$22,DataAutumn!i.FS_StrategyIndices,DataWinter!i.FS_StrategyIndices,DataSpring!i.FS_StrategyIndices),GF$23,GF$18)</f>
        <v>10:11, 167:173</v>
      </c>
      <c r="GG4" s="525" t="str">
        <f ca="1">INDEX(CHOOSE(GG$22,DataAutumn!i.FS_StrategyIndices,DataWinter!i.FS_StrategyIndices,DataSpring!i.FS_StrategyIndices),GG$23,GG$18)</f>
        <v>6:7, 173:181</v>
      </c>
      <c r="GH4" s="525" t="str">
        <f ca="1">INDEX(CHOOSE(GH$22,DataAutumn!i.FS_StrategyIndices,DataWinter!i.FS_StrategyIndices,DataSpring!i.FS_StrategyIndices),GH$23,GH$18)</f>
        <v>10:11, 173:181</v>
      </c>
      <c r="GI4" s="525" t="str">
        <f ca="1">INDEX(CHOOSE(GI$22,DataAutumn!i.FS_StrategyIndices,DataWinter!i.FS_StrategyIndices,DataSpring!i.FS_StrategyIndices),GI$23,GI$18)</f>
        <v>19:20, 189:206</v>
      </c>
      <c r="GJ4" s="525" t="str">
        <f ca="1">INDEX(CHOOSE(GJ$22,DataAutumn!i.FS_StrategyIndices,DataWinter!i.FS_StrategyIndices,DataSpring!i.FS_StrategyIndices),GJ$23,GJ$18)</f>
        <v>6:7, 219:225</v>
      </c>
      <c r="GK4" s="525" t="str">
        <f ca="1">INDEX(CHOOSE(GK$22,DataAutumn!i.FS_StrategyIndices,DataWinter!i.FS_StrategyIndices,DataSpring!i.FS_StrategyIndices),GK$23,GK$18)</f>
        <v>10:11, 219:225</v>
      </c>
      <c r="GL4" s="525" t="str">
        <f ca="1">INDEX(CHOOSE(GL$22,DataAutumn!i.FS_StrategyIndices,DataWinter!i.FS_StrategyIndices,DataSpring!i.FS_StrategyIndices),GL$23,GL$18)</f>
        <v>6:7, 225:233</v>
      </c>
      <c r="GM4" s="525" t="str">
        <f ca="1">INDEX(CHOOSE(GM$22,DataAutumn!i.FS_StrategyIndices,DataWinter!i.FS_StrategyIndices,DataSpring!i.FS_StrategyIndices),GM$23,GM$18)</f>
        <v>10:11, 225:233</v>
      </c>
      <c r="GN4" s="525" t="str">
        <f ca="1">INDEX(CHOOSE(GN$22,DataAutumn!i.FS_StrategyIndices,DataWinter!i.FS_StrategyIndices,DataSpring!i.FS_StrategyIndices),GN$23,GN$18)</f>
        <v>19:20, 241:258</v>
      </c>
      <c r="GO4" s="525" t="str">
        <f ca="1">INDEX(CHOOSE(GO$22,DataAutumn!i.FS_StrategyIndices,DataWinter!i.FS_StrategyIndices,DataSpring!i.FS_StrategyIndices),GO$23,GO$18)</f>
        <v>6:7, 271:277</v>
      </c>
      <c r="GP4" s="525" t="str">
        <f ca="1">INDEX(CHOOSE(GP$22,DataAutumn!i.FS_StrategyIndices,DataWinter!i.FS_StrategyIndices,DataSpring!i.FS_StrategyIndices),GP$23,GP$18)</f>
        <v>10:11, 271:277</v>
      </c>
      <c r="GQ4" s="525" t="str">
        <f ca="1">INDEX(CHOOSE(GQ$22,DataAutumn!i.FS_StrategyIndices,DataWinter!i.FS_StrategyIndices,DataSpring!i.FS_StrategyIndices),GQ$23,GQ$18)</f>
        <v>6:7, 277:285</v>
      </c>
      <c r="GR4" s="525" t="str">
        <f ca="1">INDEX(CHOOSE(GR$22,DataAutumn!i.FS_StrategyIndices,DataWinter!i.FS_StrategyIndices,DataSpring!i.FS_StrategyIndices),GR$23,GR$18)</f>
        <v>10:11, 277:285</v>
      </c>
      <c r="GS4" s="525" t="str">
        <f ca="1">INDEX(CHOOSE(GS$22,DataAutumn!i.FS_StrategyIndices,DataWinter!i.FS_StrategyIndices,DataSpring!i.FS_StrategyIndices),GS$23,GS$18)</f>
        <v>19:20, 293:310</v>
      </c>
      <c r="GT4" s="525" t="str">
        <f ca="1">INDEX(CHOOSE(GT$22,DataAutumn!i.FS_StrategyIndices,DataWinter!i.FS_StrategyIndices,DataSpring!i.FS_StrategyIndices),GT$23,GT$18)</f>
        <v>6:7, 323:329</v>
      </c>
      <c r="GU4" s="525" t="str">
        <f ca="1">INDEX(CHOOSE(GU$22,DataAutumn!i.FS_StrategyIndices,DataWinter!i.FS_StrategyIndices,DataSpring!i.FS_StrategyIndices),GU$23,GU$18)</f>
        <v>10:11, 323:329</v>
      </c>
      <c r="GV4" s="525" t="str">
        <f ca="1">INDEX(CHOOSE(GV$22,DataAutumn!i.FS_StrategyIndices,DataWinter!i.FS_StrategyIndices,DataSpring!i.FS_StrategyIndices),GV$23,GV$18)</f>
        <v>6:7, 329:337</v>
      </c>
      <c r="GW4" s="525" t="str">
        <f ca="1">INDEX(CHOOSE(GW$22,DataAutumn!i.FS_StrategyIndices,DataWinter!i.FS_StrategyIndices,DataSpring!i.FS_StrategyIndices),GW$23,GW$18)</f>
        <v>10:11, 329:337</v>
      </c>
      <c r="GX4" s="525" t="str">
        <f ca="1">INDEX(CHOOSE(GX$22,DataAutumn!i.FS_StrategyIndices,DataWinter!i.FS_StrategyIndices,DataSpring!i.FS_StrategyIndices),GX$23,GX$18)</f>
        <v>19:20, 345:362</v>
      </c>
      <c r="GY4" s="525" t="str">
        <f>INDEX(CHOOSE(GY$22,DataAutumn!i.FS_StrategyIndices,DataWinter!i.FS_StrategyIndices,DataSpring!i.FS_StrategyIndices),GY$23,GY$18)</f>
        <v>67:68, 43:59</v>
      </c>
      <c r="GZ4" s="525" t="str">
        <f ca="1">INDEX(CHOOSE(GZ$22,DataAutumn!i.FS_StrategyIndices,DataWinter!i.FS_StrategyIndices,DataSpring!i.FS_StrategyIndices),GZ$23,GZ$18)</f>
        <v>54:55, 72:79</v>
      </c>
      <c r="HA4" s="525" t="str">
        <f ca="1">INDEX(CHOOSE(HA$22,DataAutumn!i.FS_StrategyIndices,DataWinter!i.FS_StrategyIndices,DataSpring!i.FS_StrategyIndices),HA$23,HA$18)</f>
        <v>58:59, 72:79</v>
      </c>
      <c r="HB4" s="525" t="str">
        <f ca="1">INDEX(CHOOSE(HB$22,DataAutumn!i.FS_StrategyIndices,DataWinter!i.FS_StrategyIndices,DataSpring!i.FS_StrategyIndices),HB$23,HB$18)</f>
        <v>54:55, 79:86</v>
      </c>
      <c r="HC4" s="525" t="str">
        <f ca="1">INDEX(CHOOSE(HC$22,DataAutumn!i.FS_StrategyIndices,DataWinter!i.FS_StrategyIndices,DataSpring!i.FS_StrategyIndices),HC$23,HC$18)</f>
        <v>58:59, 79:86</v>
      </c>
      <c r="HD4" s="525" t="str">
        <f ca="1">INDEX(CHOOSE(HD$22,DataAutumn!i.FS_StrategyIndices,DataWinter!i.FS_StrategyIndices,DataSpring!i.FS_StrategyIndices),HD$23,HD$18)</f>
        <v>67:68, 94:111</v>
      </c>
      <c r="HE4" s="525" t="str">
        <f ca="1">INDEX(CHOOSE(HE$22,DataAutumn!i.FS_StrategyIndices,DataWinter!i.FS_StrategyIndices,DataSpring!i.FS_StrategyIndices),HE$23,HE$18)</f>
        <v>67:68, 43:61</v>
      </c>
      <c r="HF4" s="525" t="str">
        <f ca="1">INDEX(CHOOSE(HF$22,DataAutumn!i.FS_StrategyIndices,DataWinter!i.FS_StrategyIndices,DataSpring!i.FS_StrategyIndices),HF$23,HF$18)</f>
        <v>54:55, 74:81</v>
      </c>
      <c r="HG4" s="525" t="str">
        <f ca="1">INDEX(CHOOSE(HG$22,DataAutumn!i.FS_StrategyIndices,DataWinter!i.FS_StrategyIndices,DataSpring!i.FS_StrategyIndices),HG$23,HG$18)</f>
        <v>58:59, 74:81</v>
      </c>
      <c r="HH4" s="525" t="str">
        <f ca="1">INDEX(CHOOSE(HH$22,DataAutumn!i.FS_StrategyIndices,DataWinter!i.FS_StrategyIndices,DataSpring!i.FS_StrategyIndices),HH$23,HH$18)</f>
        <v>54:55, 81:88</v>
      </c>
      <c r="HI4" s="525" t="str">
        <f ca="1">INDEX(CHOOSE(HI$22,DataAutumn!i.FS_StrategyIndices,DataWinter!i.FS_StrategyIndices,DataSpring!i.FS_StrategyIndices),HI$23,HI$18)</f>
        <v>58:59, 81:88</v>
      </c>
      <c r="HJ4" s="525" t="str">
        <f ca="1">INDEX(CHOOSE(HJ$22,DataAutumn!i.FS_StrategyIndices,DataWinter!i.FS_StrategyIndices,DataSpring!i.FS_StrategyIndices),HJ$23,HJ$18)</f>
        <v>67:68, 96:111</v>
      </c>
      <c r="HK4" s="525" t="str">
        <f ca="1">INDEX(CHOOSE(HK$22,DataAutumn!i.FS_StrategyIndices,DataWinter!i.FS_StrategyIndices,DataSpring!i.FS_StrategyIndices),HK$23,HK$18)</f>
        <v>67:68, 43:64</v>
      </c>
      <c r="HL4" s="525" t="str">
        <f ca="1">INDEX(CHOOSE(HL$22,DataAutumn!i.FS_StrategyIndices,DataWinter!i.FS_StrategyIndices,DataSpring!i.FS_StrategyIndices),HL$23,HL$18)</f>
        <v>54:55, 77:84</v>
      </c>
      <c r="HM4" s="525" t="str">
        <f ca="1">INDEX(CHOOSE(HM$22,DataAutumn!i.FS_StrategyIndices,DataWinter!i.FS_StrategyIndices,DataSpring!i.FS_StrategyIndices),HM$23,HM$18)</f>
        <v>58:59, 77:84</v>
      </c>
      <c r="HN4" s="525" t="str">
        <f ca="1">INDEX(CHOOSE(HN$22,DataAutumn!i.FS_StrategyIndices,DataWinter!i.FS_StrategyIndices,DataSpring!i.FS_StrategyIndices),HN$23,HN$18)</f>
        <v>54:55, 84:91</v>
      </c>
      <c r="HO4" s="525" t="str">
        <f ca="1">INDEX(CHOOSE(HO$22,DataAutumn!i.FS_StrategyIndices,DataWinter!i.FS_StrategyIndices,DataSpring!i.FS_StrategyIndices),HO$23,HO$18)</f>
        <v>58:59, 84:91</v>
      </c>
      <c r="HP4" s="525" t="str">
        <f ca="1">INDEX(CHOOSE(HP$22,DataAutumn!i.FS_StrategyIndices,DataWinter!i.FS_StrategyIndices,DataSpring!i.FS_StrategyIndices),HP$23,HP$18)</f>
        <v>67:68, 99:111</v>
      </c>
      <c r="HQ4" s="525" t="str">
        <f ca="1">INDEX(CHOOSE(HQ$22,DataAutumn!i.FS_StrategyIndices,DataWinter!i.FS_StrategyIndices,DataSpring!i.FS_StrategyIndices),HQ$23,HQ$18)</f>
        <v>67:68, 43:66</v>
      </c>
      <c r="HR4" s="525" t="str">
        <f ca="1">INDEX(CHOOSE(HR$22,DataAutumn!i.FS_StrategyIndices,DataWinter!i.FS_StrategyIndices,DataSpring!i.FS_StrategyIndices),HR$23,HR$18)</f>
        <v>54:55, 79:86</v>
      </c>
      <c r="HS4" s="525" t="str">
        <f ca="1">INDEX(CHOOSE(HS$22,DataAutumn!i.FS_StrategyIndices,DataWinter!i.FS_StrategyIndices,DataSpring!i.FS_StrategyIndices),HS$23,HS$18)</f>
        <v>58:59, 79:86</v>
      </c>
      <c r="HT4" s="525" t="str">
        <f ca="1">INDEX(CHOOSE(HT$22,DataAutumn!i.FS_StrategyIndices,DataWinter!i.FS_StrategyIndices,DataSpring!i.FS_StrategyIndices),HT$23,HT$18)</f>
        <v>54:55, 86:93</v>
      </c>
      <c r="HU4" s="525" t="str">
        <f ca="1">INDEX(CHOOSE(HU$22,DataAutumn!i.FS_StrategyIndices,DataWinter!i.FS_StrategyIndices,DataSpring!i.FS_StrategyIndices),HU$23,HU$18)</f>
        <v>58:59, 86:93</v>
      </c>
      <c r="HV4" s="525" t="str">
        <f ca="1">INDEX(CHOOSE(HV$22,DataAutumn!i.FS_StrategyIndices,DataWinter!i.FS_StrategyIndices,DataSpring!i.FS_StrategyIndices),HV$23,HV$18)</f>
        <v>67:68, 101:111</v>
      </c>
      <c r="HW4" s="525" t="str">
        <f ca="1">INDEX(CHOOSE(HW$22,DataAutumn!i.FS_StrategyIndices,DataWinter!i.FS_StrategyIndices,DataSpring!i.FS_StrategyIndices),HW$23,HW$18)</f>
        <v>67:68, 43:68</v>
      </c>
      <c r="HX4" s="525" t="str">
        <f ca="1">INDEX(CHOOSE(HX$22,DataAutumn!i.FS_StrategyIndices,DataWinter!i.FS_StrategyIndices,DataSpring!i.FS_StrategyIndices),HX$23,HX$18)</f>
        <v>54:55, 81:88</v>
      </c>
      <c r="HY4" s="525" t="str">
        <f ca="1">INDEX(CHOOSE(HY$22,DataAutumn!i.FS_StrategyIndices,DataWinter!i.FS_StrategyIndices,DataSpring!i.FS_StrategyIndices),HY$23,HY$18)</f>
        <v>58:59, 81:88</v>
      </c>
      <c r="HZ4" s="525" t="str">
        <f ca="1">INDEX(CHOOSE(HZ$22,DataAutumn!i.FS_StrategyIndices,DataWinter!i.FS_StrategyIndices,DataSpring!i.FS_StrategyIndices),HZ$23,HZ$18)</f>
        <v>54:55, 88:95</v>
      </c>
      <c r="IA4" s="525" t="str">
        <f ca="1">INDEX(CHOOSE(IA$22,DataAutumn!i.FS_StrategyIndices,DataWinter!i.FS_StrategyIndices,DataSpring!i.FS_StrategyIndices),IA$23,IA$18)</f>
        <v>58:59, 88:95</v>
      </c>
      <c r="IB4" s="525" t="str">
        <f ca="1">INDEX(CHOOSE(IB$22,DataAutumn!i.FS_StrategyIndices,DataWinter!i.FS_StrategyIndices,DataSpring!i.FS_StrategyIndices),IB$23,IB$18)</f>
        <v>67:68, 103:111</v>
      </c>
      <c r="IC4" s="525" t="str">
        <f ca="1">INDEX(CHOOSE(IC$22,DataAutumn!i.FS_StrategyIndices,DataWinter!i.FS_StrategyIndices,DataSpring!i.FS_StrategyIndices),IC$23,IC$18)</f>
        <v>67:68, 43:59</v>
      </c>
      <c r="ID4" s="525" t="str">
        <f ca="1">INDEX(CHOOSE(ID$22,DataAutumn!i.FS_StrategyIndices,DataWinter!i.FS_StrategyIndices,DataSpring!i.FS_StrategyIndices),ID$23,ID$18)</f>
        <v>54:55, 72:79</v>
      </c>
      <c r="IE4" s="525" t="str">
        <f ca="1">INDEX(CHOOSE(IE$22,DataAutumn!i.FS_StrategyIndices,DataWinter!i.FS_StrategyIndices,DataSpring!i.FS_StrategyIndices),IE$23,IE$18)</f>
        <v>58:59, 72:79</v>
      </c>
      <c r="IF4" s="525" t="str">
        <f ca="1">INDEX(CHOOSE(IF$22,DataAutumn!i.FS_StrategyIndices,DataWinter!i.FS_StrategyIndices,DataSpring!i.FS_StrategyIndices),IF$23,IF$18)</f>
        <v>54:55, 79:86</v>
      </c>
      <c r="IG4" s="525" t="str">
        <f ca="1">INDEX(CHOOSE(IG$22,DataAutumn!i.FS_StrategyIndices,DataWinter!i.FS_StrategyIndices,DataSpring!i.FS_StrategyIndices),IG$23,IG$18)</f>
        <v>58:59, 79:86</v>
      </c>
      <c r="IH4" s="525" t="str">
        <f ca="1">INDEX(CHOOSE(IH$22,DataAutumn!i.FS_StrategyIndices,DataWinter!i.FS_StrategyIndices,DataSpring!i.FS_StrategyIndices),IH$23,IH$18)</f>
        <v>67:68, 94:111</v>
      </c>
      <c r="II4" s="525" t="str">
        <f ca="1">INDEX(CHOOSE(II$22,DataAutumn!i.FS_StrategyIndices,DataWinter!i.FS_StrategyIndices,DataSpring!i.FS_StrategyIndices),II$23,II$18)</f>
        <v>54:55, 124:131</v>
      </c>
      <c r="IJ4" s="525" t="str">
        <f ca="1">INDEX(CHOOSE(IJ$22,DataAutumn!i.FS_StrategyIndices,DataWinter!i.FS_StrategyIndices,DataSpring!i.FS_StrategyIndices),IJ$23,IJ$18)</f>
        <v>58:59, 124:131</v>
      </c>
      <c r="IK4" s="525" t="str">
        <f ca="1">INDEX(CHOOSE(IK$22,DataAutumn!i.FS_StrategyIndices,DataWinter!i.FS_StrategyIndices,DataSpring!i.FS_StrategyIndices),IK$23,IK$18)</f>
        <v>54:55, 131:138</v>
      </c>
      <c r="IL4" s="525" t="str">
        <f ca="1">INDEX(CHOOSE(IL$22,DataAutumn!i.FS_StrategyIndices,DataWinter!i.FS_StrategyIndices,DataSpring!i.FS_StrategyIndices),IL$23,IL$18)</f>
        <v>58:59, 131:138</v>
      </c>
      <c r="IM4" s="525" t="str">
        <f ca="1">INDEX(CHOOSE(IM$22,DataAutumn!i.FS_StrategyIndices,DataWinter!i.FS_StrategyIndices,DataSpring!i.FS_StrategyIndices),IM$23,IM$18)</f>
        <v>67:68, 146:164</v>
      </c>
      <c r="IN4" s="525" t="str">
        <f ca="1">INDEX(CHOOSE(IN$22,DataAutumn!i.FS_StrategyIndices,DataWinter!i.FS_StrategyIndices,DataSpring!i.FS_StrategyIndices),IN$23,IN$18)</f>
        <v>54:55, 176:183</v>
      </c>
      <c r="IO4" s="525" t="str">
        <f ca="1">INDEX(CHOOSE(IO$22,DataAutumn!i.FS_StrategyIndices,DataWinter!i.FS_StrategyIndices,DataSpring!i.FS_StrategyIndices),IO$23,IO$18)</f>
        <v>58:59, 176:183</v>
      </c>
      <c r="IP4" s="525" t="str">
        <f ca="1">INDEX(CHOOSE(IP$22,DataAutumn!i.FS_StrategyIndices,DataWinter!i.FS_StrategyIndices,DataSpring!i.FS_StrategyIndices),IP$23,IP$18)</f>
        <v>54:55, 183:191</v>
      </c>
      <c r="IQ4" s="525" t="str">
        <f ca="1">INDEX(CHOOSE(IQ$22,DataAutumn!i.FS_StrategyIndices,DataWinter!i.FS_StrategyIndices,DataSpring!i.FS_StrategyIndices),IQ$23,IQ$18)</f>
        <v>58:59, 183:191</v>
      </c>
      <c r="IR4" s="525" t="str">
        <f ca="1">INDEX(CHOOSE(IR$22,DataAutumn!i.FS_StrategyIndices,DataWinter!i.FS_StrategyIndices,DataSpring!i.FS_StrategyIndices),IR$23,IR$18)</f>
        <v>67:68, 199:216</v>
      </c>
      <c r="IS4" s="525" t="str">
        <f ca="1">INDEX(CHOOSE(IS$22,DataAutumn!i.FS_StrategyIndices,DataWinter!i.FS_StrategyIndices,DataSpring!i.FS_StrategyIndices),IS$23,IS$18)</f>
        <v>54:55, 229:235</v>
      </c>
      <c r="IT4" s="525" t="str">
        <f ca="1">INDEX(CHOOSE(IT$22,DataAutumn!i.FS_StrategyIndices,DataWinter!i.FS_StrategyIndices,DataSpring!i.FS_StrategyIndices),IT$23,IT$18)</f>
        <v>58:59, 229:235</v>
      </c>
      <c r="IU4" s="525" t="str">
        <f ca="1">INDEX(CHOOSE(IU$22,DataAutumn!i.FS_StrategyIndices,DataWinter!i.FS_StrategyIndices,DataSpring!i.FS_StrategyIndices),IU$23,IU$18)</f>
        <v>54:55, 235:243</v>
      </c>
      <c r="IV4" s="525" t="str">
        <f ca="1">INDEX(CHOOSE(IV$22,DataAutumn!i.FS_StrategyIndices,DataWinter!i.FS_StrategyIndices,DataSpring!i.FS_StrategyIndices),IV$23,IV$18)</f>
        <v>58:59, 235:243</v>
      </c>
      <c r="IW4" s="525" t="str">
        <f ca="1">INDEX(CHOOSE(IW$22,DataAutumn!i.FS_StrategyIndices,DataWinter!i.FS_StrategyIndices,DataSpring!i.FS_StrategyIndices),IW$23,IW$18)</f>
        <v>67:68, 251:268</v>
      </c>
      <c r="IX4" s="525" t="str">
        <f ca="1">INDEX(CHOOSE(IX$22,DataAutumn!i.FS_StrategyIndices,DataWinter!i.FS_StrategyIndices,DataSpring!i.FS_StrategyIndices),IX$23,IX$18)</f>
        <v>54:55, 281:287</v>
      </c>
      <c r="IY4" s="525" t="str">
        <f ca="1">INDEX(CHOOSE(IY$22,DataAutumn!i.FS_StrategyIndices,DataWinter!i.FS_StrategyIndices,DataSpring!i.FS_StrategyIndices),IY$23,IY$18)</f>
        <v>58:59, 281:287</v>
      </c>
      <c r="IZ4" s="525" t="str">
        <f ca="1">INDEX(CHOOSE(IZ$22,DataAutumn!i.FS_StrategyIndices,DataWinter!i.FS_StrategyIndices,DataSpring!i.FS_StrategyIndices),IZ$23,IZ$18)</f>
        <v>54:55, 287:295</v>
      </c>
      <c r="JA4" s="525" t="str">
        <f ca="1">INDEX(CHOOSE(JA$22,DataAutumn!i.FS_StrategyIndices,DataWinter!i.FS_StrategyIndices,DataSpring!i.FS_StrategyIndices),JA$23,JA$18)</f>
        <v>58:59, 287:295</v>
      </c>
      <c r="JB4" s="525" t="str">
        <f ca="1">INDEX(CHOOSE(JB$22,DataAutumn!i.FS_StrategyIndices,DataWinter!i.FS_StrategyIndices,DataSpring!i.FS_StrategyIndices),JB$23,JB$18)</f>
        <v>67:68, 303:320</v>
      </c>
      <c r="JC4" s="525" t="str">
        <f ca="1">INDEX(CHOOSE(JC$22,DataAutumn!i.FS_StrategyIndices,DataWinter!i.FS_StrategyIndices,DataSpring!i.FS_StrategyIndices),JC$23,JC$18)</f>
        <v>54:55, 333:339</v>
      </c>
      <c r="JD4" s="525" t="str">
        <f ca="1">INDEX(CHOOSE(JD$22,DataAutumn!i.FS_StrategyIndices,DataWinter!i.FS_StrategyIndices,DataSpring!i.FS_StrategyIndices),JD$23,JD$18)</f>
        <v>58:59, 333:339</v>
      </c>
      <c r="JE4" s="525" t="str">
        <f ca="1">INDEX(CHOOSE(JE$22,DataAutumn!i.FS_StrategyIndices,DataWinter!i.FS_StrategyIndices,DataSpring!i.FS_StrategyIndices),JE$23,JE$18)</f>
        <v>54:55, 339:347</v>
      </c>
      <c r="JF4" s="525" t="str">
        <f ca="1">INDEX(CHOOSE(JF$22,DataAutumn!i.FS_StrategyIndices,DataWinter!i.FS_StrategyIndices,DataSpring!i.FS_StrategyIndices),JF$23,JF$18)</f>
        <v>58:59, 339:347</v>
      </c>
      <c r="JG4" s="525" t="str">
        <f ca="1">INDEX(CHOOSE(JG$22,DataAutumn!i.FS_StrategyIndices,DataWinter!i.FS_StrategyIndices,DataSpring!i.FS_StrategyIndices),JG$23,JG$18)</f>
        <v>67:68, 355:372</v>
      </c>
      <c r="JH4" s="96" t="s">
        <v>863</v>
      </c>
      <c r="JI4" s="95"/>
      <c r="JJ4" s="96" t="s">
        <v>6</v>
      </c>
      <c r="JK4" s="96" t="s">
        <v>8</v>
      </c>
      <c r="JL4" s="96"/>
      <c r="JM4" s="96"/>
      <c r="JN4" s="96"/>
      <c r="JO4" s="96" t="s">
        <v>1702</v>
      </c>
      <c r="JP4" s="96" t="s">
        <v>1799</v>
      </c>
      <c r="JQ4" s="96"/>
      <c r="JR4" s="96"/>
      <c r="JS4" s="96" t="s">
        <v>1476</v>
      </c>
      <c r="JT4" s="96" t="s">
        <v>1477</v>
      </c>
      <c r="JU4" s="96" t="s">
        <v>1211</v>
      </c>
      <c r="JV4" s="96" t="s">
        <v>1473</v>
      </c>
      <c r="JW4" s="96" t="s">
        <v>1212</v>
      </c>
      <c r="JX4" s="96" t="s">
        <v>1478</v>
      </c>
      <c r="JY4" s="96" t="s">
        <v>1479</v>
      </c>
      <c r="JZ4" s="96" t="s">
        <v>1480</v>
      </c>
      <c r="KA4" s="96" t="s">
        <v>1481</v>
      </c>
      <c r="KB4" s="96" t="s">
        <v>1476</v>
      </c>
      <c r="KC4" s="96" t="s">
        <v>1477</v>
      </c>
      <c r="KD4" s="96" t="s">
        <v>1211</v>
      </c>
      <c r="KE4" s="96" t="s">
        <v>1473</v>
      </c>
      <c r="KF4" s="96" t="s">
        <v>1212</v>
      </c>
      <c r="KG4" s="96" t="s">
        <v>1478</v>
      </c>
      <c r="KH4" s="96" t="s">
        <v>1479</v>
      </c>
      <c r="KI4" s="96" t="s">
        <v>1480</v>
      </c>
      <c r="KJ4" s="96" t="s">
        <v>1481</v>
      </c>
      <c r="KK4" s="96" t="s">
        <v>831</v>
      </c>
      <c r="KL4" s="96" t="s">
        <v>1779</v>
      </c>
      <c r="KM4" s="96" t="s">
        <v>1009</v>
      </c>
      <c r="KN4" s="96" t="s">
        <v>379</v>
      </c>
      <c r="KO4" s="96" t="s">
        <v>377</v>
      </c>
      <c r="KP4" s="96" t="s">
        <v>606</v>
      </c>
      <c r="KQ4" s="96" t="s">
        <v>401</v>
      </c>
      <c r="KR4" s="96" t="s">
        <v>581</v>
      </c>
      <c r="KS4" s="96" t="s">
        <v>581</v>
      </c>
      <c r="KT4" s="96" t="s">
        <v>1874</v>
      </c>
      <c r="KU4" s="96" t="s">
        <v>1876</v>
      </c>
      <c r="KV4" s="96" t="s">
        <v>1875</v>
      </c>
      <c r="KW4" s="96" t="s">
        <v>1645</v>
      </c>
      <c r="KX4" s="96" t="s">
        <v>1070</v>
      </c>
      <c r="KY4" s="96" t="s">
        <v>863</v>
      </c>
      <c r="KZ4" s="96" t="s">
        <v>1880</v>
      </c>
      <c r="LA4" s="96" t="s">
        <v>1645</v>
      </c>
      <c r="LB4" s="96" t="s">
        <v>1645</v>
      </c>
      <c r="LC4" s="96" t="s">
        <v>1645</v>
      </c>
      <c r="LD4" s="95"/>
      <c r="LE4" s="96" t="s">
        <v>242</v>
      </c>
      <c r="LF4" s="96" t="s">
        <v>1926</v>
      </c>
      <c r="LG4" s="96" t="s">
        <v>242</v>
      </c>
      <c r="LH4" s="96" t="s">
        <v>1926</v>
      </c>
      <c r="LI4" s="96"/>
      <c r="LJ4" s="96" t="s">
        <v>6</v>
      </c>
      <c r="LK4" s="96" t="s">
        <v>7</v>
      </c>
      <c r="LL4" s="96" t="s">
        <v>8</v>
      </c>
      <c r="LM4" s="96" t="s">
        <v>831</v>
      </c>
      <c r="LN4" s="96" t="s">
        <v>581</v>
      </c>
      <c r="LO4" s="96" t="s">
        <v>6</v>
      </c>
      <c r="LP4" s="96" t="s">
        <v>712</v>
      </c>
      <c r="LQ4" s="96" t="s">
        <v>6</v>
      </c>
      <c r="LR4" s="96" t="s">
        <v>712</v>
      </c>
      <c r="LS4" s="96" t="s">
        <v>6</v>
      </c>
      <c r="LT4" s="96" t="s">
        <v>712</v>
      </c>
      <c r="LU4" s="96"/>
      <c r="LV4" s="96"/>
      <c r="LW4" s="132" t="s">
        <v>1207</v>
      </c>
      <c r="LX4" s="132" t="s">
        <v>1210</v>
      </c>
      <c r="LY4" s="132" t="s">
        <v>1211</v>
      </c>
      <c r="LZ4" s="132" t="s">
        <v>1661</v>
      </c>
      <c r="MA4" s="132" t="s">
        <v>1662</v>
      </c>
      <c r="MB4" s="132" t="s">
        <v>1663</v>
      </c>
      <c r="MC4" s="132" t="s">
        <v>1664</v>
      </c>
      <c r="MD4" s="132" t="s">
        <v>1665</v>
      </c>
      <c r="ME4" s="96"/>
      <c r="MF4" s="96" t="s">
        <v>1293</v>
      </c>
      <c r="MG4" s="96" t="s">
        <v>1295</v>
      </c>
      <c r="MH4" s="96" t="s">
        <v>1213</v>
      </c>
      <c r="MI4" s="96" t="s">
        <v>1655</v>
      </c>
      <c r="MJ4" s="96" t="s">
        <v>1656</v>
      </c>
      <c r="MK4" s="96" t="s">
        <v>1657</v>
      </c>
      <c r="ML4" s="96" t="s">
        <v>1294</v>
      </c>
      <c r="MM4" s="96"/>
      <c r="MN4" s="96" t="s">
        <v>1532</v>
      </c>
      <c r="MO4" s="96" t="s">
        <v>1533</v>
      </c>
      <c r="MP4" s="96"/>
      <c r="MQ4" s="96" t="s">
        <v>892</v>
      </c>
      <c r="MR4" s="96" t="s">
        <v>986</v>
      </c>
      <c r="MS4" s="96" t="s">
        <v>987</v>
      </c>
      <c r="MT4" s="96" t="s">
        <v>988</v>
      </c>
      <c r="MU4" s="96" t="s">
        <v>985</v>
      </c>
      <c r="MV4" s="96"/>
      <c r="MW4" s="96" t="s">
        <v>1286</v>
      </c>
      <c r="MX4" s="96" t="s">
        <v>1287</v>
      </c>
      <c r="MY4" s="96"/>
      <c r="MZ4" s="96" t="s">
        <v>831</v>
      </c>
      <c r="NA4" s="96" t="s">
        <v>831</v>
      </c>
      <c r="NB4" s="96" t="s">
        <v>379</v>
      </c>
      <c r="NC4" s="96"/>
      <c r="ND4" s="96" t="s">
        <v>347</v>
      </c>
      <c r="NE4" s="96" t="s">
        <v>826</v>
      </c>
      <c r="NF4" s="96" t="s">
        <v>6</v>
      </c>
      <c r="NG4" s="96" t="s">
        <v>6</v>
      </c>
      <c r="NH4" s="96" t="s">
        <v>6</v>
      </c>
      <c r="NI4" s="96"/>
      <c r="NJ4" s="95"/>
      <c r="NK4" s="96"/>
      <c r="NL4" s="96"/>
      <c r="NM4" s="96"/>
      <c r="NN4" s="96"/>
      <c r="NO4" s="96"/>
      <c r="NP4" s="96" t="s">
        <v>1178</v>
      </c>
      <c r="NQ4" s="96" t="s">
        <v>242</v>
      </c>
      <c r="NR4" s="96" t="s">
        <v>242</v>
      </c>
      <c r="NS4" s="95"/>
      <c r="NT4" s="96" t="s">
        <v>163</v>
      </c>
      <c r="NU4" s="96"/>
      <c r="NV4" s="96" t="s">
        <v>1178</v>
      </c>
      <c r="NW4" s="96"/>
      <c r="NX4" s="96"/>
      <c r="NY4" s="96" t="s">
        <v>1470</v>
      </c>
      <c r="NZ4" s="96" t="s">
        <v>1558</v>
      </c>
      <c r="OA4" s="96" t="s">
        <v>1559</v>
      </c>
      <c r="OB4" s="96" t="s">
        <v>1560</v>
      </c>
      <c r="OC4" s="96" t="s">
        <v>1561</v>
      </c>
      <c r="OD4" s="96" t="s">
        <v>1562</v>
      </c>
      <c r="OE4" s="96" t="s">
        <v>1563</v>
      </c>
      <c r="OF4" s="96"/>
      <c r="OG4" s="95"/>
      <c r="OH4" s="132" t="str">
        <f t="shared" ref="OH4:OM4" si="0">INDEX(i.slices_ffcfw,OH$18,OH$22+(OH$24-1)*3)</f>
        <v>33:34</v>
      </c>
      <c r="OI4" s="132" t="str">
        <f t="shared" si="0"/>
        <v>49:50</v>
      </c>
      <c r="OJ4" s="132" t="str">
        <f t="shared" si="0"/>
        <v>62:63</v>
      </c>
      <c r="OK4" s="132" t="str">
        <f t="shared" si="0"/>
        <v>69:70</v>
      </c>
      <c r="OL4" s="132" t="str">
        <f t="shared" si="0"/>
        <v>76:77</v>
      </c>
      <c r="OM4" s="132" t="str">
        <f t="shared" si="0"/>
        <v>84:85</v>
      </c>
      <c r="ON4" s="132" t="str">
        <f t="shared" ref="ON4:PY4" ca="1" si="1">INDEX(i.slices_ffcfw,ON$18,ON$22+(ON$24-1)*3)</f>
        <v>33:34</v>
      </c>
      <c r="OO4" s="132" t="str">
        <f t="shared" ca="1" si="1"/>
        <v>51:52</v>
      </c>
      <c r="OP4" s="132" t="str">
        <f t="shared" ca="1" si="1"/>
        <v>64:65</v>
      </c>
      <c r="OQ4" s="132" t="str">
        <f t="shared" ca="1" si="1"/>
        <v>71:72</v>
      </c>
      <c r="OR4" s="132" t="str">
        <f t="shared" ca="1" si="1"/>
        <v>78:79</v>
      </c>
      <c r="OS4" s="132" t="str">
        <f t="shared" ca="1" si="1"/>
        <v>86:87</v>
      </c>
      <c r="OT4" s="132" t="str">
        <f t="shared" ca="1" si="1"/>
        <v>33:34</v>
      </c>
      <c r="OU4" s="132" t="str">
        <f t="shared" ca="1" si="1"/>
        <v>54:55</v>
      </c>
      <c r="OV4" s="132" t="str">
        <f t="shared" ca="1" si="1"/>
        <v>67:68</v>
      </c>
      <c r="OW4" s="132" t="str">
        <f t="shared" ca="1" si="1"/>
        <v>74:75</v>
      </c>
      <c r="OX4" s="132" t="str">
        <f t="shared" ca="1" si="1"/>
        <v>81:82</v>
      </c>
      <c r="OY4" s="132" t="str">
        <f t="shared" ca="1" si="1"/>
        <v>89:90</v>
      </c>
      <c r="OZ4" s="132" t="str">
        <f t="shared" ca="1" si="1"/>
        <v>33:34</v>
      </c>
      <c r="PA4" s="132" t="str">
        <f t="shared" ca="1" si="1"/>
        <v>56:57</v>
      </c>
      <c r="PB4" s="132" t="str">
        <f t="shared" ca="1" si="1"/>
        <v>69:70</v>
      </c>
      <c r="PC4" s="132" t="str">
        <f t="shared" ca="1" si="1"/>
        <v>76:77</v>
      </c>
      <c r="PD4" s="132" t="str">
        <f t="shared" ca="1" si="1"/>
        <v>83:84</v>
      </c>
      <c r="PE4" s="132" t="str">
        <f t="shared" ca="1" si="1"/>
        <v>91:92</v>
      </c>
      <c r="PF4" s="132" t="str">
        <f t="shared" ca="1" si="1"/>
        <v>33:34</v>
      </c>
      <c r="PG4" s="132" t="str">
        <f t="shared" ca="1" si="1"/>
        <v>58:59</v>
      </c>
      <c r="PH4" s="132" t="str">
        <f t="shared" ca="1" si="1"/>
        <v>71:72</v>
      </c>
      <c r="PI4" s="132" t="str">
        <f t="shared" ca="1" si="1"/>
        <v>78:79</v>
      </c>
      <c r="PJ4" s="132" t="str">
        <f t="shared" ca="1" si="1"/>
        <v>85:86</v>
      </c>
      <c r="PK4" s="132" t="str">
        <f t="shared" ca="1" si="1"/>
        <v>93:94</v>
      </c>
      <c r="PL4" s="132" t="str">
        <f t="shared" ca="1" si="1"/>
        <v>33:34</v>
      </c>
      <c r="PM4" s="132" t="str">
        <f t="shared" ca="1" si="1"/>
        <v>49:50</v>
      </c>
      <c r="PN4" s="132" t="str">
        <f t="shared" ca="1" si="1"/>
        <v>62:63</v>
      </c>
      <c r="PO4" s="132" t="str">
        <f t="shared" ca="1" si="1"/>
        <v>69:70</v>
      </c>
      <c r="PP4" s="132" t="str">
        <f t="shared" ca="1" si="1"/>
        <v>76:77</v>
      </c>
      <c r="PQ4" s="132" t="str">
        <f t="shared" ca="1" si="1"/>
        <v>84:85</v>
      </c>
      <c r="PR4" s="132" t="str">
        <f>INDEX(i.slices_ffcfw,PR$18,PR$22+(PR$24-1)*3)</f>
        <v>102:103</v>
      </c>
      <c r="PS4" s="132" t="str">
        <f>INDEX(i.slices_ffcfw,PS$18,PS$22+(PS$24-1)*3)</f>
        <v>114:115</v>
      </c>
      <c r="PT4" s="132" t="str">
        <f>INDEX(i.slices_ffcfw,PT$18,PT$22+(PT$24-1)*3)</f>
        <v>121:122</v>
      </c>
      <c r="PU4" s="132" t="str">
        <f t="shared" si="1"/>
        <v>129:130</v>
      </c>
      <c r="PV4" s="132" t="str">
        <f t="shared" si="1"/>
        <v>137:138</v>
      </c>
      <c r="PW4" s="132" t="str">
        <f t="shared" si="1"/>
        <v>154:155</v>
      </c>
      <c r="PX4" s="132" t="str">
        <f t="shared" si="1"/>
        <v>167:168</v>
      </c>
      <c r="PY4" s="132" t="str">
        <f t="shared" si="1"/>
        <v>173:174</v>
      </c>
      <c r="PZ4" s="132" t="str">
        <f t="shared" ref="PZ4:RQ4" si="2">INDEX(i.slices_ffcfw,PZ$18,PZ$22+(PZ$24-1)*3)</f>
        <v>181:182</v>
      </c>
      <c r="QA4" s="132" t="str">
        <f t="shared" si="2"/>
        <v>189:190</v>
      </c>
      <c r="QB4" s="132" t="str">
        <f t="shared" si="2"/>
        <v>206:207</v>
      </c>
      <c r="QC4" s="132" t="str">
        <f t="shared" si="2"/>
        <v>219:220</v>
      </c>
      <c r="QD4" s="132" t="str">
        <f t="shared" si="2"/>
        <v>225:226</v>
      </c>
      <c r="QE4" s="132" t="str">
        <f t="shared" si="2"/>
        <v>233:234</v>
      </c>
      <c r="QF4" s="132" t="str">
        <f t="shared" si="2"/>
        <v>241:242</v>
      </c>
      <c r="QG4" s="132" t="str">
        <f t="shared" si="2"/>
        <v>258:259</v>
      </c>
      <c r="QH4" s="132" t="str">
        <f t="shared" si="2"/>
        <v>271:272</v>
      </c>
      <c r="QI4" s="132" t="str">
        <f t="shared" si="2"/>
        <v>277:278</v>
      </c>
      <c r="QJ4" s="132" t="str">
        <f t="shared" si="2"/>
        <v>285:286</v>
      </c>
      <c r="QK4" s="132" t="str">
        <f t="shared" si="2"/>
        <v>293:294</v>
      </c>
      <c r="QL4" s="132" t="str">
        <f t="shared" si="2"/>
        <v>310:311</v>
      </c>
      <c r="QM4" s="132" t="str">
        <f t="shared" si="2"/>
        <v>323:324</v>
      </c>
      <c r="QN4" s="132" t="str">
        <f t="shared" si="2"/>
        <v>329:330</v>
      </c>
      <c r="QO4" s="132" t="str">
        <f t="shared" si="2"/>
        <v>337:338</v>
      </c>
      <c r="QP4" s="132" t="str">
        <f t="shared" si="2"/>
        <v>345:346</v>
      </c>
      <c r="QQ4" s="132" t="str">
        <f t="shared" si="2"/>
        <v>362:363</v>
      </c>
      <c r="QR4" s="132" t="str">
        <f t="shared" si="2"/>
        <v>38:39</v>
      </c>
      <c r="QS4" s="132" t="str">
        <f t="shared" si="2"/>
        <v>54:55</v>
      </c>
      <c r="QT4" s="132" t="str">
        <f t="shared" si="2"/>
        <v>67:68</v>
      </c>
      <c r="QU4" s="132" t="str">
        <f t="shared" si="2"/>
        <v>74:75</v>
      </c>
      <c r="QV4" s="132" t="str">
        <f t="shared" si="2"/>
        <v>81:82</v>
      </c>
      <c r="QW4" s="132" t="str">
        <f t="shared" si="2"/>
        <v>89:90</v>
      </c>
      <c r="QX4" s="132" t="str">
        <f t="shared" ca="1" si="2"/>
        <v>38:39</v>
      </c>
      <c r="QY4" s="132" t="str">
        <f t="shared" ca="1" si="2"/>
        <v>56:57</v>
      </c>
      <c r="QZ4" s="132" t="str">
        <f t="shared" ca="1" si="2"/>
        <v>69:70</v>
      </c>
      <c r="RA4" s="132" t="str">
        <f t="shared" ca="1" si="2"/>
        <v>76:77</v>
      </c>
      <c r="RB4" s="132" t="str">
        <f t="shared" ca="1" si="2"/>
        <v>83:84</v>
      </c>
      <c r="RC4" s="132" t="str">
        <f t="shared" ca="1" si="2"/>
        <v>91:92</v>
      </c>
      <c r="RD4" s="132" t="str">
        <f t="shared" ca="1" si="2"/>
        <v>38:39</v>
      </c>
      <c r="RE4" s="132" t="str">
        <f t="shared" ca="1" si="2"/>
        <v>59:60</v>
      </c>
      <c r="RF4" s="132" t="str">
        <f t="shared" ca="1" si="2"/>
        <v>72:73</v>
      </c>
      <c r="RG4" s="132" t="str">
        <f t="shared" ca="1" si="2"/>
        <v>79:80</v>
      </c>
      <c r="RH4" s="132" t="str">
        <f t="shared" ca="1" si="2"/>
        <v>86:87</v>
      </c>
      <c r="RI4" s="132" t="str">
        <f t="shared" ca="1" si="2"/>
        <v>94:95</v>
      </c>
      <c r="RJ4" s="132" t="str">
        <f t="shared" ca="1" si="2"/>
        <v>38:39</v>
      </c>
      <c r="RK4" s="132" t="str">
        <f t="shared" ca="1" si="2"/>
        <v>61:62</v>
      </c>
      <c r="RL4" s="132" t="str">
        <f t="shared" ca="1" si="2"/>
        <v>74:75</v>
      </c>
      <c r="RM4" s="132" t="str">
        <f t="shared" ca="1" si="2"/>
        <v>81:82</v>
      </c>
      <c r="RN4" s="132" t="str">
        <f t="shared" ca="1" si="2"/>
        <v>88:89</v>
      </c>
      <c r="RO4" s="132" t="str">
        <f t="shared" ca="1" si="2"/>
        <v>96:97</v>
      </c>
      <c r="RP4" s="132" t="str">
        <f t="shared" ca="1" si="2"/>
        <v>38:39</v>
      </c>
      <c r="RQ4" s="132" t="str">
        <f t="shared" ca="1" si="2"/>
        <v>63:64</v>
      </c>
      <c r="RR4" s="132" t="str">
        <f t="shared" ref="RR4:TO4" ca="1" si="3">INDEX(i.slices_ffcfw,RR$18,RR$22+(RR$24-1)*3)</f>
        <v>76:77</v>
      </c>
      <c r="RS4" s="132" t="str">
        <f t="shared" ca="1" si="3"/>
        <v>83:84</v>
      </c>
      <c r="RT4" s="132" t="str">
        <f t="shared" ca="1" si="3"/>
        <v>90:91</v>
      </c>
      <c r="RU4" s="132" t="str">
        <f t="shared" ca="1" si="3"/>
        <v>98:99</v>
      </c>
      <c r="RV4" s="132" t="str">
        <f t="shared" ca="1" si="3"/>
        <v>38:39</v>
      </c>
      <c r="RW4" s="132" t="str">
        <f t="shared" ca="1" si="3"/>
        <v>54:55</v>
      </c>
      <c r="RX4" s="132" t="str">
        <f t="shared" ca="1" si="3"/>
        <v>67:68</v>
      </c>
      <c r="RY4" s="132" t="str">
        <f t="shared" ca="1" si="3"/>
        <v>74:75</v>
      </c>
      <c r="RZ4" s="132" t="str">
        <f t="shared" ca="1" si="3"/>
        <v>81:82</v>
      </c>
      <c r="SA4" s="132" t="str">
        <f t="shared" ca="1" si="3"/>
        <v>89:90</v>
      </c>
      <c r="SB4" s="132" t="str">
        <f>INDEX(i.slices_ffcfw,SB$18,SB$22+(SB$24-1)*3)</f>
        <v>106:107</v>
      </c>
      <c r="SC4" s="132" t="str">
        <f>INDEX(i.slices_ffcfw,SC$18,SC$22+(SC$24-1)*3)</f>
        <v>119:120</v>
      </c>
      <c r="SD4" s="132" t="str">
        <f t="shared" si="3"/>
        <v>126:127</v>
      </c>
      <c r="SE4" s="132" t="str">
        <f t="shared" si="3"/>
        <v>133:134</v>
      </c>
      <c r="SF4" s="132" t="str">
        <f t="shared" si="3"/>
        <v>141:142</v>
      </c>
      <c r="SG4" s="132" t="str">
        <f t="shared" si="3"/>
        <v>159:160</v>
      </c>
      <c r="SH4" s="132" t="str">
        <f t="shared" si="3"/>
        <v>171:172</v>
      </c>
      <c r="SI4" s="132" t="str">
        <f t="shared" si="3"/>
        <v>178:179</v>
      </c>
      <c r="SJ4" s="132" t="str">
        <f t="shared" si="3"/>
        <v>186:187</v>
      </c>
      <c r="SK4" s="132" t="str">
        <f t="shared" si="3"/>
        <v>194:195</v>
      </c>
      <c r="SL4" s="132" t="str">
        <f t="shared" si="3"/>
        <v>211:212</v>
      </c>
      <c r="SM4" s="132" t="str">
        <f t="shared" si="3"/>
        <v>224:225</v>
      </c>
      <c r="SN4" s="132" t="str">
        <f t="shared" si="3"/>
        <v>230:231</v>
      </c>
      <c r="SO4" s="132" t="str">
        <f t="shared" si="3"/>
        <v>238:239</v>
      </c>
      <c r="SP4" s="132" t="str">
        <f t="shared" si="3"/>
        <v>246:247</v>
      </c>
      <c r="SQ4" s="132" t="str">
        <f t="shared" si="3"/>
        <v>263:264</v>
      </c>
      <c r="SR4" s="132" t="str">
        <f t="shared" si="3"/>
        <v>276:277</v>
      </c>
      <c r="SS4" s="132" t="str">
        <f t="shared" si="3"/>
        <v>282:283</v>
      </c>
      <c r="ST4" s="132" t="str">
        <f t="shared" si="3"/>
        <v>290:291</v>
      </c>
      <c r="SU4" s="132" t="str">
        <f t="shared" si="3"/>
        <v>298:299</v>
      </c>
      <c r="SV4" s="132" t="str">
        <f t="shared" si="3"/>
        <v>315:316</v>
      </c>
      <c r="SW4" s="132" t="str">
        <f t="shared" si="3"/>
        <v>328:329</v>
      </c>
      <c r="SX4" s="132" t="str">
        <f t="shared" si="3"/>
        <v>334:335</v>
      </c>
      <c r="SY4" s="132" t="str">
        <f t="shared" si="3"/>
        <v>342:343</v>
      </c>
      <c r="SZ4" s="132" t="str">
        <f t="shared" si="3"/>
        <v>350:351</v>
      </c>
      <c r="TA4" s="132" t="str">
        <f t="shared" si="3"/>
        <v>367:368</v>
      </c>
      <c r="TB4" s="132" t="str">
        <f t="shared" si="3"/>
        <v>43:44</v>
      </c>
      <c r="TC4" s="132" t="str">
        <f t="shared" si="3"/>
        <v>59:60</v>
      </c>
      <c r="TD4" s="132" t="str">
        <f t="shared" si="3"/>
        <v>72:73</v>
      </c>
      <c r="TE4" s="132" t="str">
        <f t="shared" si="3"/>
        <v>79:80</v>
      </c>
      <c r="TF4" s="132" t="str">
        <f t="shared" si="3"/>
        <v>86:87</v>
      </c>
      <c r="TG4" s="132" t="str">
        <f t="shared" si="3"/>
        <v>94:95</v>
      </c>
      <c r="TH4" s="132" t="str">
        <f t="shared" ca="1" si="3"/>
        <v>43:44</v>
      </c>
      <c r="TI4" s="132" t="str">
        <f t="shared" ca="1" si="3"/>
        <v>61:62</v>
      </c>
      <c r="TJ4" s="132" t="str">
        <f t="shared" ca="1" si="3"/>
        <v>74:75</v>
      </c>
      <c r="TK4" s="132" t="str">
        <f t="shared" ca="1" si="3"/>
        <v>81:82</v>
      </c>
      <c r="TL4" s="132" t="str">
        <f t="shared" ca="1" si="3"/>
        <v>88:89</v>
      </c>
      <c r="TM4" s="132" t="str">
        <f t="shared" ca="1" si="3"/>
        <v>96:97</v>
      </c>
      <c r="TN4" s="132" t="str">
        <f t="shared" ca="1" si="3"/>
        <v>43:44</v>
      </c>
      <c r="TO4" s="132" t="str">
        <f t="shared" ca="1" si="3"/>
        <v>64:65</v>
      </c>
      <c r="TP4" s="132" t="str">
        <f t="shared" ref="TP4:VK4" ca="1" si="4">INDEX(i.slices_ffcfw,TP$18,TP$22+(TP$24-1)*3)</f>
        <v>77:78</v>
      </c>
      <c r="TQ4" s="132" t="str">
        <f t="shared" ca="1" si="4"/>
        <v>84:85</v>
      </c>
      <c r="TR4" s="132" t="str">
        <f t="shared" ca="1" si="4"/>
        <v>91:92</v>
      </c>
      <c r="TS4" s="132" t="str">
        <f t="shared" ca="1" si="4"/>
        <v>99:100</v>
      </c>
      <c r="TT4" s="132" t="str">
        <f t="shared" ca="1" si="4"/>
        <v>43:44</v>
      </c>
      <c r="TU4" s="132" t="str">
        <f t="shared" ca="1" si="4"/>
        <v>66:67</v>
      </c>
      <c r="TV4" s="132" t="str">
        <f t="shared" ca="1" si="4"/>
        <v>79:80</v>
      </c>
      <c r="TW4" s="132" t="str">
        <f t="shared" ca="1" si="4"/>
        <v>86:87</v>
      </c>
      <c r="TX4" s="132" t="str">
        <f t="shared" ca="1" si="4"/>
        <v>93:94</v>
      </c>
      <c r="TY4" s="132" t="str">
        <f t="shared" ca="1" si="4"/>
        <v>101:102</v>
      </c>
      <c r="TZ4" s="132" t="str">
        <f t="shared" ca="1" si="4"/>
        <v>43:44</v>
      </c>
      <c r="UA4" s="132" t="str">
        <f t="shared" ca="1" si="4"/>
        <v>68:69</v>
      </c>
      <c r="UB4" s="132" t="str">
        <f t="shared" ca="1" si="4"/>
        <v>81:82</v>
      </c>
      <c r="UC4" s="132" t="str">
        <f t="shared" ca="1" si="4"/>
        <v>88:89</v>
      </c>
      <c r="UD4" s="132" t="str">
        <f t="shared" ca="1" si="4"/>
        <v>95:96</v>
      </c>
      <c r="UE4" s="132" t="str">
        <f t="shared" ca="1" si="4"/>
        <v>103:104</v>
      </c>
      <c r="UF4" s="132" t="str">
        <f t="shared" ca="1" si="4"/>
        <v>43:44</v>
      </c>
      <c r="UG4" s="132" t="str">
        <f t="shared" ca="1" si="4"/>
        <v>59:60</v>
      </c>
      <c r="UH4" s="132" t="str">
        <f t="shared" ca="1" si="4"/>
        <v>72:73</v>
      </c>
      <c r="UI4" s="132" t="str">
        <f t="shared" ca="1" si="4"/>
        <v>79:80</v>
      </c>
      <c r="UJ4" s="132" t="str">
        <f t="shared" ca="1" si="4"/>
        <v>86:87</v>
      </c>
      <c r="UK4" s="132" t="str">
        <f t="shared" ca="1" si="4"/>
        <v>94:95</v>
      </c>
      <c r="UL4" s="132" t="str">
        <f t="shared" si="4"/>
        <v>111:112</v>
      </c>
      <c r="UM4" s="132" t="str">
        <f t="shared" si="4"/>
        <v>124:125</v>
      </c>
      <c r="UN4" s="132" t="str">
        <f t="shared" si="4"/>
        <v>131:132</v>
      </c>
      <c r="UO4" s="132" t="str">
        <f t="shared" si="4"/>
        <v>138:139</v>
      </c>
      <c r="UP4" s="132" t="str">
        <f t="shared" si="4"/>
        <v>146:147</v>
      </c>
      <c r="UQ4" s="132" t="str">
        <f t="shared" si="4"/>
        <v>164:165</v>
      </c>
      <c r="UR4" s="132" t="str">
        <f t="shared" si="4"/>
        <v>176:177</v>
      </c>
      <c r="US4" s="132" t="str">
        <f t="shared" si="4"/>
        <v>183:184</v>
      </c>
      <c r="UT4" s="132" t="str">
        <f t="shared" si="4"/>
        <v>191:192</v>
      </c>
      <c r="UU4" s="132" t="str">
        <f t="shared" si="4"/>
        <v>199:200</v>
      </c>
      <c r="UV4" s="132" t="str">
        <f t="shared" si="4"/>
        <v>216:217</v>
      </c>
      <c r="UW4" s="132" t="str">
        <f t="shared" si="4"/>
        <v>229:230</v>
      </c>
      <c r="UX4" s="132" t="str">
        <f t="shared" si="4"/>
        <v>235:236</v>
      </c>
      <c r="UY4" s="132" t="str">
        <f t="shared" si="4"/>
        <v>243:244</v>
      </c>
      <c r="UZ4" s="132" t="str">
        <f t="shared" si="4"/>
        <v>251:252</v>
      </c>
      <c r="VA4" s="132" t="str">
        <f t="shared" si="4"/>
        <v>268:269</v>
      </c>
      <c r="VB4" s="132" t="str">
        <f t="shared" si="4"/>
        <v>281:282</v>
      </c>
      <c r="VC4" s="132" t="str">
        <f t="shared" si="4"/>
        <v>287:288</v>
      </c>
      <c r="VD4" s="132" t="str">
        <f t="shared" si="4"/>
        <v>295:296</v>
      </c>
      <c r="VE4" s="132" t="str">
        <f t="shared" si="4"/>
        <v>303:304</v>
      </c>
      <c r="VF4" s="132" t="str">
        <f t="shared" si="4"/>
        <v>320:321</v>
      </c>
      <c r="VG4" s="132" t="str">
        <f t="shared" si="4"/>
        <v>333:334</v>
      </c>
      <c r="VH4" s="132" t="str">
        <f t="shared" si="4"/>
        <v>339:340</v>
      </c>
      <c r="VI4" s="132" t="str">
        <f t="shared" si="4"/>
        <v>347:348</v>
      </c>
      <c r="VJ4" s="132" t="str">
        <f t="shared" si="4"/>
        <v>355:356</v>
      </c>
      <c r="VK4" s="132" t="str">
        <f t="shared" si="4"/>
        <v>372:373</v>
      </c>
      <c r="VL4" s="96"/>
      <c r="VM4" s="97" t="s">
        <v>184</v>
      </c>
    </row>
    <row r="5" spans="1:585">
      <c r="A5" s="503">
        <f>ROW(A5)-5</f>
        <v>0</v>
      </c>
      <c r="B5" s="503"/>
      <c r="C5" s="102">
        <v>0</v>
      </c>
      <c r="D5" s="526" t="str">
        <f>INDEX(i.Region_Desc,$N5,1)</f>
        <v>GSW</v>
      </c>
      <c r="E5" s="102" t="b">
        <v>0</v>
      </c>
      <c r="F5" s="102" t="b">
        <v>0</v>
      </c>
      <c r="G5" s="102" t="b">
        <v>0</v>
      </c>
      <c r="H5" s="102"/>
      <c r="I5" s="527">
        <v>1</v>
      </c>
      <c r="J5" s="527">
        <v>0</v>
      </c>
      <c r="K5" s="527">
        <v>0</v>
      </c>
      <c r="L5" s="527">
        <v>0</v>
      </c>
      <c r="M5" s="527">
        <v>1</v>
      </c>
      <c r="N5" s="527">
        <v>2</v>
      </c>
      <c r="O5" s="527">
        <v>2</v>
      </c>
      <c r="P5" s="527">
        <v>3</v>
      </c>
      <c r="Q5" s="527">
        <v>2</v>
      </c>
      <c r="R5" s="527">
        <v>0</v>
      </c>
      <c r="S5" s="527">
        <v>0</v>
      </c>
      <c r="T5" s="527">
        <v>0</v>
      </c>
      <c r="U5" s="527">
        <v>0</v>
      </c>
      <c r="V5" s="527"/>
      <c r="W5" s="527"/>
      <c r="X5" s="527"/>
      <c r="Y5" s="527"/>
      <c r="Z5" s="516"/>
      <c r="AA5" s="516"/>
      <c r="AB5" s="516"/>
      <c r="AC5" s="516"/>
      <c r="AD5" s="516"/>
      <c r="AE5" s="527"/>
      <c r="AF5" s="516"/>
      <c r="AG5" s="516"/>
      <c r="AH5" s="516"/>
      <c r="AI5" s="516"/>
      <c r="AJ5" s="516"/>
      <c r="AK5" s="516"/>
      <c r="AL5" s="516"/>
      <c r="AM5" s="516"/>
      <c r="AN5" s="102"/>
      <c r="AO5" s="102"/>
      <c r="AP5" s="102"/>
      <c r="AQ5" s="102"/>
      <c r="AR5" s="102"/>
      <c r="AS5" s="102"/>
      <c r="AT5" s="102"/>
      <c r="AU5" s="102"/>
      <c r="AV5" s="528" t="s">
        <v>1268</v>
      </c>
      <c r="AW5" s="102"/>
      <c r="AX5" s="102"/>
      <c r="AY5" s="529" t="str">
        <f t="shared" ref="AY5:BF5" si="5">IF(OR(AY$1="sam",AY$1="sai"),1,IF(AY$1="sav","-",IF(OR(AY$1="sap",AY$1="saa",AY$1="sar",AY$1="sat"),0)))</f>
        <v>-</v>
      </c>
      <c r="AZ5" s="529" t="str">
        <f t="shared" si="5"/>
        <v>-</v>
      </c>
      <c r="BA5" s="529" t="str">
        <f t="shared" si="5"/>
        <v>-</v>
      </c>
      <c r="BB5" s="529" t="str">
        <f t="shared" si="5"/>
        <v>-</v>
      </c>
      <c r="BC5" s="529" t="str">
        <f t="shared" si="5"/>
        <v>-</v>
      </c>
      <c r="BD5" s="529" t="str">
        <f t="shared" si="5"/>
        <v>-</v>
      </c>
      <c r="BE5" s="529" t="str">
        <f t="shared" si="5"/>
        <v>-</v>
      </c>
      <c r="BF5" s="529" t="str">
        <f t="shared" si="5"/>
        <v>-</v>
      </c>
      <c r="BG5" s="102"/>
      <c r="BH5" s="529" t="str">
        <f t="shared" ref="BH5:BN5" si="6">IF(OR(BH$1="sam",BH$1="sai"),1,IF(BH$1="sav","-",IF(OR(BH$1="sap",BH$1="saa",BH$1="sar",BH$1="sat"),0)))</f>
        <v>-</v>
      </c>
      <c r="BI5" s="529" t="str">
        <f t="shared" si="6"/>
        <v>-</v>
      </c>
      <c r="BJ5" s="529" t="str">
        <f t="shared" si="6"/>
        <v>-</v>
      </c>
      <c r="BK5" s="529" t="str">
        <f t="shared" si="6"/>
        <v>-</v>
      </c>
      <c r="BL5" s="529" t="str">
        <f t="shared" si="6"/>
        <v>-</v>
      </c>
      <c r="BM5" s="529" t="str">
        <f t="shared" si="6"/>
        <v>-</v>
      </c>
      <c r="BN5" s="529" t="str">
        <f t="shared" si="6"/>
        <v>-</v>
      </c>
      <c r="BO5" s="102"/>
      <c r="BP5" s="529" t="str">
        <f t="shared" ref="BP5:CE5" si="7">IF(OR(BP$1="sam",BP$1="sai"),1,IF(BP$1="sav","-",IF(OR(BP$1="sap",BP$1="saa",BP$1="sar",BP$1="sat"),0)))</f>
        <v>-</v>
      </c>
      <c r="BQ5" s="529" t="str">
        <f t="shared" si="7"/>
        <v>-</v>
      </c>
      <c r="BR5" s="529" t="str">
        <f t="shared" si="7"/>
        <v>-</v>
      </c>
      <c r="BS5" s="529" t="str">
        <f t="shared" si="7"/>
        <v>-</v>
      </c>
      <c r="BT5" s="529" t="str">
        <f t="shared" si="7"/>
        <v>-</v>
      </c>
      <c r="BU5" s="529" t="str">
        <f t="shared" si="7"/>
        <v>-</v>
      </c>
      <c r="BV5" s="529" t="str">
        <f t="shared" si="7"/>
        <v>-</v>
      </c>
      <c r="BW5" s="529" t="str">
        <f t="shared" si="7"/>
        <v>-</v>
      </c>
      <c r="BX5" s="529" t="str">
        <f t="shared" si="7"/>
        <v>-</v>
      </c>
      <c r="BY5" s="529" t="str">
        <f t="shared" si="7"/>
        <v>-</v>
      </c>
      <c r="BZ5" s="529" t="str">
        <f t="shared" si="7"/>
        <v>-</v>
      </c>
      <c r="CA5" s="529" t="str">
        <f t="shared" si="7"/>
        <v>-</v>
      </c>
      <c r="CB5" s="529" t="str">
        <f t="shared" si="7"/>
        <v>-</v>
      </c>
      <c r="CC5" s="529" t="str">
        <f t="shared" si="7"/>
        <v>-</v>
      </c>
      <c r="CD5" s="529" t="str">
        <f t="shared" si="7"/>
        <v>-</v>
      </c>
      <c r="CE5" s="529" t="str">
        <f t="shared" si="7"/>
        <v>-</v>
      </c>
      <c r="CF5" s="102"/>
      <c r="CG5" s="529" t="str">
        <f t="shared" ref="CG5:CP5" si="8">IF(OR(CG$1="sam",CG$1="sai"),1,IF(CG$1="sav","-",IF(OR(CG$1="sap",CG$1="saa",CG$1="sar",CG$1="sat"),0)))</f>
        <v>-</v>
      </c>
      <c r="CH5" s="529" t="str">
        <f t="shared" si="8"/>
        <v>-</v>
      </c>
      <c r="CI5" s="529" t="str">
        <f t="shared" si="8"/>
        <v>-</v>
      </c>
      <c r="CJ5" s="529" t="str">
        <f t="shared" si="8"/>
        <v>-</v>
      </c>
      <c r="CK5" s="529" t="str">
        <f t="shared" si="8"/>
        <v>-</v>
      </c>
      <c r="CL5" s="529" t="str">
        <f t="shared" si="8"/>
        <v>-</v>
      </c>
      <c r="CM5" s="529" t="str">
        <f t="shared" si="8"/>
        <v>-</v>
      </c>
      <c r="CN5" s="529" t="str">
        <f t="shared" si="8"/>
        <v>-</v>
      </c>
      <c r="CO5" s="529" t="str">
        <f t="shared" si="8"/>
        <v>-</v>
      </c>
      <c r="CP5" s="529" t="str">
        <f t="shared" si="8"/>
        <v>-</v>
      </c>
      <c r="CQ5" s="102"/>
      <c r="CR5" s="529" t="str">
        <f t="shared" ref="CR5:DY5" si="9">IF(OR(CR$1="sam",CR$1="sai"),1,IF(CR$1="sav","-",IF(OR(CR$1="sap",CR$1="saa",CR$1="sar",CR$1="sat"),0)))</f>
        <v>-</v>
      </c>
      <c r="CS5" s="529" t="str">
        <f t="shared" si="9"/>
        <v>-</v>
      </c>
      <c r="CT5" s="529" t="str">
        <f t="shared" si="9"/>
        <v>-</v>
      </c>
      <c r="CU5" s="572" t="str">
        <f t="shared" si="9"/>
        <v>-</v>
      </c>
      <c r="CV5" s="529" t="str">
        <f t="shared" si="9"/>
        <v>-</v>
      </c>
      <c r="CW5" s="529" t="str">
        <f t="shared" si="9"/>
        <v>-</v>
      </c>
      <c r="CX5" s="529" t="str">
        <f t="shared" si="9"/>
        <v>-</v>
      </c>
      <c r="CY5" s="572" t="str">
        <f t="shared" si="9"/>
        <v>-</v>
      </c>
      <c r="CZ5" s="529" t="str">
        <f t="shared" si="9"/>
        <v>-</v>
      </c>
      <c r="DA5" s="529" t="str">
        <f t="shared" si="9"/>
        <v>-</v>
      </c>
      <c r="DB5" s="529" t="str">
        <f t="shared" si="9"/>
        <v>-</v>
      </c>
      <c r="DC5" s="529" t="str">
        <f t="shared" si="9"/>
        <v>-</v>
      </c>
      <c r="DD5" s="529" t="str">
        <f t="shared" si="9"/>
        <v>-</v>
      </c>
      <c r="DE5" s="529" t="str">
        <f t="shared" si="9"/>
        <v>-</v>
      </c>
      <c r="DF5" s="529" t="str">
        <f t="shared" si="9"/>
        <v>-</v>
      </c>
      <c r="DG5" s="529" t="str">
        <f t="shared" si="9"/>
        <v>-</v>
      </c>
      <c r="DH5" s="529" t="str">
        <f t="shared" si="9"/>
        <v>-</v>
      </c>
      <c r="DI5" s="529" t="str">
        <f t="shared" si="9"/>
        <v>-</v>
      </c>
      <c r="DJ5" s="529" t="str">
        <f t="shared" si="9"/>
        <v>-</v>
      </c>
      <c r="DK5" s="529" t="str">
        <f t="shared" si="9"/>
        <v>-</v>
      </c>
      <c r="DL5" s="529" t="str">
        <f t="shared" si="9"/>
        <v>-</v>
      </c>
      <c r="DM5" s="529" t="str">
        <f t="shared" si="9"/>
        <v>-</v>
      </c>
      <c r="DN5" s="529" t="str">
        <f t="shared" si="9"/>
        <v>-</v>
      </c>
      <c r="DO5" s="529" t="str">
        <f t="shared" si="9"/>
        <v>-</v>
      </c>
      <c r="DP5" s="529" t="str">
        <f t="shared" si="9"/>
        <v>-</v>
      </c>
      <c r="DQ5" s="529" t="str">
        <f t="shared" si="9"/>
        <v>-</v>
      </c>
      <c r="DR5" s="529" t="str">
        <f t="shared" si="9"/>
        <v>-</v>
      </c>
      <c r="DS5" s="529" t="str">
        <f t="shared" si="9"/>
        <v>-</v>
      </c>
      <c r="DT5" s="529" t="str">
        <f t="shared" si="9"/>
        <v>-</v>
      </c>
      <c r="DU5" s="529" t="str">
        <f t="shared" si="9"/>
        <v>-</v>
      </c>
      <c r="DV5" s="529" t="str">
        <f t="shared" si="9"/>
        <v>-</v>
      </c>
      <c r="DW5" s="529" t="str">
        <f t="shared" si="9"/>
        <v>-</v>
      </c>
      <c r="DX5" s="529">
        <f t="shared" si="9"/>
        <v>1</v>
      </c>
      <c r="DY5" s="529">
        <f t="shared" si="9"/>
        <v>1</v>
      </c>
      <c r="DZ5" s="102"/>
      <c r="EA5" s="529" t="str">
        <f t="shared" ref="EA5:GL5" si="10">IF(OR(EA$1="sam",EA$1="sai"),1,IF(EA$1="sav","-",IF(OR(EA$1="sap",EA$1="saa",EA$1="sar",EA$1="sat"),0)))</f>
        <v>-</v>
      </c>
      <c r="EB5" s="529" t="str">
        <f t="shared" si="10"/>
        <v>-</v>
      </c>
      <c r="EC5" s="529" t="str">
        <f t="shared" si="10"/>
        <v>-</v>
      </c>
      <c r="ED5" s="529" t="str">
        <f t="shared" si="10"/>
        <v>-</v>
      </c>
      <c r="EE5" s="529" t="str">
        <f t="shared" si="10"/>
        <v>-</v>
      </c>
      <c r="EF5" s="529" t="str">
        <f t="shared" si="10"/>
        <v>-</v>
      </c>
      <c r="EG5" s="529" t="str">
        <f t="shared" si="10"/>
        <v>-</v>
      </c>
      <c r="EH5" s="529" t="str">
        <f t="shared" si="10"/>
        <v>-</v>
      </c>
      <c r="EI5" s="529" t="str">
        <f t="shared" si="10"/>
        <v>-</v>
      </c>
      <c r="EJ5" s="529" t="str">
        <f t="shared" si="10"/>
        <v>-</v>
      </c>
      <c r="EK5" s="529" t="str">
        <f t="shared" si="10"/>
        <v>-</v>
      </c>
      <c r="EL5" s="529" t="str">
        <f t="shared" si="10"/>
        <v>-</v>
      </c>
      <c r="EM5" s="529">
        <f t="shared" si="10"/>
        <v>0</v>
      </c>
      <c r="EN5" s="529">
        <f t="shared" si="10"/>
        <v>0</v>
      </c>
      <c r="EO5" s="529">
        <f t="shared" si="10"/>
        <v>0</v>
      </c>
      <c r="EP5" s="529">
        <f t="shared" si="10"/>
        <v>0</v>
      </c>
      <c r="EQ5" s="529">
        <f t="shared" si="10"/>
        <v>0</v>
      </c>
      <c r="ER5" s="529">
        <f t="shared" si="10"/>
        <v>0</v>
      </c>
      <c r="ES5" s="529">
        <f t="shared" si="10"/>
        <v>0</v>
      </c>
      <c r="ET5" s="529">
        <f t="shared" si="10"/>
        <v>0</v>
      </c>
      <c r="EU5" s="529">
        <f t="shared" si="10"/>
        <v>0</v>
      </c>
      <c r="EV5" s="529">
        <f t="shared" si="10"/>
        <v>0</v>
      </c>
      <c r="EW5" s="529">
        <f t="shared" si="10"/>
        <v>0</v>
      </c>
      <c r="EX5" s="529">
        <f t="shared" si="10"/>
        <v>0</v>
      </c>
      <c r="EY5" s="529">
        <f t="shared" si="10"/>
        <v>0</v>
      </c>
      <c r="EZ5" s="529">
        <f t="shared" si="10"/>
        <v>0</v>
      </c>
      <c r="FA5" s="529">
        <f t="shared" si="10"/>
        <v>0</v>
      </c>
      <c r="FB5" s="529">
        <f t="shared" si="10"/>
        <v>0</v>
      </c>
      <c r="FC5" s="529">
        <f t="shared" si="10"/>
        <v>0</v>
      </c>
      <c r="FD5" s="529">
        <f t="shared" si="10"/>
        <v>0</v>
      </c>
      <c r="FE5" s="529">
        <f t="shared" si="10"/>
        <v>0</v>
      </c>
      <c r="FF5" s="529">
        <f t="shared" si="10"/>
        <v>0</v>
      </c>
      <c r="FG5" s="529">
        <f t="shared" si="10"/>
        <v>0</v>
      </c>
      <c r="FH5" s="529">
        <f t="shared" si="10"/>
        <v>0</v>
      </c>
      <c r="FI5" s="529">
        <f t="shared" si="10"/>
        <v>0</v>
      </c>
      <c r="FJ5" s="529">
        <f t="shared" si="10"/>
        <v>0</v>
      </c>
      <c r="FK5" s="529">
        <f t="shared" si="10"/>
        <v>0</v>
      </c>
      <c r="FL5" s="529">
        <f t="shared" si="10"/>
        <v>0</v>
      </c>
      <c r="FM5" s="529">
        <f t="shared" si="10"/>
        <v>0</v>
      </c>
      <c r="FN5" s="529">
        <f t="shared" si="10"/>
        <v>0</v>
      </c>
      <c r="FO5" s="529">
        <f t="shared" si="10"/>
        <v>0</v>
      </c>
      <c r="FP5" s="529">
        <f t="shared" si="10"/>
        <v>0</v>
      </c>
      <c r="FQ5" s="529">
        <f t="shared" si="10"/>
        <v>0</v>
      </c>
      <c r="FR5" s="529">
        <f t="shared" si="10"/>
        <v>0</v>
      </c>
      <c r="FS5" s="529">
        <f t="shared" si="10"/>
        <v>0</v>
      </c>
      <c r="FT5" s="529">
        <f t="shared" si="10"/>
        <v>0</v>
      </c>
      <c r="FU5" s="529">
        <f t="shared" si="10"/>
        <v>0</v>
      </c>
      <c r="FV5" s="529">
        <f t="shared" si="10"/>
        <v>0</v>
      </c>
      <c r="FW5" s="529">
        <f t="shared" si="10"/>
        <v>0</v>
      </c>
      <c r="FX5" s="529">
        <f t="shared" si="10"/>
        <v>0</v>
      </c>
      <c r="FY5" s="529">
        <f t="shared" si="10"/>
        <v>0</v>
      </c>
      <c r="FZ5" s="529">
        <f t="shared" si="10"/>
        <v>0</v>
      </c>
      <c r="GA5" s="529">
        <f t="shared" si="10"/>
        <v>0</v>
      </c>
      <c r="GB5" s="529">
        <f t="shared" si="10"/>
        <v>0</v>
      </c>
      <c r="GC5" s="529">
        <f t="shared" si="10"/>
        <v>0</v>
      </c>
      <c r="GD5" s="529">
        <f t="shared" si="10"/>
        <v>0</v>
      </c>
      <c r="GE5" s="529">
        <f t="shared" si="10"/>
        <v>0</v>
      </c>
      <c r="GF5" s="529">
        <f t="shared" si="10"/>
        <v>0</v>
      </c>
      <c r="GG5" s="529">
        <f t="shared" si="10"/>
        <v>0</v>
      </c>
      <c r="GH5" s="529">
        <f t="shared" si="10"/>
        <v>0</v>
      </c>
      <c r="GI5" s="529">
        <f t="shared" si="10"/>
        <v>0</v>
      </c>
      <c r="GJ5" s="529">
        <f t="shared" si="10"/>
        <v>0</v>
      </c>
      <c r="GK5" s="529">
        <f t="shared" si="10"/>
        <v>0</v>
      </c>
      <c r="GL5" s="529">
        <f t="shared" si="10"/>
        <v>0</v>
      </c>
      <c r="GM5" s="529">
        <f t="shared" ref="GM5:IX5" si="11">IF(OR(GM$1="sam",GM$1="sai"),1,IF(GM$1="sav","-",IF(OR(GM$1="sap",GM$1="saa",GM$1="sar",GM$1="sat"),0)))</f>
        <v>0</v>
      </c>
      <c r="GN5" s="529">
        <f t="shared" si="11"/>
        <v>0</v>
      </c>
      <c r="GO5" s="529">
        <f t="shared" si="11"/>
        <v>0</v>
      </c>
      <c r="GP5" s="529">
        <f t="shared" si="11"/>
        <v>0</v>
      </c>
      <c r="GQ5" s="529">
        <f t="shared" si="11"/>
        <v>0</v>
      </c>
      <c r="GR5" s="529">
        <f t="shared" si="11"/>
        <v>0</v>
      </c>
      <c r="GS5" s="529">
        <f t="shared" si="11"/>
        <v>0</v>
      </c>
      <c r="GT5" s="529">
        <f t="shared" si="11"/>
        <v>0</v>
      </c>
      <c r="GU5" s="529">
        <f t="shared" si="11"/>
        <v>0</v>
      </c>
      <c r="GV5" s="529">
        <f t="shared" si="11"/>
        <v>0</v>
      </c>
      <c r="GW5" s="529">
        <f t="shared" si="11"/>
        <v>0</v>
      </c>
      <c r="GX5" s="529">
        <f t="shared" si="11"/>
        <v>0</v>
      </c>
      <c r="GY5" s="529">
        <f t="shared" si="11"/>
        <v>0</v>
      </c>
      <c r="GZ5" s="529">
        <f t="shared" si="11"/>
        <v>0</v>
      </c>
      <c r="HA5" s="529">
        <f t="shared" si="11"/>
        <v>0</v>
      </c>
      <c r="HB5" s="529">
        <f t="shared" si="11"/>
        <v>0</v>
      </c>
      <c r="HC5" s="529">
        <f t="shared" si="11"/>
        <v>0</v>
      </c>
      <c r="HD5" s="529">
        <f t="shared" si="11"/>
        <v>0</v>
      </c>
      <c r="HE5" s="529">
        <f t="shared" si="11"/>
        <v>0</v>
      </c>
      <c r="HF5" s="529">
        <f t="shared" si="11"/>
        <v>0</v>
      </c>
      <c r="HG5" s="529">
        <f t="shared" si="11"/>
        <v>0</v>
      </c>
      <c r="HH5" s="529">
        <f t="shared" si="11"/>
        <v>0</v>
      </c>
      <c r="HI5" s="529">
        <f t="shared" si="11"/>
        <v>0</v>
      </c>
      <c r="HJ5" s="529">
        <f t="shared" si="11"/>
        <v>0</v>
      </c>
      <c r="HK5" s="529">
        <f t="shared" si="11"/>
        <v>0</v>
      </c>
      <c r="HL5" s="529">
        <f t="shared" si="11"/>
        <v>0</v>
      </c>
      <c r="HM5" s="529">
        <f t="shared" si="11"/>
        <v>0</v>
      </c>
      <c r="HN5" s="529">
        <f t="shared" si="11"/>
        <v>0</v>
      </c>
      <c r="HO5" s="529">
        <f t="shared" si="11"/>
        <v>0</v>
      </c>
      <c r="HP5" s="529">
        <f t="shared" si="11"/>
        <v>0</v>
      </c>
      <c r="HQ5" s="529">
        <f t="shared" si="11"/>
        <v>0</v>
      </c>
      <c r="HR5" s="529">
        <f t="shared" si="11"/>
        <v>0</v>
      </c>
      <c r="HS5" s="529">
        <f t="shared" si="11"/>
        <v>0</v>
      </c>
      <c r="HT5" s="529">
        <f t="shared" si="11"/>
        <v>0</v>
      </c>
      <c r="HU5" s="529">
        <f t="shared" si="11"/>
        <v>0</v>
      </c>
      <c r="HV5" s="529">
        <f t="shared" si="11"/>
        <v>0</v>
      </c>
      <c r="HW5" s="529">
        <f t="shared" si="11"/>
        <v>0</v>
      </c>
      <c r="HX5" s="529">
        <f t="shared" si="11"/>
        <v>0</v>
      </c>
      <c r="HY5" s="529">
        <f t="shared" si="11"/>
        <v>0</v>
      </c>
      <c r="HZ5" s="529">
        <f t="shared" si="11"/>
        <v>0</v>
      </c>
      <c r="IA5" s="529">
        <f t="shared" si="11"/>
        <v>0</v>
      </c>
      <c r="IB5" s="529">
        <f t="shared" si="11"/>
        <v>0</v>
      </c>
      <c r="IC5" s="529">
        <f t="shared" si="11"/>
        <v>0</v>
      </c>
      <c r="ID5" s="529">
        <f t="shared" si="11"/>
        <v>0</v>
      </c>
      <c r="IE5" s="529">
        <f t="shared" si="11"/>
        <v>0</v>
      </c>
      <c r="IF5" s="529">
        <f t="shared" si="11"/>
        <v>0</v>
      </c>
      <c r="IG5" s="529">
        <f t="shared" si="11"/>
        <v>0</v>
      </c>
      <c r="IH5" s="529">
        <f t="shared" si="11"/>
        <v>0</v>
      </c>
      <c r="II5" s="529">
        <f t="shared" si="11"/>
        <v>0</v>
      </c>
      <c r="IJ5" s="529">
        <f t="shared" si="11"/>
        <v>0</v>
      </c>
      <c r="IK5" s="529">
        <f t="shared" si="11"/>
        <v>0</v>
      </c>
      <c r="IL5" s="529">
        <f t="shared" si="11"/>
        <v>0</v>
      </c>
      <c r="IM5" s="529">
        <f t="shared" si="11"/>
        <v>0</v>
      </c>
      <c r="IN5" s="529">
        <f t="shared" si="11"/>
        <v>0</v>
      </c>
      <c r="IO5" s="529">
        <f t="shared" si="11"/>
        <v>0</v>
      </c>
      <c r="IP5" s="529">
        <f t="shared" si="11"/>
        <v>0</v>
      </c>
      <c r="IQ5" s="529">
        <f t="shared" si="11"/>
        <v>0</v>
      </c>
      <c r="IR5" s="529">
        <f t="shared" si="11"/>
        <v>0</v>
      </c>
      <c r="IS5" s="529">
        <f t="shared" si="11"/>
        <v>0</v>
      </c>
      <c r="IT5" s="529">
        <f t="shared" si="11"/>
        <v>0</v>
      </c>
      <c r="IU5" s="529">
        <f t="shared" si="11"/>
        <v>0</v>
      </c>
      <c r="IV5" s="529">
        <f t="shared" si="11"/>
        <v>0</v>
      </c>
      <c r="IW5" s="529">
        <f t="shared" si="11"/>
        <v>0</v>
      </c>
      <c r="IX5" s="529">
        <f t="shared" si="11"/>
        <v>0</v>
      </c>
      <c r="IY5" s="529">
        <f t="shared" ref="IY5:JH5" si="12">IF(OR(IY$1="sam",IY$1="sai"),1,IF(IY$1="sav","-",IF(OR(IY$1="sap",IY$1="saa",IY$1="sar",IY$1="sat"),0)))</f>
        <v>0</v>
      </c>
      <c r="IZ5" s="529">
        <f t="shared" si="12"/>
        <v>0</v>
      </c>
      <c r="JA5" s="529">
        <f t="shared" si="12"/>
        <v>0</v>
      </c>
      <c r="JB5" s="529">
        <f t="shared" si="12"/>
        <v>0</v>
      </c>
      <c r="JC5" s="529">
        <f t="shared" si="12"/>
        <v>0</v>
      </c>
      <c r="JD5" s="529">
        <f t="shared" si="12"/>
        <v>0</v>
      </c>
      <c r="JE5" s="529">
        <f t="shared" si="12"/>
        <v>0</v>
      </c>
      <c r="JF5" s="529">
        <f t="shared" si="12"/>
        <v>0</v>
      </c>
      <c r="JG5" s="529">
        <f t="shared" si="12"/>
        <v>0</v>
      </c>
      <c r="JH5" s="529" t="str">
        <f t="shared" si="12"/>
        <v>-</v>
      </c>
      <c r="JI5" s="102"/>
      <c r="JJ5" s="529" t="str">
        <f t="shared" ref="JJ5:LC5" si="13">IF(OR(JJ$1="sam",JJ$1="sai"),1,IF(JJ$1="sav","-",IF(OR(JJ$1="sap",JJ$1="saa",JJ$1="sar",JJ$1="sat"),0)))</f>
        <v>-</v>
      </c>
      <c r="JK5" s="529" t="str">
        <f t="shared" si="13"/>
        <v>-</v>
      </c>
      <c r="JL5" s="529">
        <f t="shared" si="13"/>
        <v>0</v>
      </c>
      <c r="JM5" s="529">
        <f t="shared" si="13"/>
        <v>0</v>
      </c>
      <c r="JN5" s="529">
        <f t="shared" si="13"/>
        <v>0</v>
      </c>
      <c r="JO5" s="529">
        <f t="shared" si="13"/>
        <v>0</v>
      </c>
      <c r="JP5" s="529">
        <f t="shared" si="13"/>
        <v>0</v>
      </c>
      <c r="JQ5" s="529" t="str">
        <f t="shared" si="13"/>
        <v>-</v>
      </c>
      <c r="JR5" s="529">
        <f t="shared" si="13"/>
        <v>1</v>
      </c>
      <c r="JS5" s="529">
        <f t="shared" si="13"/>
        <v>0</v>
      </c>
      <c r="JT5" s="529">
        <f t="shared" si="13"/>
        <v>0</v>
      </c>
      <c r="JU5" s="529">
        <f t="shared" si="13"/>
        <v>0</v>
      </c>
      <c r="JV5" s="529">
        <f t="shared" si="13"/>
        <v>0</v>
      </c>
      <c r="JW5" s="529">
        <f t="shared" si="13"/>
        <v>0</v>
      </c>
      <c r="JX5" s="529">
        <f t="shared" si="13"/>
        <v>0</v>
      </c>
      <c r="JY5" s="529">
        <f t="shared" si="13"/>
        <v>0</v>
      </c>
      <c r="JZ5" s="529">
        <f t="shared" si="13"/>
        <v>0</v>
      </c>
      <c r="KA5" s="529">
        <f t="shared" si="13"/>
        <v>0</v>
      </c>
      <c r="KB5" s="529">
        <f t="shared" si="13"/>
        <v>0</v>
      </c>
      <c r="KC5" s="529">
        <f t="shared" si="13"/>
        <v>0</v>
      </c>
      <c r="KD5" s="529">
        <f t="shared" si="13"/>
        <v>0</v>
      </c>
      <c r="KE5" s="529">
        <f t="shared" si="13"/>
        <v>0</v>
      </c>
      <c r="KF5" s="529">
        <f t="shared" si="13"/>
        <v>0</v>
      </c>
      <c r="KG5" s="529">
        <f t="shared" si="13"/>
        <v>0</v>
      </c>
      <c r="KH5" s="529">
        <f t="shared" si="13"/>
        <v>0</v>
      </c>
      <c r="KI5" s="529">
        <f t="shared" si="13"/>
        <v>0</v>
      </c>
      <c r="KJ5" s="529">
        <f t="shared" si="13"/>
        <v>0</v>
      </c>
      <c r="KK5" s="529">
        <f t="shared" si="13"/>
        <v>0</v>
      </c>
      <c r="KL5" s="529">
        <f t="shared" si="13"/>
        <v>0</v>
      </c>
      <c r="KM5" s="529">
        <f t="shared" si="13"/>
        <v>0</v>
      </c>
      <c r="KN5" s="529">
        <f t="shared" si="13"/>
        <v>0</v>
      </c>
      <c r="KO5" s="529">
        <f t="shared" si="13"/>
        <v>0</v>
      </c>
      <c r="KP5" s="529">
        <f t="shared" si="13"/>
        <v>0</v>
      </c>
      <c r="KQ5" s="529">
        <f t="shared" si="13"/>
        <v>0</v>
      </c>
      <c r="KR5" s="529">
        <f t="shared" si="13"/>
        <v>0</v>
      </c>
      <c r="KS5" s="529">
        <f t="shared" si="13"/>
        <v>0</v>
      </c>
      <c r="KT5" s="529">
        <f t="shared" si="13"/>
        <v>0</v>
      </c>
      <c r="KU5" s="529">
        <f t="shared" si="13"/>
        <v>0</v>
      </c>
      <c r="KV5" s="529">
        <f t="shared" si="13"/>
        <v>0</v>
      </c>
      <c r="KW5" s="529">
        <f t="shared" si="13"/>
        <v>0</v>
      </c>
      <c r="KX5" s="529">
        <f t="shared" si="13"/>
        <v>1</v>
      </c>
      <c r="KY5" s="529">
        <f>IF(OR(KY$1="sam",KY$1="sai"),1,IF(KY$1="sav","-",IF(OR(KY$1="sap",KY$1="saa",KY$1="sar",KY$1="sat"),0)))</f>
        <v>0</v>
      </c>
      <c r="KZ5" s="529">
        <f>IF(OR(KZ$1="sam",KZ$1="sai"),1,IF(KZ$1="sav","-",IF(OR(KZ$1="sap",KZ$1="saa",KZ$1="sar",KZ$1="sat"),0)))</f>
        <v>0</v>
      </c>
      <c r="LA5" s="529">
        <f>IF(OR(LA$1="sam",LA$1="sai"),1,IF(LA$1="sav","-",IF(OR(LA$1="sap",LA$1="saa",LA$1="sar",LA$1="sat"),0)))</f>
        <v>0</v>
      </c>
      <c r="LB5" s="529">
        <f t="shared" si="13"/>
        <v>0</v>
      </c>
      <c r="LC5" s="529">
        <f t="shared" si="13"/>
        <v>1</v>
      </c>
      <c r="LD5" s="102"/>
      <c r="LE5" s="529" t="str">
        <f t="shared" ref="LE5:LH5" si="14">IF(OR(LE$1="sam",LE$1="sai"),1,IF(LE$1="sav","-",IF(OR(LE$1="sap",LE$1="saa",LE$1="sar",LE$1="sat"),0)))</f>
        <v>-</v>
      </c>
      <c r="LF5" s="529" t="str">
        <f t="shared" si="14"/>
        <v>-</v>
      </c>
      <c r="LG5" s="529" t="str">
        <f t="shared" si="14"/>
        <v>-</v>
      </c>
      <c r="LH5" s="529" t="str">
        <f t="shared" si="14"/>
        <v>-</v>
      </c>
      <c r="LI5" s="529" t="str">
        <f t="shared" ref="LI5:NI5" si="15">IF(OR(LI$1="sam",LI$1="sai"),1,IF(LI$1="sav","-",IF(OR(LI$1="sap",LI$1="saa",LI$1="sar",LI$1="sat"),0)))</f>
        <v>-</v>
      </c>
      <c r="LJ5" s="529" t="str">
        <f t="shared" si="15"/>
        <v>-</v>
      </c>
      <c r="LK5" s="529" t="str">
        <f t="shared" si="15"/>
        <v>-</v>
      </c>
      <c r="LL5" s="529" t="str">
        <f t="shared" si="15"/>
        <v>-</v>
      </c>
      <c r="LM5" s="529" t="str">
        <f t="shared" si="15"/>
        <v>-</v>
      </c>
      <c r="LN5" s="529" t="str">
        <f t="shared" si="15"/>
        <v>-</v>
      </c>
      <c r="LO5" s="529" t="str">
        <f t="shared" si="15"/>
        <v>-</v>
      </c>
      <c r="LP5" s="529" t="str">
        <f t="shared" si="15"/>
        <v>-</v>
      </c>
      <c r="LQ5" s="529" t="str">
        <f t="shared" si="15"/>
        <v>-</v>
      </c>
      <c r="LR5" s="529" t="str">
        <f t="shared" si="15"/>
        <v>-</v>
      </c>
      <c r="LS5" s="529" t="str">
        <f t="shared" si="15"/>
        <v>-</v>
      </c>
      <c r="LT5" s="529" t="str">
        <f t="shared" si="15"/>
        <v>-</v>
      </c>
      <c r="LU5" s="529" t="str">
        <f t="shared" si="15"/>
        <v>-</v>
      </c>
      <c r="LV5" s="529" t="str">
        <f t="shared" si="15"/>
        <v>-</v>
      </c>
      <c r="LW5" s="529" t="str">
        <f t="shared" si="15"/>
        <v>-</v>
      </c>
      <c r="LX5" s="529" t="str">
        <f t="shared" si="15"/>
        <v>-</v>
      </c>
      <c r="LY5" s="529" t="str">
        <f t="shared" si="15"/>
        <v>-</v>
      </c>
      <c r="LZ5" s="529" t="str">
        <f t="shared" si="15"/>
        <v>-</v>
      </c>
      <c r="MA5" s="529" t="str">
        <f t="shared" si="15"/>
        <v>-</v>
      </c>
      <c r="MB5" s="529" t="str">
        <f t="shared" si="15"/>
        <v>-</v>
      </c>
      <c r="MC5" s="529" t="str">
        <f t="shared" si="15"/>
        <v>-</v>
      </c>
      <c r="MD5" s="529" t="str">
        <f t="shared" si="15"/>
        <v>-</v>
      </c>
      <c r="ME5" s="529" t="str">
        <f t="shared" si="15"/>
        <v>-</v>
      </c>
      <c r="MF5" s="529" t="str">
        <f t="shared" si="15"/>
        <v>-</v>
      </c>
      <c r="MG5" s="529" t="str">
        <f t="shared" si="15"/>
        <v>-</v>
      </c>
      <c r="MH5" s="529" t="str">
        <f t="shared" si="15"/>
        <v>-</v>
      </c>
      <c r="MI5" s="529" t="str">
        <f t="shared" si="15"/>
        <v>-</v>
      </c>
      <c r="MJ5" s="529" t="str">
        <f t="shared" si="15"/>
        <v>-</v>
      </c>
      <c r="MK5" s="529" t="str">
        <f t="shared" si="15"/>
        <v>-</v>
      </c>
      <c r="ML5" s="529" t="str">
        <f t="shared" si="15"/>
        <v>-</v>
      </c>
      <c r="MM5" s="529" t="str">
        <f t="shared" si="15"/>
        <v>-</v>
      </c>
      <c r="MN5" s="529" t="str">
        <f t="shared" si="15"/>
        <v>-</v>
      </c>
      <c r="MO5" s="529" t="str">
        <f t="shared" si="15"/>
        <v>-</v>
      </c>
      <c r="MP5" s="529" t="str">
        <f t="shared" si="15"/>
        <v>-</v>
      </c>
      <c r="MQ5" s="529" t="str">
        <f t="shared" si="15"/>
        <v>-</v>
      </c>
      <c r="MR5" s="529" t="str">
        <f t="shared" si="15"/>
        <v>-</v>
      </c>
      <c r="MS5" s="529" t="str">
        <f t="shared" si="15"/>
        <v>-</v>
      </c>
      <c r="MT5" s="529" t="str">
        <f t="shared" si="15"/>
        <v>-</v>
      </c>
      <c r="MU5" s="529" t="str">
        <f t="shared" si="15"/>
        <v>-</v>
      </c>
      <c r="MV5" s="529" t="str">
        <f t="shared" si="15"/>
        <v>-</v>
      </c>
      <c r="MW5" s="529" t="str">
        <f t="shared" si="15"/>
        <v>-</v>
      </c>
      <c r="MX5" s="529" t="str">
        <f t="shared" si="15"/>
        <v>-</v>
      </c>
      <c r="MY5" s="529" t="str">
        <f t="shared" si="15"/>
        <v>-</v>
      </c>
      <c r="MZ5" s="529" t="str">
        <f t="shared" si="15"/>
        <v>-</v>
      </c>
      <c r="NA5" s="529" t="str">
        <f t="shared" si="15"/>
        <v>-</v>
      </c>
      <c r="NB5" s="529" t="str">
        <f t="shared" si="15"/>
        <v>-</v>
      </c>
      <c r="NC5" s="529" t="str">
        <f t="shared" si="15"/>
        <v>-</v>
      </c>
      <c r="ND5" s="529" t="str">
        <f t="shared" si="15"/>
        <v>-</v>
      </c>
      <c r="NE5" s="529" t="str">
        <f t="shared" si="15"/>
        <v>-</v>
      </c>
      <c r="NF5" s="529" t="str">
        <f t="shared" si="15"/>
        <v>-</v>
      </c>
      <c r="NG5" s="529" t="str">
        <f t="shared" si="15"/>
        <v>-</v>
      </c>
      <c r="NH5" s="529" t="str">
        <f t="shared" si="15"/>
        <v>-</v>
      </c>
      <c r="NI5" s="529">
        <f t="shared" si="15"/>
        <v>1</v>
      </c>
      <c r="NJ5" s="102"/>
      <c r="NK5" s="529" t="str">
        <f t="shared" ref="NK5:NR5" si="16">IF(OR(NK$1="sam",NK$1="sai"),1,IF(NK$1="sav","-",IF(OR(NK$1="sap",NK$1="saa",NK$1="sar",NK$1="sat"),0)))</f>
        <v>-</v>
      </c>
      <c r="NL5" s="529" t="str">
        <f t="shared" si="16"/>
        <v>-</v>
      </c>
      <c r="NM5" s="529" t="str">
        <f t="shared" si="16"/>
        <v>-</v>
      </c>
      <c r="NN5" s="529" t="str">
        <f t="shared" si="16"/>
        <v>-</v>
      </c>
      <c r="NO5" s="529">
        <f t="shared" si="16"/>
        <v>1</v>
      </c>
      <c r="NP5" s="529">
        <f t="shared" si="16"/>
        <v>1</v>
      </c>
      <c r="NQ5" s="529">
        <f t="shared" si="16"/>
        <v>1</v>
      </c>
      <c r="NR5" s="529">
        <f t="shared" si="16"/>
        <v>1</v>
      </c>
      <c r="NS5" s="102"/>
      <c r="NT5" s="529" t="str">
        <f t="shared" ref="NT5:OF5" si="17">IF(OR(NT$1="sam",NT$1="sai"),1,IF(NT$1="sav","-",IF(OR(NT$1="sap",NT$1="saa",NT$1="sar",NT$1="sat"),0)))</f>
        <v>-</v>
      </c>
      <c r="NU5" s="529" t="str">
        <f t="shared" si="17"/>
        <v>-</v>
      </c>
      <c r="NV5" s="529" t="str">
        <f t="shared" si="17"/>
        <v>-</v>
      </c>
      <c r="NW5" s="529" t="str">
        <f t="shared" si="17"/>
        <v>-</v>
      </c>
      <c r="NX5" s="529">
        <f t="shared" si="17"/>
        <v>1</v>
      </c>
      <c r="NY5" s="529">
        <f t="shared" si="17"/>
        <v>1</v>
      </c>
      <c r="NZ5" s="529">
        <f t="shared" si="17"/>
        <v>1</v>
      </c>
      <c r="OA5" s="529">
        <f t="shared" si="17"/>
        <v>1</v>
      </c>
      <c r="OB5" s="529">
        <f t="shared" si="17"/>
        <v>1</v>
      </c>
      <c r="OC5" s="529">
        <f t="shared" si="17"/>
        <v>1</v>
      </c>
      <c r="OD5" s="529">
        <f t="shared" si="17"/>
        <v>1</v>
      </c>
      <c r="OE5" s="529">
        <f t="shared" si="17"/>
        <v>1</v>
      </c>
      <c r="OF5" s="529">
        <f t="shared" si="17"/>
        <v>1</v>
      </c>
      <c r="OG5" s="102"/>
      <c r="OH5" s="529" t="str">
        <f t="shared" ref="OH5:QS5" si="18">IF(OR(OH$1="sam",OH$1="sai"),1,IF(OH$1="sav","-",IF(OR(OH$1="sap",OH$1="saa",OH$1="sar",OH$1="sat"),0)))</f>
        <v>-</v>
      </c>
      <c r="OI5" s="529" t="str">
        <f t="shared" si="18"/>
        <v>-</v>
      </c>
      <c r="OJ5" s="529" t="str">
        <f t="shared" si="18"/>
        <v>-</v>
      </c>
      <c r="OK5" s="529" t="str">
        <f t="shared" si="18"/>
        <v>-</v>
      </c>
      <c r="OL5" s="529" t="str">
        <f t="shared" si="18"/>
        <v>-</v>
      </c>
      <c r="OM5" s="529" t="str">
        <f t="shared" si="18"/>
        <v>-</v>
      </c>
      <c r="ON5" s="529" t="str">
        <f t="shared" si="18"/>
        <v>-</v>
      </c>
      <c r="OO5" s="529" t="str">
        <f t="shared" si="18"/>
        <v>-</v>
      </c>
      <c r="OP5" s="529" t="str">
        <f t="shared" si="18"/>
        <v>-</v>
      </c>
      <c r="OQ5" s="529" t="str">
        <f t="shared" si="18"/>
        <v>-</v>
      </c>
      <c r="OR5" s="529" t="str">
        <f t="shared" si="18"/>
        <v>-</v>
      </c>
      <c r="OS5" s="529" t="str">
        <f t="shared" si="18"/>
        <v>-</v>
      </c>
      <c r="OT5" s="529" t="str">
        <f t="shared" si="18"/>
        <v>-</v>
      </c>
      <c r="OU5" s="529" t="str">
        <f t="shared" si="18"/>
        <v>-</v>
      </c>
      <c r="OV5" s="529" t="str">
        <f t="shared" si="18"/>
        <v>-</v>
      </c>
      <c r="OW5" s="529" t="str">
        <f t="shared" si="18"/>
        <v>-</v>
      </c>
      <c r="OX5" s="529" t="str">
        <f t="shared" si="18"/>
        <v>-</v>
      </c>
      <c r="OY5" s="529" t="str">
        <f t="shared" si="18"/>
        <v>-</v>
      </c>
      <c r="OZ5" s="529" t="str">
        <f t="shared" si="18"/>
        <v>-</v>
      </c>
      <c r="PA5" s="529" t="str">
        <f t="shared" si="18"/>
        <v>-</v>
      </c>
      <c r="PB5" s="529" t="str">
        <f t="shared" si="18"/>
        <v>-</v>
      </c>
      <c r="PC5" s="529" t="str">
        <f t="shared" si="18"/>
        <v>-</v>
      </c>
      <c r="PD5" s="529" t="str">
        <f t="shared" si="18"/>
        <v>-</v>
      </c>
      <c r="PE5" s="529" t="str">
        <f t="shared" si="18"/>
        <v>-</v>
      </c>
      <c r="PF5" s="529" t="str">
        <f t="shared" si="18"/>
        <v>-</v>
      </c>
      <c r="PG5" s="529" t="str">
        <f t="shared" si="18"/>
        <v>-</v>
      </c>
      <c r="PH5" s="529" t="str">
        <f t="shared" si="18"/>
        <v>-</v>
      </c>
      <c r="PI5" s="529" t="str">
        <f t="shared" si="18"/>
        <v>-</v>
      </c>
      <c r="PJ5" s="529" t="str">
        <f t="shared" si="18"/>
        <v>-</v>
      </c>
      <c r="PK5" s="529" t="str">
        <f t="shared" si="18"/>
        <v>-</v>
      </c>
      <c r="PL5" s="529" t="str">
        <f t="shared" si="18"/>
        <v>-</v>
      </c>
      <c r="PM5" s="529" t="str">
        <f t="shared" si="18"/>
        <v>-</v>
      </c>
      <c r="PN5" s="529" t="str">
        <f t="shared" si="18"/>
        <v>-</v>
      </c>
      <c r="PO5" s="529" t="str">
        <f t="shared" si="18"/>
        <v>-</v>
      </c>
      <c r="PP5" s="529" t="str">
        <f t="shared" si="18"/>
        <v>-</v>
      </c>
      <c r="PQ5" s="529" t="str">
        <f t="shared" si="18"/>
        <v>-</v>
      </c>
      <c r="PR5" s="529" t="str">
        <f t="shared" si="18"/>
        <v>-</v>
      </c>
      <c r="PS5" s="529" t="str">
        <f t="shared" si="18"/>
        <v>-</v>
      </c>
      <c r="PT5" s="529" t="str">
        <f t="shared" si="18"/>
        <v>-</v>
      </c>
      <c r="PU5" s="529" t="str">
        <f t="shared" si="18"/>
        <v>-</v>
      </c>
      <c r="PV5" s="529" t="str">
        <f t="shared" si="18"/>
        <v>-</v>
      </c>
      <c r="PW5" s="529" t="str">
        <f t="shared" si="18"/>
        <v>-</v>
      </c>
      <c r="PX5" s="529" t="str">
        <f t="shared" si="18"/>
        <v>-</v>
      </c>
      <c r="PY5" s="529" t="str">
        <f t="shared" si="18"/>
        <v>-</v>
      </c>
      <c r="PZ5" s="529" t="str">
        <f t="shared" si="18"/>
        <v>-</v>
      </c>
      <c r="QA5" s="529" t="str">
        <f t="shared" si="18"/>
        <v>-</v>
      </c>
      <c r="QB5" s="529" t="str">
        <f t="shared" si="18"/>
        <v>-</v>
      </c>
      <c r="QC5" s="529" t="str">
        <f t="shared" si="18"/>
        <v>-</v>
      </c>
      <c r="QD5" s="529" t="str">
        <f t="shared" si="18"/>
        <v>-</v>
      </c>
      <c r="QE5" s="529" t="str">
        <f t="shared" si="18"/>
        <v>-</v>
      </c>
      <c r="QF5" s="529" t="str">
        <f t="shared" si="18"/>
        <v>-</v>
      </c>
      <c r="QG5" s="529" t="str">
        <f t="shared" si="18"/>
        <v>-</v>
      </c>
      <c r="QH5" s="529" t="str">
        <f t="shared" si="18"/>
        <v>-</v>
      </c>
      <c r="QI5" s="529" t="str">
        <f t="shared" si="18"/>
        <v>-</v>
      </c>
      <c r="QJ5" s="529" t="str">
        <f t="shared" si="18"/>
        <v>-</v>
      </c>
      <c r="QK5" s="529" t="str">
        <f t="shared" si="18"/>
        <v>-</v>
      </c>
      <c r="QL5" s="529" t="str">
        <f t="shared" si="18"/>
        <v>-</v>
      </c>
      <c r="QM5" s="529" t="str">
        <f t="shared" si="18"/>
        <v>-</v>
      </c>
      <c r="QN5" s="529" t="str">
        <f t="shared" si="18"/>
        <v>-</v>
      </c>
      <c r="QO5" s="529" t="str">
        <f t="shared" si="18"/>
        <v>-</v>
      </c>
      <c r="QP5" s="529" t="str">
        <f t="shared" si="18"/>
        <v>-</v>
      </c>
      <c r="QQ5" s="529" t="str">
        <f t="shared" si="18"/>
        <v>-</v>
      </c>
      <c r="QR5" s="529" t="str">
        <f t="shared" si="18"/>
        <v>-</v>
      </c>
      <c r="QS5" s="529" t="str">
        <f t="shared" si="18"/>
        <v>-</v>
      </c>
      <c r="QT5" s="529" t="str">
        <f t="shared" ref="QT5:TE5" si="19">IF(OR(QT$1="sam",QT$1="sai"),1,IF(QT$1="sav","-",IF(OR(QT$1="sap",QT$1="saa",QT$1="sar",QT$1="sat"),0)))</f>
        <v>-</v>
      </c>
      <c r="QU5" s="529" t="str">
        <f t="shared" si="19"/>
        <v>-</v>
      </c>
      <c r="QV5" s="529" t="str">
        <f t="shared" si="19"/>
        <v>-</v>
      </c>
      <c r="QW5" s="529" t="str">
        <f t="shared" si="19"/>
        <v>-</v>
      </c>
      <c r="QX5" s="529" t="str">
        <f t="shared" si="19"/>
        <v>-</v>
      </c>
      <c r="QY5" s="529" t="str">
        <f t="shared" si="19"/>
        <v>-</v>
      </c>
      <c r="QZ5" s="529" t="str">
        <f t="shared" si="19"/>
        <v>-</v>
      </c>
      <c r="RA5" s="529" t="str">
        <f t="shared" si="19"/>
        <v>-</v>
      </c>
      <c r="RB5" s="529" t="str">
        <f t="shared" si="19"/>
        <v>-</v>
      </c>
      <c r="RC5" s="529" t="str">
        <f t="shared" si="19"/>
        <v>-</v>
      </c>
      <c r="RD5" s="529" t="str">
        <f t="shared" si="19"/>
        <v>-</v>
      </c>
      <c r="RE5" s="529" t="str">
        <f t="shared" si="19"/>
        <v>-</v>
      </c>
      <c r="RF5" s="529" t="str">
        <f t="shared" si="19"/>
        <v>-</v>
      </c>
      <c r="RG5" s="529" t="str">
        <f t="shared" si="19"/>
        <v>-</v>
      </c>
      <c r="RH5" s="529" t="str">
        <f t="shared" si="19"/>
        <v>-</v>
      </c>
      <c r="RI5" s="529" t="str">
        <f t="shared" si="19"/>
        <v>-</v>
      </c>
      <c r="RJ5" s="529" t="str">
        <f t="shared" si="19"/>
        <v>-</v>
      </c>
      <c r="RK5" s="529" t="str">
        <f t="shared" si="19"/>
        <v>-</v>
      </c>
      <c r="RL5" s="529" t="str">
        <f t="shared" si="19"/>
        <v>-</v>
      </c>
      <c r="RM5" s="529" t="str">
        <f t="shared" si="19"/>
        <v>-</v>
      </c>
      <c r="RN5" s="529" t="str">
        <f t="shared" si="19"/>
        <v>-</v>
      </c>
      <c r="RO5" s="529" t="str">
        <f t="shared" si="19"/>
        <v>-</v>
      </c>
      <c r="RP5" s="529" t="str">
        <f t="shared" si="19"/>
        <v>-</v>
      </c>
      <c r="RQ5" s="529" t="str">
        <f t="shared" si="19"/>
        <v>-</v>
      </c>
      <c r="RR5" s="529" t="str">
        <f t="shared" si="19"/>
        <v>-</v>
      </c>
      <c r="RS5" s="529" t="str">
        <f t="shared" si="19"/>
        <v>-</v>
      </c>
      <c r="RT5" s="529" t="str">
        <f t="shared" si="19"/>
        <v>-</v>
      </c>
      <c r="RU5" s="529" t="str">
        <f t="shared" si="19"/>
        <v>-</v>
      </c>
      <c r="RV5" s="529" t="str">
        <f t="shared" si="19"/>
        <v>-</v>
      </c>
      <c r="RW5" s="529" t="str">
        <f t="shared" si="19"/>
        <v>-</v>
      </c>
      <c r="RX5" s="529" t="str">
        <f t="shared" si="19"/>
        <v>-</v>
      </c>
      <c r="RY5" s="529" t="str">
        <f t="shared" si="19"/>
        <v>-</v>
      </c>
      <c r="RZ5" s="529" t="str">
        <f t="shared" si="19"/>
        <v>-</v>
      </c>
      <c r="SA5" s="529" t="str">
        <f t="shared" si="19"/>
        <v>-</v>
      </c>
      <c r="SB5" s="529" t="str">
        <f t="shared" si="19"/>
        <v>-</v>
      </c>
      <c r="SC5" s="529" t="str">
        <f t="shared" si="19"/>
        <v>-</v>
      </c>
      <c r="SD5" s="529" t="str">
        <f t="shared" si="19"/>
        <v>-</v>
      </c>
      <c r="SE5" s="529" t="str">
        <f t="shared" si="19"/>
        <v>-</v>
      </c>
      <c r="SF5" s="529" t="str">
        <f t="shared" si="19"/>
        <v>-</v>
      </c>
      <c r="SG5" s="529" t="str">
        <f t="shared" si="19"/>
        <v>-</v>
      </c>
      <c r="SH5" s="529" t="str">
        <f t="shared" si="19"/>
        <v>-</v>
      </c>
      <c r="SI5" s="529" t="str">
        <f t="shared" si="19"/>
        <v>-</v>
      </c>
      <c r="SJ5" s="529" t="str">
        <f t="shared" si="19"/>
        <v>-</v>
      </c>
      <c r="SK5" s="529" t="str">
        <f t="shared" si="19"/>
        <v>-</v>
      </c>
      <c r="SL5" s="529" t="str">
        <f t="shared" si="19"/>
        <v>-</v>
      </c>
      <c r="SM5" s="529" t="str">
        <f t="shared" si="19"/>
        <v>-</v>
      </c>
      <c r="SN5" s="529" t="str">
        <f t="shared" si="19"/>
        <v>-</v>
      </c>
      <c r="SO5" s="529" t="str">
        <f t="shared" si="19"/>
        <v>-</v>
      </c>
      <c r="SP5" s="529" t="str">
        <f t="shared" si="19"/>
        <v>-</v>
      </c>
      <c r="SQ5" s="529" t="str">
        <f t="shared" si="19"/>
        <v>-</v>
      </c>
      <c r="SR5" s="529" t="str">
        <f t="shared" si="19"/>
        <v>-</v>
      </c>
      <c r="SS5" s="529" t="str">
        <f t="shared" si="19"/>
        <v>-</v>
      </c>
      <c r="ST5" s="529" t="str">
        <f t="shared" si="19"/>
        <v>-</v>
      </c>
      <c r="SU5" s="529" t="str">
        <f t="shared" si="19"/>
        <v>-</v>
      </c>
      <c r="SV5" s="529" t="str">
        <f t="shared" si="19"/>
        <v>-</v>
      </c>
      <c r="SW5" s="529" t="str">
        <f t="shared" si="19"/>
        <v>-</v>
      </c>
      <c r="SX5" s="529" t="str">
        <f t="shared" si="19"/>
        <v>-</v>
      </c>
      <c r="SY5" s="529" t="str">
        <f t="shared" si="19"/>
        <v>-</v>
      </c>
      <c r="SZ5" s="529" t="str">
        <f t="shared" si="19"/>
        <v>-</v>
      </c>
      <c r="TA5" s="529" t="str">
        <f t="shared" si="19"/>
        <v>-</v>
      </c>
      <c r="TB5" s="529" t="str">
        <f t="shared" si="19"/>
        <v>-</v>
      </c>
      <c r="TC5" s="529" t="str">
        <f t="shared" si="19"/>
        <v>-</v>
      </c>
      <c r="TD5" s="529" t="str">
        <f t="shared" si="19"/>
        <v>-</v>
      </c>
      <c r="TE5" s="529" t="str">
        <f t="shared" si="19"/>
        <v>-</v>
      </c>
      <c r="TF5" s="529" t="str">
        <f t="shared" ref="TF5:VJ5" si="20">IF(OR(TF$1="sam",TF$1="sai"),1,IF(TF$1="sav","-",IF(OR(TF$1="sap",TF$1="saa",TF$1="sar",TF$1="sat"),0)))</f>
        <v>-</v>
      </c>
      <c r="TG5" s="529" t="str">
        <f t="shared" si="20"/>
        <v>-</v>
      </c>
      <c r="TH5" s="529" t="str">
        <f t="shared" si="20"/>
        <v>-</v>
      </c>
      <c r="TI5" s="529" t="str">
        <f t="shared" si="20"/>
        <v>-</v>
      </c>
      <c r="TJ5" s="529" t="str">
        <f t="shared" si="20"/>
        <v>-</v>
      </c>
      <c r="TK5" s="529" t="str">
        <f t="shared" si="20"/>
        <v>-</v>
      </c>
      <c r="TL5" s="529" t="str">
        <f t="shared" si="20"/>
        <v>-</v>
      </c>
      <c r="TM5" s="529" t="str">
        <f t="shared" si="20"/>
        <v>-</v>
      </c>
      <c r="TN5" s="529" t="str">
        <f t="shared" si="20"/>
        <v>-</v>
      </c>
      <c r="TO5" s="529" t="str">
        <f t="shared" si="20"/>
        <v>-</v>
      </c>
      <c r="TP5" s="529" t="str">
        <f t="shared" si="20"/>
        <v>-</v>
      </c>
      <c r="TQ5" s="529" t="str">
        <f t="shared" si="20"/>
        <v>-</v>
      </c>
      <c r="TR5" s="529" t="str">
        <f t="shared" si="20"/>
        <v>-</v>
      </c>
      <c r="TS5" s="529" t="str">
        <f t="shared" si="20"/>
        <v>-</v>
      </c>
      <c r="TT5" s="529" t="str">
        <f t="shared" si="20"/>
        <v>-</v>
      </c>
      <c r="TU5" s="529" t="str">
        <f t="shared" si="20"/>
        <v>-</v>
      </c>
      <c r="TV5" s="529" t="str">
        <f t="shared" si="20"/>
        <v>-</v>
      </c>
      <c r="TW5" s="529" t="str">
        <f t="shared" si="20"/>
        <v>-</v>
      </c>
      <c r="TX5" s="529" t="str">
        <f t="shared" si="20"/>
        <v>-</v>
      </c>
      <c r="TY5" s="529" t="str">
        <f t="shared" si="20"/>
        <v>-</v>
      </c>
      <c r="TZ5" s="529" t="str">
        <f t="shared" si="20"/>
        <v>-</v>
      </c>
      <c r="UA5" s="529" t="str">
        <f t="shared" si="20"/>
        <v>-</v>
      </c>
      <c r="UB5" s="529" t="str">
        <f t="shared" si="20"/>
        <v>-</v>
      </c>
      <c r="UC5" s="529" t="str">
        <f t="shared" si="20"/>
        <v>-</v>
      </c>
      <c r="UD5" s="529" t="str">
        <f t="shared" si="20"/>
        <v>-</v>
      </c>
      <c r="UE5" s="529" t="str">
        <f t="shared" si="20"/>
        <v>-</v>
      </c>
      <c r="UF5" s="529" t="str">
        <f t="shared" si="20"/>
        <v>-</v>
      </c>
      <c r="UG5" s="529" t="str">
        <f t="shared" si="20"/>
        <v>-</v>
      </c>
      <c r="UH5" s="529" t="str">
        <f t="shared" si="20"/>
        <v>-</v>
      </c>
      <c r="UI5" s="529" t="str">
        <f t="shared" si="20"/>
        <v>-</v>
      </c>
      <c r="UJ5" s="529" t="str">
        <f t="shared" si="20"/>
        <v>-</v>
      </c>
      <c r="UK5" s="529" t="str">
        <f t="shared" si="20"/>
        <v>-</v>
      </c>
      <c r="UL5" s="529" t="str">
        <f t="shared" si="20"/>
        <v>-</v>
      </c>
      <c r="UM5" s="529" t="str">
        <f t="shared" si="20"/>
        <v>-</v>
      </c>
      <c r="UN5" s="529" t="str">
        <f t="shared" si="20"/>
        <v>-</v>
      </c>
      <c r="UO5" s="529" t="str">
        <f t="shared" si="20"/>
        <v>-</v>
      </c>
      <c r="UP5" s="529" t="str">
        <f t="shared" si="20"/>
        <v>-</v>
      </c>
      <c r="UQ5" s="529" t="str">
        <f t="shared" si="20"/>
        <v>-</v>
      </c>
      <c r="UR5" s="529" t="str">
        <f t="shared" si="20"/>
        <v>-</v>
      </c>
      <c r="US5" s="529" t="str">
        <f t="shared" si="20"/>
        <v>-</v>
      </c>
      <c r="UT5" s="529" t="str">
        <f t="shared" si="20"/>
        <v>-</v>
      </c>
      <c r="UU5" s="529" t="str">
        <f t="shared" si="20"/>
        <v>-</v>
      </c>
      <c r="UV5" s="529" t="str">
        <f t="shared" si="20"/>
        <v>-</v>
      </c>
      <c r="UW5" s="529" t="str">
        <f t="shared" si="20"/>
        <v>-</v>
      </c>
      <c r="UX5" s="529" t="str">
        <f t="shared" si="20"/>
        <v>-</v>
      </c>
      <c r="UY5" s="529" t="str">
        <f t="shared" si="20"/>
        <v>-</v>
      </c>
      <c r="UZ5" s="529" t="str">
        <f t="shared" si="20"/>
        <v>-</v>
      </c>
      <c r="VA5" s="529" t="str">
        <f t="shared" si="20"/>
        <v>-</v>
      </c>
      <c r="VB5" s="529" t="str">
        <f t="shared" si="20"/>
        <v>-</v>
      </c>
      <c r="VC5" s="529" t="str">
        <f t="shared" si="20"/>
        <v>-</v>
      </c>
      <c r="VD5" s="529" t="str">
        <f t="shared" si="20"/>
        <v>-</v>
      </c>
      <c r="VE5" s="529" t="str">
        <f t="shared" si="20"/>
        <v>-</v>
      </c>
      <c r="VF5" s="529" t="str">
        <f t="shared" si="20"/>
        <v>-</v>
      </c>
      <c r="VG5" s="529" t="str">
        <f t="shared" si="20"/>
        <v>-</v>
      </c>
      <c r="VH5" s="529" t="str">
        <f t="shared" si="20"/>
        <v>-</v>
      </c>
      <c r="VI5" s="529" t="str">
        <f t="shared" si="20"/>
        <v>-</v>
      </c>
      <c r="VJ5" s="529" t="str">
        <f t="shared" si="20"/>
        <v>-</v>
      </c>
      <c r="VK5" s="529" t="str">
        <f>IF(OR(VK$1="sam",VK$1="sai"),1,IF(VK$1="sav","-",IF(OR(VK$1="sap",VK$1="saa",VK$1="sar",VK$1="sat"),0)))</f>
        <v>-</v>
      </c>
      <c r="VL5" s="529">
        <f t="shared" ref="VL5" si="21">IF(OR(VL$1="sam",VL$1="sai"),1,IF(VL$1="sav","-",IF(OR(VL$1="sap",VL$1="saa",VL$1="sar",VL$1="sat"),0)))</f>
        <v>1</v>
      </c>
      <c r="VM5" s="506">
        <v>0</v>
      </c>
    </row>
    <row r="6" spans="1:585" ht="18" collapsed="1">
      <c r="A6" s="503"/>
      <c r="B6" s="503"/>
      <c r="C6" s="14"/>
      <c r="D6" s="14"/>
      <c r="E6" s="102" t="b">
        <v>0</v>
      </c>
      <c r="F6" s="102"/>
      <c r="G6" s="504"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6">
        <v>7</v>
      </c>
      <c r="AA6" s="516"/>
      <c r="AB6" s="516"/>
      <c r="AC6" s="102">
        <v>3</v>
      </c>
      <c r="AD6" s="516"/>
      <c r="AE6" s="102">
        <v>3</v>
      </c>
      <c r="AF6" s="516"/>
      <c r="AG6" s="516">
        <v>336</v>
      </c>
      <c r="AH6" s="516">
        <v>336</v>
      </c>
      <c r="AI6" s="516">
        <v>336</v>
      </c>
      <c r="AJ6" s="516">
        <v>3</v>
      </c>
      <c r="AK6" s="516">
        <v>5</v>
      </c>
      <c r="AL6" s="516">
        <v>5</v>
      </c>
      <c r="AM6" s="516">
        <v>5</v>
      </c>
      <c r="AN6" s="102"/>
      <c r="AO6" s="102"/>
      <c r="AP6" s="102"/>
      <c r="AQ6" s="102"/>
      <c r="AR6" s="102"/>
      <c r="AS6" s="102"/>
      <c r="AT6" s="102"/>
      <c r="AU6" s="102"/>
      <c r="AV6" s="548" t="s">
        <v>1088</v>
      </c>
      <c r="AW6" s="505" t="str">
        <f>IF(COUNTIF(AV$5:AV28,AV6)=1,"-","Dup")</f>
        <v>-</v>
      </c>
      <c r="AX6" s="505"/>
      <c r="AY6" s="515"/>
      <c r="AZ6" s="515"/>
      <c r="BA6" s="515"/>
      <c r="BB6" s="515"/>
      <c r="BC6" s="515"/>
      <c r="BD6" s="515"/>
      <c r="BE6" s="515"/>
      <c r="BF6" s="515"/>
      <c r="BG6" s="505"/>
      <c r="BH6" s="517" t="s">
        <v>1414</v>
      </c>
      <c r="BI6" s="517"/>
      <c r="BJ6" s="517"/>
      <c r="BK6" s="517"/>
      <c r="BL6" s="517"/>
      <c r="BM6" s="515"/>
      <c r="BN6" s="515"/>
      <c r="BO6" s="505"/>
      <c r="BP6" s="515"/>
      <c r="BQ6" s="515"/>
      <c r="BR6" s="515"/>
      <c r="BS6" s="515"/>
      <c r="BT6" s="515"/>
      <c r="BU6" s="515"/>
      <c r="BV6" s="515"/>
      <c r="BW6" s="515"/>
      <c r="BX6" s="518"/>
      <c r="BY6" s="515"/>
      <c r="BZ6" s="515"/>
      <c r="CA6" s="517"/>
      <c r="CB6" s="519"/>
      <c r="CC6" s="515"/>
      <c r="CD6" s="515"/>
      <c r="CE6" s="515"/>
      <c r="CF6" s="505"/>
      <c r="CG6" s="515"/>
      <c r="CH6" s="515"/>
      <c r="CI6" s="515"/>
      <c r="CJ6" s="515"/>
      <c r="CK6" s="515"/>
      <c r="CL6" s="515"/>
      <c r="CM6" s="515"/>
      <c r="CN6" s="515"/>
      <c r="CO6" s="515"/>
      <c r="CP6" s="515"/>
      <c r="CQ6" s="505"/>
      <c r="CR6" s="520"/>
      <c r="CS6" s="515"/>
      <c r="CT6" s="515"/>
      <c r="CU6" s="573"/>
      <c r="CV6" s="515"/>
      <c r="CW6" s="518"/>
      <c r="CX6" s="515"/>
      <c r="CY6" s="573"/>
      <c r="CZ6" s="517" t="s">
        <v>567</v>
      </c>
      <c r="DA6" s="517"/>
      <c r="DB6" s="517"/>
      <c r="DC6" s="517"/>
      <c r="DD6" s="517"/>
      <c r="DE6" s="517"/>
      <c r="DF6" s="515"/>
      <c r="DG6" s="515"/>
      <c r="DH6" s="515"/>
      <c r="DI6" s="515"/>
      <c r="DJ6" s="515"/>
      <c r="DK6" s="515"/>
      <c r="DL6" s="515"/>
      <c r="DM6" s="515"/>
      <c r="DN6" s="515"/>
      <c r="DO6" s="515"/>
      <c r="DP6" s="515"/>
      <c r="DQ6" s="515"/>
      <c r="DR6" s="515"/>
      <c r="DS6" s="515"/>
      <c r="DT6" s="515"/>
      <c r="DU6" s="515"/>
      <c r="DV6" s="515"/>
      <c r="DW6" s="515"/>
      <c r="DX6" s="518"/>
      <c r="DY6" s="517"/>
      <c r="DZ6" s="505"/>
      <c r="EA6" s="515"/>
      <c r="EB6" s="515"/>
      <c r="EC6" s="515"/>
      <c r="ED6" s="515"/>
      <c r="EE6" s="515"/>
      <c r="EF6" s="515"/>
      <c r="EG6" s="515"/>
      <c r="EH6" s="515"/>
      <c r="EI6" s="515"/>
      <c r="EJ6" s="515"/>
      <c r="EK6" s="515"/>
      <c r="EL6" s="515"/>
      <c r="EM6" s="518"/>
      <c r="EN6" s="518" t="s">
        <v>1146</v>
      </c>
      <c r="EO6" s="518"/>
      <c r="EP6" s="518"/>
      <c r="EQ6" s="518"/>
      <c r="ER6" s="518"/>
      <c r="ES6" s="518"/>
      <c r="ET6" s="518"/>
      <c r="EU6" s="518"/>
      <c r="EV6" s="518"/>
      <c r="EW6" s="518"/>
      <c r="EX6" s="518"/>
      <c r="EY6" s="518"/>
      <c r="EZ6" s="518"/>
      <c r="FA6" s="518"/>
      <c r="FB6" s="518"/>
      <c r="FC6" s="518"/>
      <c r="FD6" s="518"/>
      <c r="FE6" s="518"/>
      <c r="FF6" s="518"/>
      <c r="FG6" s="518"/>
      <c r="FH6" s="518"/>
      <c r="FI6" s="518"/>
      <c r="FJ6" s="518"/>
      <c r="FK6" s="518"/>
      <c r="FL6" s="518"/>
      <c r="FM6" s="518"/>
      <c r="FN6" s="518"/>
      <c r="FO6" s="518"/>
      <c r="FP6" s="518"/>
      <c r="FQ6" s="518"/>
      <c r="FR6" s="518"/>
      <c r="FS6" s="518"/>
      <c r="FT6" s="518"/>
      <c r="FU6" s="518"/>
      <c r="FV6" s="518"/>
      <c r="FW6" s="518"/>
      <c r="FX6" s="518"/>
      <c r="FY6" s="518"/>
      <c r="FZ6" s="518"/>
      <c r="GA6" s="518"/>
      <c r="GB6" s="518"/>
      <c r="GC6" s="518"/>
      <c r="GD6" s="518"/>
      <c r="GE6" s="518"/>
      <c r="GF6" s="518"/>
      <c r="GG6" s="518"/>
      <c r="GH6" s="518"/>
      <c r="GI6" s="518"/>
      <c r="GJ6" s="518"/>
      <c r="GK6" s="518"/>
      <c r="GL6" s="518"/>
      <c r="GM6" s="518"/>
      <c r="GN6" s="518"/>
      <c r="GO6" s="518"/>
      <c r="GP6" s="518"/>
      <c r="GQ6" s="518"/>
      <c r="GR6" s="518"/>
      <c r="GS6" s="518"/>
      <c r="GT6" s="518"/>
      <c r="GU6" s="518"/>
      <c r="GV6" s="518"/>
      <c r="GW6" s="518"/>
      <c r="GX6" s="518"/>
      <c r="GY6" s="518"/>
      <c r="GZ6" s="518"/>
      <c r="HA6" s="518"/>
      <c r="HB6" s="518"/>
      <c r="HC6" s="518"/>
      <c r="HD6" s="518"/>
      <c r="HE6" s="518"/>
      <c r="HF6" s="518"/>
      <c r="HG6" s="518"/>
      <c r="HH6" s="518"/>
      <c r="HI6" s="518"/>
      <c r="HJ6" s="518"/>
      <c r="HK6" s="518"/>
      <c r="HL6" s="518"/>
      <c r="HM6" s="518"/>
      <c r="HN6" s="518"/>
      <c r="HO6" s="518"/>
      <c r="HP6" s="518"/>
      <c r="HQ6" s="518"/>
      <c r="HR6" s="518"/>
      <c r="HS6" s="518"/>
      <c r="HT6" s="518"/>
      <c r="HU6" s="518"/>
      <c r="HV6" s="518"/>
      <c r="HW6" s="518"/>
      <c r="HX6" s="518"/>
      <c r="HY6" s="518"/>
      <c r="HZ6" s="518"/>
      <c r="IA6" s="518"/>
      <c r="IB6" s="518"/>
      <c r="IC6" s="518"/>
      <c r="ID6" s="518"/>
      <c r="IE6" s="518"/>
      <c r="IF6" s="518"/>
      <c r="IG6" s="518"/>
      <c r="IH6" s="518"/>
      <c r="II6" s="518"/>
      <c r="IJ6" s="518"/>
      <c r="IK6" s="518"/>
      <c r="IL6" s="518"/>
      <c r="IM6" s="518"/>
      <c r="IN6" s="518"/>
      <c r="IO6" s="518"/>
      <c r="IP6" s="518"/>
      <c r="IQ6" s="518"/>
      <c r="IR6" s="518"/>
      <c r="IS6" s="518"/>
      <c r="IT6" s="518"/>
      <c r="IU6" s="518"/>
      <c r="IV6" s="518"/>
      <c r="IW6" s="518"/>
      <c r="IX6" s="518"/>
      <c r="IY6" s="518"/>
      <c r="IZ6" s="518"/>
      <c r="JA6" s="518"/>
      <c r="JB6" s="518"/>
      <c r="JC6" s="518"/>
      <c r="JD6" s="518"/>
      <c r="JE6" s="518"/>
      <c r="JF6" s="518"/>
      <c r="JG6" s="518"/>
      <c r="JH6" s="515"/>
      <c r="JI6" s="505"/>
      <c r="JJ6" s="520" t="s">
        <v>1220</v>
      </c>
      <c r="JK6" s="520"/>
      <c r="JL6" s="517"/>
      <c r="JM6" s="520" t="s">
        <v>1795</v>
      </c>
      <c r="JN6" s="520" t="s">
        <v>1796</v>
      </c>
      <c r="JO6" s="517"/>
      <c r="JP6" s="517"/>
      <c r="JQ6" s="520"/>
      <c r="JR6" s="520"/>
      <c r="JS6" s="515"/>
      <c r="JT6" s="515"/>
      <c r="JU6" s="515"/>
      <c r="JV6" s="515"/>
      <c r="JW6" s="515"/>
      <c r="JX6" s="515"/>
      <c r="JY6" s="515"/>
      <c r="JZ6" s="519"/>
      <c r="KA6" s="518"/>
      <c r="KB6" s="518"/>
      <c r="KC6" s="518"/>
      <c r="KD6" s="518"/>
      <c r="KE6" s="518"/>
      <c r="KF6" s="518"/>
      <c r="KG6" s="518"/>
      <c r="KH6" s="518"/>
      <c r="KI6" s="518"/>
      <c r="KJ6" s="518"/>
      <c r="KK6" s="517" t="s">
        <v>1778</v>
      </c>
      <c r="KL6" s="517"/>
      <c r="KM6" s="517"/>
      <c r="KN6" s="517" t="s">
        <v>1774</v>
      </c>
      <c r="KO6" s="517"/>
      <c r="KP6" s="517"/>
      <c r="KQ6" s="517"/>
      <c r="KR6" s="522"/>
      <c r="KS6" s="522"/>
      <c r="KT6" s="522"/>
      <c r="KU6" s="522"/>
      <c r="KV6" s="522"/>
      <c r="KW6" s="517"/>
      <c r="KX6" s="517"/>
      <c r="KY6" s="518"/>
      <c r="KZ6" s="518"/>
      <c r="LA6" s="518"/>
      <c r="LB6" s="517"/>
      <c r="LC6" s="517"/>
      <c r="LD6" s="505"/>
      <c r="LE6" s="517"/>
      <c r="LF6" s="517"/>
      <c r="LG6" s="517"/>
      <c r="LH6" s="517"/>
      <c r="LI6" s="515"/>
      <c r="LJ6" s="517" t="s">
        <v>567</v>
      </c>
      <c r="LK6" s="517"/>
      <c r="LL6" s="517"/>
      <c r="LM6" s="521"/>
      <c r="LN6" s="518"/>
      <c r="LO6" s="517" t="s">
        <v>1083</v>
      </c>
      <c r="LP6" s="517" t="s">
        <v>1084</v>
      </c>
      <c r="LQ6" s="517"/>
      <c r="LR6" s="517"/>
      <c r="LS6" s="517" t="s">
        <v>1085</v>
      </c>
      <c r="LT6" s="517" t="s">
        <v>1084</v>
      </c>
      <c r="LU6" s="522"/>
      <c r="LV6" s="515"/>
      <c r="LW6" s="517" t="s">
        <v>1666</v>
      </c>
      <c r="LX6" s="517"/>
      <c r="LY6" s="517"/>
      <c r="LZ6" s="517"/>
      <c r="MA6" s="517"/>
      <c r="MB6" s="517"/>
      <c r="MC6" s="517"/>
      <c r="MD6" s="517"/>
      <c r="ME6" s="522"/>
      <c r="MF6" s="515"/>
      <c r="MG6" s="515"/>
      <c r="MH6" s="515"/>
      <c r="MI6" s="515"/>
      <c r="MJ6" s="515"/>
      <c r="MK6" s="515"/>
      <c r="ML6" s="515"/>
      <c r="MM6" s="517"/>
      <c r="MN6" s="517" t="s">
        <v>1086</v>
      </c>
      <c r="MO6" s="517"/>
      <c r="MP6" s="515"/>
      <c r="MQ6" s="517"/>
      <c r="MR6" s="517" t="s">
        <v>1087</v>
      </c>
      <c r="MS6" s="517"/>
      <c r="MT6" s="517"/>
      <c r="MU6" s="517"/>
      <c r="MV6" s="515"/>
      <c r="MW6" s="521"/>
      <c r="MX6" s="521"/>
      <c r="MY6" s="515"/>
      <c r="MZ6" s="515"/>
      <c r="NA6" s="515"/>
      <c r="NB6" s="515"/>
      <c r="NC6" s="517" t="s">
        <v>1087</v>
      </c>
      <c r="ND6" s="517"/>
      <c r="NE6" s="517"/>
      <c r="NF6" s="517"/>
      <c r="NG6" s="517"/>
      <c r="NH6" s="517"/>
      <c r="NI6" s="517"/>
      <c r="NJ6" s="505"/>
      <c r="NK6" s="518"/>
      <c r="NL6" s="517"/>
      <c r="NM6" s="517"/>
      <c r="NN6" s="517"/>
      <c r="NO6" s="517" t="s">
        <v>1089</v>
      </c>
      <c r="NP6" s="517"/>
      <c r="NQ6" s="517"/>
      <c r="NR6" s="517"/>
      <c r="NS6" s="505"/>
      <c r="NT6" s="517"/>
      <c r="NU6" s="517"/>
      <c r="NV6" s="517"/>
      <c r="NW6" s="517"/>
      <c r="NX6" s="518"/>
      <c r="NY6" s="518"/>
      <c r="NZ6" s="518"/>
      <c r="OA6" s="518"/>
      <c r="OB6" s="518"/>
      <c r="OC6" s="518"/>
      <c r="OD6" s="518"/>
      <c r="OE6" s="518"/>
      <c r="OF6" s="515"/>
      <c r="OG6" s="505"/>
      <c r="OH6" s="515"/>
      <c r="OI6" s="515"/>
      <c r="OJ6" s="515"/>
      <c r="OK6" s="515"/>
      <c r="OL6" s="515"/>
      <c r="OM6" s="515"/>
      <c r="ON6" s="515"/>
      <c r="OO6" s="515"/>
      <c r="OP6" s="515"/>
      <c r="OQ6" s="515"/>
      <c r="OR6" s="515"/>
      <c r="OS6" s="515"/>
      <c r="OT6" s="515"/>
      <c r="OU6" s="515"/>
      <c r="OV6" s="515"/>
      <c r="OW6" s="515"/>
      <c r="OX6" s="515"/>
      <c r="OY6" s="515"/>
      <c r="OZ6" s="515"/>
      <c r="PA6" s="515"/>
      <c r="PB6" s="515"/>
      <c r="PC6" s="515"/>
      <c r="PD6" s="515"/>
      <c r="PE6" s="515"/>
      <c r="PF6" s="515"/>
      <c r="PG6" s="515"/>
      <c r="PH6" s="515"/>
      <c r="PI6" s="515"/>
      <c r="PJ6" s="515"/>
      <c r="PK6" s="515"/>
      <c r="PL6" s="515"/>
      <c r="PM6" s="515"/>
      <c r="PN6" s="515"/>
      <c r="PO6" s="515"/>
      <c r="PP6" s="515"/>
      <c r="PQ6" s="515"/>
      <c r="PR6" s="515"/>
      <c r="PS6" s="515"/>
      <c r="PT6" s="515"/>
      <c r="PU6" s="515"/>
      <c r="PV6" s="515"/>
      <c r="PW6" s="515"/>
      <c r="PX6" s="515"/>
      <c r="PY6" s="515"/>
      <c r="PZ6" s="515"/>
      <c r="QA6" s="515"/>
      <c r="QB6" s="515"/>
      <c r="QC6" s="515"/>
      <c r="QD6" s="515"/>
      <c r="QE6" s="515"/>
      <c r="QF6" s="515"/>
      <c r="QG6" s="515"/>
      <c r="QH6" s="515"/>
      <c r="QI6" s="515"/>
      <c r="QJ6" s="515"/>
      <c r="QK6" s="515"/>
      <c r="QL6" s="515"/>
      <c r="QM6" s="515"/>
      <c r="QN6" s="515"/>
      <c r="QO6" s="515"/>
      <c r="QP6" s="515"/>
      <c r="QQ6" s="515"/>
      <c r="QR6" s="515"/>
      <c r="QS6" s="515"/>
      <c r="QT6" s="515"/>
      <c r="QU6" s="515"/>
      <c r="QV6" s="515"/>
      <c r="QW6" s="515"/>
      <c r="QX6" s="515"/>
      <c r="QY6" s="515"/>
      <c r="QZ6" s="515"/>
      <c r="RA6" s="515"/>
      <c r="RB6" s="515"/>
      <c r="RC6" s="515"/>
      <c r="RD6" s="515"/>
      <c r="RE6" s="515"/>
      <c r="RF6" s="515"/>
      <c r="RG6" s="515"/>
      <c r="RH6" s="515"/>
      <c r="RI6" s="515"/>
      <c r="RJ6" s="515"/>
      <c r="RK6" s="515"/>
      <c r="RL6" s="515"/>
      <c r="RM6" s="515"/>
      <c r="RN6" s="515"/>
      <c r="RO6" s="515"/>
      <c r="RP6" s="515"/>
      <c r="RQ6" s="515"/>
      <c r="RR6" s="515"/>
      <c r="RS6" s="515"/>
      <c r="RT6" s="515"/>
      <c r="RU6" s="515"/>
      <c r="RV6" s="515"/>
      <c r="RW6" s="515"/>
      <c r="RX6" s="515"/>
      <c r="RY6" s="515"/>
      <c r="RZ6" s="515"/>
      <c r="SA6" s="515"/>
      <c r="SB6" s="515"/>
      <c r="SC6" s="515"/>
      <c r="SD6" s="515"/>
      <c r="SE6" s="515"/>
      <c r="SF6" s="515"/>
      <c r="SG6" s="515"/>
      <c r="SH6" s="515"/>
      <c r="SI6" s="515"/>
      <c r="SJ6" s="515"/>
      <c r="SK6" s="515"/>
      <c r="SL6" s="515"/>
      <c r="SM6" s="515"/>
      <c r="SN6" s="515"/>
      <c r="SO6" s="515"/>
      <c r="SP6" s="515"/>
      <c r="SQ6" s="515"/>
      <c r="SR6" s="515"/>
      <c r="SS6" s="515"/>
      <c r="ST6" s="515"/>
      <c r="SU6" s="515"/>
      <c r="SV6" s="515"/>
      <c r="SW6" s="515"/>
      <c r="SX6" s="515"/>
      <c r="SY6" s="515"/>
      <c r="SZ6" s="515"/>
      <c r="TA6" s="515"/>
      <c r="TB6" s="515"/>
      <c r="TC6" s="515"/>
      <c r="TD6" s="515"/>
      <c r="TE6" s="515"/>
      <c r="TF6" s="515"/>
      <c r="TG6" s="515"/>
      <c r="TH6" s="515"/>
      <c r="TI6" s="515"/>
      <c r="TJ6" s="515"/>
      <c r="TK6" s="515"/>
      <c r="TL6" s="515"/>
      <c r="TM6" s="515"/>
      <c r="TN6" s="515"/>
      <c r="TO6" s="515"/>
      <c r="TP6" s="515"/>
      <c r="TQ6" s="515"/>
      <c r="TR6" s="515"/>
      <c r="TS6" s="515"/>
      <c r="TT6" s="515"/>
      <c r="TU6" s="515"/>
      <c r="TV6" s="515"/>
      <c r="TW6" s="515"/>
      <c r="TX6" s="515"/>
      <c r="TY6" s="515"/>
      <c r="TZ6" s="515"/>
      <c r="UA6" s="515"/>
      <c r="UB6" s="515"/>
      <c r="UC6" s="515"/>
      <c r="UD6" s="515"/>
      <c r="UE6" s="515"/>
      <c r="UF6" s="515"/>
      <c r="UG6" s="515"/>
      <c r="UH6" s="515"/>
      <c r="UI6" s="515"/>
      <c r="UJ6" s="515"/>
      <c r="UK6" s="515"/>
      <c r="UL6" s="515"/>
      <c r="UM6" s="515"/>
      <c r="UN6" s="515"/>
      <c r="UO6" s="515"/>
      <c r="UP6" s="515"/>
      <c r="UQ6" s="515"/>
      <c r="UR6" s="515"/>
      <c r="US6" s="515"/>
      <c r="UT6" s="515"/>
      <c r="UU6" s="515"/>
      <c r="UV6" s="515"/>
      <c r="UW6" s="515"/>
      <c r="UX6" s="515"/>
      <c r="UY6" s="515"/>
      <c r="UZ6" s="515"/>
      <c r="VA6" s="515"/>
      <c r="VB6" s="515"/>
      <c r="VC6" s="515"/>
      <c r="VD6" s="515"/>
      <c r="VE6" s="515"/>
      <c r="VF6" s="515"/>
      <c r="VG6" s="515"/>
      <c r="VH6" s="515"/>
      <c r="VI6" s="515"/>
      <c r="VJ6" s="515"/>
      <c r="VK6" s="515"/>
      <c r="VL6" s="515"/>
      <c r="VM6" s="506">
        <v>0</v>
      </c>
    </row>
    <row r="7" spans="1:585" hidden="1" outlineLevel="1">
      <c r="A7" s="21"/>
      <c r="B7" s="21"/>
      <c r="C7" s="14"/>
      <c r="D7" s="14"/>
      <c r="E7" t="b">
        <v>0</v>
      </c>
      <c r="G7" s="29" t="s">
        <v>1858</v>
      </c>
      <c r="J7" s="26">
        <v>0</v>
      </c>
      <c r="O7" s="26">
        <v>2</v>
      </c>
      <c r="P7" s="26">
        <f>IF(d.Region=1,2,1)</f>
        <v>1</v>
      </c>
      <c r="Q7" s="26">
        <v>3</v>
      </c>
      <c r="V7" s="26">
        <v>1</v>
      </c>
      <c r="W7" s="26">
        <v>1</v>
      </c>
      <c r="X7" s="26">
        <v>1</v>
      </c>
      <c r="Y7" s="26">
        <v>1</v>
      </c>
      <c r="Z7" s="26">
        <v>1</v>
      </c>
      <c r="AC7" s="26">
        <v>1</v>
      </c>
      <c r="AV7" s="549"/>
      <c r="AW7" s="9"/>
      <c r="AX7" s="9"/>
      <c r="AY7" s="562"/>
      <c r="AZ7" s="562"/>
      <c r="BA7" s="562"/>
      <c r="BB7" s="562"/>
      <c r="BC7" s="562"/>
      <c r="BD7" s="562"/>
      <c r="BE7" s="562"/>
      <c r="BF7" s="562"/>
      <c r="BG7" s="9"/>
      <c r="BH7" s="562"/>
      <c r="BI7" s="562"/>
      <c r="BJ7" s="562"/>
      <c r="BK7" s="562"/>
      <c r="BL7" s="562"/>
      <c r="BM7" s="562"/>
      <c r="BN7" s="562"/>
      <c r="BO7" s="9"/>
      <c r="BP7" s="562"/>
      <c r="BQ7" s="562"/>
      <c r="BR7" s="562"/>
      <c r="BS7" s="562"/>
      <c r="BT7" s="562"/>
      <c r="BU7" s="562"/>
      <c r="BV7" s="562"/>
      <c r="BW7" s="562"/>
      <c r="BX7" s="562"/>
      <c r="BY7" s="562"/>
      <c r="BZ7" s="562"/>
      <c r="CA7" s="562"/>
      <c r="CB7" s="562"/>
      <c r="CC7" s="562"/>
      <c r="CD7" s="562"/>
      <c r="CE7" s="562"/>
      <c r="CF7" s="9"/>
      <c r="CG7" s="562"/>
      <c r="CH7" s="562"/>
      <c r="CI7" s="562"/>
      <c r="CJ7" s="562"/>
      <c r="CK7" s="562"/>
      <c r="CL7" s="562"/>
      <c r="CM7" s="562"/>
      <c r="CN7" s="562"/>
      <c r="CO7" s="562"/>
      <c r="CP7" s="562"/>
      <c r="CQ7" s="9"/>
      <c r="CR7" s="562"/>
      <c r="CS7" s="562"/>
      <c r="CT7" s="562"/>
      <c r="CU7" s="574"/>
      <c r="CV7" s="562"/>
      <c r="CW7" s="563"/>
      <c r="CX7" s="562"/>
      <c r="CY7" s="574"/>
      <c r="CZ7" s="562"/>
      <c r="DA7" s="562"/>
      <c r="DB7" s="562"/>
      <c r="DC7" s="562"/>
      <c r="DD7" s="562"/>
      <c r="DE7" s="562"/>
      <c r="DF7" s="562"/>
      <c r="DG7" s="562"/>
      <c r="DH7" s="562"/>
      <c r="DI7" s="562"/>
      <c r="DJ7" s="562"/>
      <c r="DK7" s="562"/>
      <c r="DL7" s="562"/>
      <c r="DM7" s="562"/>
      <c r="DN7" s="562"/>
      <c r="DO7" s="562"/>
      <c r="DP7" s="562"/>
      <c r="DQ7" s="562"/>
      <c r="DR7" s="562"/>
      <c r="DS7" s="562"/>
      <c r="DT7" s="562"/>
      <c r="DU7" s="562"/>
      <c r="DV7" s="562"/>
      <c r="DW7" s="562"/>
      <c r="DX7" s="562"/>
      <c r="DY7" s="562"/>
      <c r="DZ7" s="9"/>
      <c r="EA7" s="562"/>
      <c r="EB7" s="562"/>
      <c r="EC7" s="562"/>
      <c r="ED7" s="562"/>
      <c r="EE7" s="562"/>
      <c r="EF7" s="562"/>
      <c r="EG7" s="562"/>
      <c r="EH7" s="562"/>
      <c r="EI7" s="562"/>
      <c r="EJ7" s="562"/>
      <c r="EK7" s="562"/>
      <c r="EL7" s="562"/>
      <c r="EM7" s="562"/>
      <c r="EN7" s="564"/>
      <c r="EO7" s="564"/>
      <c r="EP7" s="564"/>
      <c r="EQ7" s="564"/>
      <c r="ER7" s="564"/>
      <c r="ES7" s="564"/>
      <c r="ET7" s="564"/>
      <c r="EU7" s="564"/>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564"/>
      <c r="GA7" s="564"/>
      <c r="GB7" s="564"/>
      <c r="GC7" s="564"/>
      <c r="GD7" s="564"/>
      <c r="GE7" s="564"/>
      <c r="GF7" s="564"/>
      <c r="GG7" s="564"/>
      <c r="GH7" s="564"/>
      <c r="GI7" s="564"/>
      <c r="GJ7" s="564"/>
      <c r="GK7" s="564"/>
      <c r="GL7" s="564"/>
      <c r="GM7" s="564"/>
      <c r="GN7" s="564"/>
      <c r="GO7" s="564"/>
      <c r="GP7" s="564"/>
      <c r="GQ7" s="564"/>
      <c r="GR7" s="564"/>
      <c r="GS7" s="564"/>
      <c r="GT7" s="564"/>
      <c r="GU7" s="564"/>
      <c r="GV7" s="564"/>
      <c r="GW7" s="564"/>
      <c r="GX7" s="564"/>
      <c r="GY7" s="564"/>
      <c r="GZ7" s="564"/>
      <c r="HA7" s="564"/>
      <c r="HB7" s="564"/>
      <c r="HC7" s="564"/>
      <c r="HD7" s="564"/>
      <c r="HE7" s="136"/>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564"/>
      <c r="IJ7" s="564"/>
      <c r="IK7" s="564"/>
      <c r="IL7" s="564"/>
      <c r="IM7" s="564"/>
      <c r="IN7" s="564"/>
      <c r="IO7" s="564"/>
      <c r="IP7" s="564"/>
      <c r="IQ7" s="564"/>
      <c r="IR7" s="564"/>
      <c r="IS7" s="564"/>
      <c r="IT7" s="564"/>
      <c r="IU7" s="564"/>
      <c r="IV7" s="564"/>
      <c r="IW7" s="564"/>
      <c r="IX7" s="564"/>
      <c r="IY7" s="564"/>
      <c r="IZ7" s="564"/>
      <c r="JA7" s="564"/>
      <c r="JB7" s="564"/>
      <c r="JC7" s="564"/>
      <c r="JD7" s="564"/>
      <c r="JE7" s="564"/>
      <c r="JF7" s="564"/>
      <c r="JG7" s="564"/>
      <c r="JH7" s="562"/>
      <c r="JI7" s="9"/>
      <c r="JJ7" s="565"/>
      <c r="JK7" s="565"/>
      <c r="JL7" s="562"/>
      <c r="JM7" s="562"/>
      <c r="JN7" s="562"/>
      <c r="JO7" s="562"/>
      <c r="JP7" s="562"/>
      <c r="JQ7" s="562"/>
      <c r="JR7" s="562"/>
      <c r="JS7" s="562"/>
      <c r="JT7" s="562"/>
      <c r="JU7" s="562"/>
      <c r="JV7" s="562"/>
      <c r="JW7" s="562"/>
      <c r="JX7" s="562"/>
      <c r="JY7" s="562"/>
      <c r="JZ7" s="562"/>
      <c r="KA7" s="562"/>
      <c r="KB7" s="562"/>
      <c r="KC7" s="562"/>
      <c r="KD7" s="562"/>
      <c r="KE7" s="562"/>
      <c r="KF7" s="562"/>
      <c r="KG7" s="562"/>
      <c r="KH7" s="562"/>
      <c r="KI7" s="562"/>
      <c r="KJ7" s="562"/>
      <c r="KK7" s="562"/>
      <c r="KL7" s="562"/>
      <c r="KM7" s="562"/>
      <c r="KN7" s="562"/>
      <c r="KO7" s="562"/>
      <c r="KP7" s="562"/>
      <c r="KQ7" s="562"/>
      <c r="KR7" s="562"/>
      <c r="KS7" s="562"/>
      <c r="KT7" s="562"/>
      <c r="KU7" s="562"/>
      <c r="KV7" s="562"/>
      <c r="KW7" s="562"/>
      <c r="KX7" s="562"/>
      <c r="KY7" s="562"/>
      <c r="KZ7" s="562"/>
      <c r="LA7" s="562"/>
      <c r="LB7" s="562"/>
      <c r="LC7" s="562"/>
      <c r="LD7" s="9"/>
      <c r="LE7" s="562"/>
      <c r="LF7" s="562"/>
      <c r="LG7" s="562"/>
      <c r="LH7" s="562"/>
      <c r="LI7" s="562"/>
      <c r="LJ7" s="565"/>
      <c r="LK7" s="565"/>
      <c r="LL7" s="565"/>
      <c r="LM7" s="565"/>
      <c r="LN7" s="565"/>
      <c r="LO7" s="562"/>
      <c r="LP7" s="562"/>
      <c r="LQ7" s="562"/>
      <c r="LR7" s="562"/>
      <c r="LS7" s="562"/>
      <c r="LT7" s="562"/>
      <c r="LU7" s="562"/>
      <c r="LV7" s="562"/>
      <c r="LW7" s="562"/>
      <c r="LX7" s="562"/>
      <c r="LY7" s="562"/>
      <c r="LZ7" s="562"/>
      <c r="MA7" s="562"/>
      <c r="MB7" s="562"/>
      <c r="MC7" s="562"/>
      <c r="MD7" s="562"/>
      <c r="ME7" s="565"/>
      <c r="MF7" s="565"/>
      <c r="MG7" s="565"/>
      <c r="MH7" s="565"/>
      <c r="MI7" s="565"/>
      <c r="MJ7" s="565"/>
      <c r="MK7" s="565"/>
      <c r="ML7" s="565"/>
      <c r="MM7" s="562"/>
      <c r="MN7" s="562"/>
      <c r="MO7" s="562"/>
      <c r="MP7" s="565"/>
      <c r="MQ7" s="565"/>
      <c r="MR7" s="562"/>
      <c r="MS7" s="562"/>
      <c r="MT7" s="562"/>
      <c r="MU7" s="562"/>
      <c r="MV7" s="562"/>
      <c r="MW7" s="562"/>
      <c r="MX7" s="562"/>
      <c r="MY7" s="562"/>
      <c r="MZ7" s="562"/>
      <c r="NA7" s="562"/>
      <c r="NB7" s="562"/>
      <c r="NC7" s="562"/>
      <c r="ND7" s="565"/>
      <c r="NE7" s="565"/>
      <c r="NF7" s="562"/>
      <c r="NG7" s="562"/>
      <c r="NH7" s="562"/>
      <c r="NI7" s="562"/>
      <c r="NJ7" s="9"/>
      <c r="NK7" s="562"/>
      <c r="NL7" s="562"/>
      <c r="NM7" s="562"/>
      <c r="NN7" s="562"/>
      <c r="NO7" s="562"/>
      <c r="NP7" s="562"/>
      <c r="NQ7" s="562"/>
      <c r="NR7" s="562"/>
      <c r="NS7" s="9"/>
      <c r="NT7" s="562"/>
      <c r="NU7" s="562"/>
      <c r="NV7" s="562"/>
      <c r="NW7" s="562"/>
      <c r="NX7" s="562"/>
      <c r="NY7" s="562"/>
      <c r="NZ7" s="562"/>
      <c r="OA7" s="562"/>
      <c r="OB7" s="562"/>
      <c r="OC7" s="562"/>
      <c r="OD7" s="562"/>
      <c r="OE7" s="562"/>
      <c r="OF7" s="562"/>
      <c r="OG7" s="9"/>
      <c r="OH7" s="12"/>
      <c r="OI7" s="12"/>
      <c r="OJ7" s="12"/>
      <c r="OK7" s="12"/>
      <c r="OL7" s="12"/>
      <c r="OM7" s="12"/>
      <c r="ON7" s="136"/>
      <c r="OO7" s="136"/>
      <c r="OP7" s="136"/>
      <c r="OQ7" s="136"/>
      <c r="OR7" s="136"/>
      <c r="OS7" s="136"/>
      <c r="OT7" s="136"/>
      <c r="OU7" s="136"/>
      <c r="OV7" s="136"/>
      <c r="OW7" s="136"/>
      <c r="OX7" s="136"/>
      <c r="OY7" s="136"/>
      <c r="OZ7" s="136"/>
      <c r="PA7" s="136"/>
      <c r="PB7" s="136"/>
      <c r="PC7" s="136"/>
      <c r="PD7" s="136"/>
      <c r="PE7" s="136"/>
      <c r="PF7" s="136"/>
      <c r="PG7" s="136"/>
      <c r="PH7" s="136"/>
      <c r="PI7" s="136"/>
      <c r="PJ7" s="136"/>
      <c r="PK7" s="136"/>
      <c r="PL7" s="136"/>
      <c r="PM7" s="136"/>
      <c r="PN7" s="136"/>
      <c r="PO7" s="136"/>
      <c r="PP7" s="136"/>
      <c r="PQ7" s="136"/>
      <c r="PR7" s="12"/>
      <c r="PS7" s="12"/>
      <c r="PT7" s="12"/>
      <c r="PU7" s="12"/>
      <c r="PV7" s="12"/>
      <c r="PW7" s="12"/>
      <c r="PX7" s="12"/>
      <c r="PY7" s="12"/>
      <c r="PZ7" s="12"/>
      <c r="QA7" s="12"/>
      <c r="QB7" s="12"/>
      <c r="QC7" s="12"/>
      <c r="QD7" s="12"/>
      <c r="QE7" s="12"/>
      <c r="QF7" s="12"/>
      <c r="QG7" s="12"/>
      <c r="QH7" s="12"/>
      <c r="QI7" s="12"/>
      <c r="QJ7" s="12"/>
      <c r="QK7" s="12"/>
      <c r="QL7" s="12"/>
      <c r="QM7" s="12"/>
      <c r="QN7" s="12"/>
      <c r="QO7" s="12"/>
      <c r="QP7" s="12"/>
      <c r="QQ7" s="12"/>
      <c r="QR7" s="566"/>
      <c r="QS7" s="566"/>
      <c r="QT7" s="566"/>
      <c r="QU7" s="566"/>
      <c r="QV7" s="566"/>
      <c r="QW7" s="566"/>
      <c r="QX7" s="566"/>
      <c r="QY7" s="566"/>
      <c r="QZ7" s="566"/>
      <c r="RA7" s="566"/>
      <c r="RB7" s="566"/>
      <c r="RC7" s="566"/>
      <c r="RD7" s="566"/>
      <c r="RE7" s="566"/>
      <c r="RF7" s="566"/>
      <c r="RG7" s="566"/>
      <c r="RH7" s="566"/>
      <c r="RI7" s="566"/>
      <c r="RJ7" s="566"/>
      <c r="RK7" s="566"/>
      <c r="RL7" s="566"/>
      <c r="RM7" s="566"/>
      <c r="RN7" s="566"/>
      <c r="RO7" s="566"/>
      <c r="RP7" s="566"/>
      <c r="RQ7" s="566"/>
      <c r="RR7" s="566"/>
      <c r="RS7" s="566"/>
      <c r="RT7" s="566"/>
      <c r="RU7" s="566"/>
      <c r="RV7" s="566"/>
      <c r="RW7" s="566"/>
      <c r="RX7" s="566"/>
      <c r="RY7" s="566"/>
      <c r="RZ7" s="566"/>
      <c r="SA7" s="566"/>
      <c r="SB7" s="566"/>
      <c r="SC7" s="566"/>
      <c r="SD7" s="566"/>
      <c r="SE7" s="566"/>
      <c r="SF7" s="566"/>
      <c r="SG7" s="566"/>
      <c r="SH7" s="566"/>
      <c r="SI7" s="566"/>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5"/>
      <c r="VM7" s="23"/>
    </row>
    <row r="8" spans="1:585"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9"/>
      <c r="AW8" s="9"/>
      <c r="AX8" s="9"/>
      <c r="AY8" s="562"/>
      <c r="AZ8" s="562"/>
      <c r="BA8" s="562"/>
      <c r="BB8" s="562"/>
      <c r="BC8" s="562"/>
      <c r="BD8" s="562"/>
      <c r="BE8" s="562"/>
      <c r="BF8" s="562"/>
      <c r="BG8" s="9"/>
      <c r="BH8" s="562"/>
      <c r="BI8" s="562"/>
      <c r="BJ8" s="562"/>
      <c r="BK8" s="562"/>
      <c r="BL8" s="562"/>
      <c r="BM8" s="562"/>
      <c r="BN8" s="562"/>
      <c r="BO8" s="9"/>
      <c r="BP8" s="562"/>
      <c r="BQ8" s="562"/>
      <c r="BR8" s="562"/>
      <c r="BS8" s="562"/>
      <c r="BT8" s="562"/>
      <c r="BU8" s="562"/>
      <c r="BV8" s="562"/>
      <c r="BW8" s="562"/>
      <c r="BX8" s="562"/>
      <c r="BY8" s="562"/>
      <c r="BZ8" s="562"/>
      <c r="CA8" s="562"/>
      <c r="CB8" s="562"/>
      <c r="CC8" s="562"/>
      <c r="CD8" s="562"/>
      <c r="CE8" s="562"/>
      <c r="CF8" s="9"/>
      <c r="CG8" s="562"/>
      <c r="CH8" s="562"/>
      <c r="CI8" s="562"/>
      <c r="CJ8" s="562"/>
      <c r="CK8" s="562"/>
      <c r="CL8" s="562"/>
      <c r="CM8" s="562"/>
      <c r="CN8" s="562"/>
      <c r="CO8" s="562"/>
      <c r="CP8" s="562"/>
      <c r="CQ8" s="9"/>
      <c r="CR8" s="562"/>
      <c r="CS8" s="562"/>
      <c r="CT8" s="562"/>
      <c r="CU8" s="574"/>
      <c r="CV8" s="562"/>
      <c r="CW8" s="563"/>
      <c r="CX8" s="562"/>
      <c r="CY8" s="574"/>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9"/>
      <c r="EA8" s="562"/>
      <c r="EB8" s="562"/>
      <c r="EC8" s="562"/>
      <c r="ED8" s="562"/>
      <c r="EE8" s="562"/>
      <c r="EF8" s="562"/>
      <c r="EG8" s="562"/>
      <c r="EH8" s="562"/>
      <c r="EI8" s="562"/>
      <c r="EJ8" s="562"/>
      <c r="EK8" s="562"/>
      <c r="EL8" s="562"/>
      <c r="EM8" s="562"/>
      <c r="EN8" s="564"/>
      <c r="EO8" s="564"/>
      <c r="EP8" s="564"/>
      <c r="EQ8" s="564"/>
      <c r="ER8" s="564"/>
      <c r="ES8" s="564"/>
      <c r="ET8" s="564"/>
      <c r="EU8" s="564"/>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136"/>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2"/>
      <c r="JI8" s="9"/>
      <c r="JJ8" s="565"/>
      <c r="JK8" s="565"/>
      <c r="JL8" s="562"/>
      <c r="JM8" s="562"/>
      <c r="JN8" s="562"/>
      <c r="JO8" s="562"/>
      <c r="JP8" s="562"/>
      <c r="JQ8" s="562"/>
      <c r="JR8" s="562"/>
      <c r="JS8" s="562"/>
      <c r="JT8" s="562"/>
      <c r="JU8" s="562"/>
      <c r="JV8" s="562"/>
      <c r="JW8" s="562"/>
      <c r="JX8" s="562"/>
      <c r="JY8" s="562"/>
      <c r="JZ8" s="562"/>
      <c r="KA8" s="562"/>
      <c r="KB8" s="562"/>
      <c r="KC8" s="562"/>
      <c r="KD8" s="562"/>
      <c r="KE8" s="562"/>
      <c r="KF8" s="562"/>
      <c r="KG8" s="562"/>
      <c r="KH8" s="562"/>
      <c r="KI8" s="562"/>
      <c r="KJ8" s="562"/>
      <c r="KK8" s="562"/>
      <c r="KL8" s="562"/>
      <c r="KM8" s="562"/>
      <c r="KN8" s="562"/>
      <c r="KO8" s="562"/>
      <c r="KP8" s="562"/>
      <c r="KQ8" s="562"/>
      <c r="KR8" s="562"/>
      <c r="KS8" s="562"/>
      <c r="KT8" s="562"/>
      <c r="KU8" s="562"/>
      <c r="KV8" s="562"/>
      <c r="KW8" s="562"/>
      <c r="KX8" s="562"/>
      <c r="KY8" s="562"/>
      <c r="KZ8" s="562"/>
      <c r="LA8" s="562"/>
      <c r="LB8" s="562"/>
      <c r="LC8" s="562"/>
      <c r="LD8" s="9"/>
      <c r="LE8" s="562"/>
      <c r="LF8" s="562"/>
      <c r="LG8" s="562"/>
      <c r="LH8" s="562"/>
      <c r="LI8" s="562"/>
      <c r="LJ8" s="565"/>
      <c r="LK8" s="565"/>
      <c r="LL8" s="565"/>
      <c r="LM8" s="565"/>
      <c r="LN8" s="565"/>
      <c r="LO8" s="562"/>
      <c r="LP8" s="562"/>
      <c r="LQ8" s="562"/>
      <c r="LR8" s="562"/>
      <c r="LS8" s="562"/>
      <c r="LT8" s="562"/>
      <c r="LU8" s="562"/>
      <c r="LV8" s="562"/>
      <c r="LW8" s="562"/>
      <c r="LX8" s="562"/>
      <c r="LY8" s="562"/>
      <c r="LZ8" s="562"/>
      <c r="MA8" s="562"/>
      <c r="MB8" s="562"/>
      <c r="MC8" s="562"/>
      <c r="MD8" s="562"/>
      <c r="ME8" s="565"/>
      <c r="MF8" s="565"/>
      <c r="MG8" s="565"/>
      <c r="MH8" s="565"/>
      <c r="MI8" s="565"/>
      <c r="MJ8" s="565"/>
      <c r="MK8" s="565"/>
      <c r="ML8" s="565"/>
      <c r="MM8" s="562"/>
      <c r="MN8" s="562"/>
      <c r="MO8" s="562"/>
      <c r="MP8" s="565"/>
      <c r="MQ8" s="565"/>
      <c r="MR8" s="562"/>
      <c r="MS8" s="562"/>
      <c r="MT8" s="562"/>
      <c r="MU8" s="562"/>
      <c r="MV8" s="562"/>
      <c r="MW8" s="562"/>
      <c r="MX8" s="562"/>
      <c r="MY8" s="562"/>
      <c r="MZ8" s="562"/>
      <c r="NA8" s="562"/>
      <c r="NB8" s="562"/>
      <c r="NC8" s="562"/>
      <c r="ND8" s="565"/>
      <c r="NE8" s="565"/>
      <c r="NF8" s="562"/>
      <c r="NG8" s="562"/>
      <c r="NH8" s="562"/>
      <c r="NI8" s="562"/>
      <c r="NJ8" s="9"/>
      <c r="NK8" s="562"/>
      <c r="NL8" s="562"/>
      <c r="NM8" s="562"/>
      <c r="NN8" s="562"/>
      <c r="NO8" s="562"/>
      <c r="NP8" s="562"/>
      <c r="NQ8" s="562"/>
      <c r="NR8" s="562"/>
      <c r="NS8" s="9"/>
      <c r="NT8" s="562"/>
      <c r="NU8" s="562"/>
      <c r="NV8" s="562"/>
      <c r="NW8" s="562"/>
      <c r="NX8" s="562"/>
      <c r="NY8" s="562"/>
      <c r="NZ8" s="562"/>
      <c r="OA8" s="562"/>
      <c r="OB8" s="562"/>
      <c r="OC8" s="562"/>
      <c r="OD8" s="562"/>
      <c r="OE8" s="562"/>
      <c r="OF8" s="562"/>
      <c r="OG8" s="9"/>
      <c r="OH8" s="12"/>
      <c r="OI8" s="12"/>
      <c r="OJ8" s="12"/>
      <c r="OK8" s="12"/>
      <c r="OL8" s="12"/>
      <c r="OM8" s="12"/>
      <c r="ON8" s="136"/>
      <c r="OO8" s="136"/>
      <c r="OP8" s="136"/>
      <c r="OQ8" s="136"/>
      <c r="OR8" s="136"/>
      <c r="OS8" s="136"/>
      <c r="OT8" s="136"/>
      <c r="OU8" s="136"/>
      <c r="OV8" s="136"/>
      <c r="OW8" s="136"/>
      <c r="OX8" s="136"/>
      <c r="OY8" s="136"/>
      <c r="OZ8" s="136"/>
      <c r="PA8" s="136"/>
      <c r="PB8" s="136"/>
      <c r="PC8" s="136"/>
      <c r="PD8" s="136"/>
      <c r="PE8" s="136"/>
      <c r="PF8" s="136"/>
      <c r="PG8" s="136"/>
      <c r="PH8" s="136"/>
      <c r="PI8" s="136"/>
      <c r="PJ8" s="136"/>
      <c r="PK8" s="136"/>
      <c r="PL8" s="136"/>
      <c r="PM8" s="136"/>
      <c r="PN8" s="136"/>
      <c r="PO8" s="136"/>
      <c r="PP8" s="136"/>
      <c r="PQ8" s="136"/>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566"/>
      <c r="QS8" s="566"/>
      <c r="QT8" s="566"/>
      <c r="QU8" s="566"/>
      <c r="QV8" s="566"/>
      <c r="QW8" s="566"/>
      <c r="QX8" s="566"/>
      <c r="QY8" s="566"/>
      <c r="QZ8" s="566"/>
      <c r="RA8" s="566"/>
      <c r="RB8" s="566"/>
      <c r="RC8" s="566"/>
      <c r="RD8" s="566"/>
      <c r="RE8" s="566"/>
      <c r="RF8" s="566"/>
      <c r="RG8" s="566"/>
      <c r="RH8" s="566"/>
      <c r="RI8" s="566"/>
      <c r="RJ8" s="566"/>
      <c r="RK8" s="566"/>
      <c r="RL8" s="566"/>
      <c r="RM8" s="566"/>
      <c r="RN8" s="566"/>
      <c r="RO8" s="566"/>
      <c r="RP8" s="566"/>
      <c r="RQ8" s="566"/>
      <c r="RR8" s="566"/>
      <c r="RS8" s="566"/>
      <c r="RT8" s="566"/>
      <c r="RU8" s="566"/>
      <c r="RV8" s="566"/>
      <c r="RW8" s="566"/>
      <c r="RX8" s="566"/>
      <c r="RY8" s="566"/>
      <c r="RZ8" s="566"/>
      <c r="SA8" s="566"/>
      <c r="SB8" s="566"/>
      <c r="SC8" s="566"/>
      <c r="SD8" s="566"/>
      <c r="SE8" s="566"/>
      <c r="SF8" s="566"/>
      <c r="SG8" s="566"/>
      <c r="SH8" s="566"/>
      <c r="SI8" s="566"/>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5"/>
      <c r="VM8" s="23"/>
    </row>
    <row r="9" spans="1:585" hidden="1" outlineLevel="1">
      <c r="A9" s="21"/>
      <c r="B9" s="21"/>
      <c r="C9" s="14"/>
      <c r="D9" s="14"/>
      <c r="E9" t="b">
        <v>0</v>
      </c>
      <c r="G9" s="29" t="str">
        <f t="shared" ref="G9:G16" ca="1" si="22">"SA level "&amp;RIGHT(OFFSET(G9,-1,0),2)+1</f>
        <v>SA level 3</v>
      </c>
      <c r="V9" s="26">
        <v>3</v>
      </c>
      <c r="Y9" s="26">
        <v>3</v>
      </c>
      <c r="Z9" s="26">
        <v>3</v>
      </c>
      <c r="AC9" s="26">
        <v>3</v>
      </c>
      <c r="AV9" s="549"/>
      <c r="AW9" s="9"/>
      <c r="AX9" s="9"/>
      <c r="AY9" s="562"/>
      <c r="AZ9" s="562"/>
      <c r="BA9" s="562"/>
      <c r="BB9" s="562"/>
      <c r="BC9" s="562"/>
      <c r="BD9" s="562"/>
      <c r="BE9" s="562"/>
      <c r="BF9" s="562"/>
      <c r="BG9" s="9"/>
      <c r="BH9" s="562"/>
      <c r="BI9" s="562"/>
      <c r="BJ9" s="562"/>
      <c r="BK9" s="562"/>
      <c r="BL9" s="562"/>
      <c r="BM9" s="562"/>
      <c r="BN9" s="562"/>
      <c r="BO9" s="9"/>
      <c r="BP9" s="562"/>
      <c r="BQ9" s="562"/>
      <c r="BR9" s="562"/>
      <c r="BS9" s="562"/>
      <c r="BT9" s="562"/>
      <c r="BU9" s="562"/>
      <c r="BV9" s="562"/>
      <c r="BW9" s="562"/>
      <c r="BX9" s="562"/>
      <c r="BY9" s="562"/>
      <c r="BZ9" s="562"/>
      <c r="CA9" s="562"/>
      <c r="CB9" s="562"/>
      <c r="CC9" s="562"/>
      <c r="CD9" s="562"/>
      <c r="CE9" s="562"/>
      <c r="CF9" s="9"/>
      <c r="CG9" s="562"/>
      <c r="CH9" s="562"/>
      <c r="CI9" s="562"/>
      <c r="CJ9" s="562"/>
      <c r="CK9" s="562"/>
      <c r="CL9" s="562"/>
      <c r="CM9" s="562"/>
      <c r="CN9" s="562"/>
      <c r="CO9" s="562"/>
      <c r="CP9" s="562"/>
      <c r="CQ9" s="9"/>
      <c r="CR9" s="562"/>
      <c r="CS9" s="562"/>
      <c r="CT9" s="562"/>
      <c r="CU9" s="574"/>
      <c r="CV9" s="562"/>
      <c r="CW9" s="563"/>
      <c r="CX9" s="562"/>
      <c r="CY9" s="574"/>
      <c r="CZ9" s="562"/>
      <c r="DA9" s="562"/>
      <c r="DB9" s="562"/>
      <c r="DC9" s="562"/>
      <c r="DD9" s="562"/>
      <c r="DE9" s="562"/>
      <c r="DF9" s="562"/>
      <c r="DG9" s="562"/>
      <c r="DH9" s="562"/>
      <c r="DI9" s="562"/>
      <c r="DJ9" s="562"/>
      <c r="DK9" s="562"/>
      <c r="DL9" s="562"/>
      <c r="DM9" s="562"/>
      <c r="DN9" s="562"/>
      <c r="DO9" s="562"/>
      <c r="DP9" s="562"/>
      <c r="DQ9" s="562"/>
      <c r="DR9" s="562"/>
      <c r="DS9" s="562"/>
      <c r="DT9" s="562"/>
      <c r="DU9" s="562"/>
      <c r="DV9" s="562"/>
      <c r="DW9" s="562"/>
      <c r="DX9" s="562"/>
      <c r="DY9" s="562"/>
      <c r="DZ9" s="9"/>
      <c r="EA9" s="562"/>
      <c r="EB9" s="562"/>
      <c r="EC9" s="562"/>
      <c r="ED9" s="562"/>
      <c r="EE9" s="562"/>
      <c r="EF9" s="562"/>
      <c r="EG9" s="562"/>
      <c r="EH9" s="562"/>
      <c r="EI9" s="562"/>
      <c r="EJ9" s="562"/>
      <c r="EK9" s="562"/>
      <c r="EL9" s="562"/>
      <c r="EM9" s="562"/>
      <c r="EN9" s="564"/>
      <c r="EO9" s="564"/>
      <c r="EP9" s="564"/>
      <c r="EQ9" s="564"/>
      <c r="ER9" s="564"/>
      <c r="ES9" s="564"/>
      <c r="ET9" s="564"/>
      <c r="EU9" s="564"/>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564"/>
      <c r="GA9" s="564"/>
      <c r="GB9" s="564"/>
      <c r="GC9" s="564"/>
      <c r="GD9" s="564"/>
      <c r="GE9" s="564"/>
      <c r="GF9" s="564"/>
      <c r="GG9" s="564"/>
      <c r="GH9" s="564"/>
      <c r="GI9" s="564"/>
      <c r="GJ9" s="564"/>
      <c r="GK9" s="564"/>
      <c r="GL9" s="564"/>
      <c r="GM9" s="564"/>
      <c r="GN9" s="564"/>
      <c r="GO9" s="564"/>
      <c r="GP9" s="564"/>
      <c r="GQ9" s="564"/>
      <c r="GR9" s="564"/>
      <c r="GS9" s="564"/>
      <c r="GT9" s="564"/>
      <c r="GU9" s="564"/>
      <c r="GV9" s="564"/>
      <c r="GW9" s="564"/>
      <c r="GX9" s="564"/>
      <c r="GY9" s="564"/>
      <c r="GZ9" s="564"/>
      <c r="HA9" s="564"/>
      <c r="HB9" s="564"/>
      <c r="HC9" s="564"/>
      <c r="HD9" s="564"/>
      <c r="HE9" s="136"/>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564"/>
      <c r="IJ9" s="564"/>
      <c r="IK9" s="564"/>
      <c r="IL9" s="564"/>
      <c r="IM9" s="564"/>
      <c r="IN9" s="564"/>
      <c r="IO9" s="564"/>
      <c r="IP9" s="564"/>
      <c r="IQ9" s="564"/>
      <c r="IR9" s="564"/>
      <c r="IS9" s="564"/>
      <c r="IT9" s="564"/>
      <c r="IU9" s="564"/>
      <c r="IV9" s="564"/>
      <c r="IW9" s="564"/>
      <c r="IX9" s="564"/>
      <c r="IY9" s="564"/>
      <c r="IZ9" s="564"/>
      <c r="JA9" s="564"/>
      <c r="JB9" s="564"/>
      <c r="JC9" s="564"/>
      <c r="JD9" s="564"/>
      <c r="JE9" s="564"/>
      <c r="JF9" s="564"/>
      <c r="JG9" s="564"/>
      <c r="JH9" s="562"/>
      <c r="JI9" s="9"/>
      <c r="JJ9" s="565"/>
      <c r="JK9" s="565"/>
      <c r="JL9" s="562"/>
      <c r="JM9" s="562"/>
      <c r="JN9" s="562"/>
      <c r="JO9" s="562"/>
      <c r="JP9" s="562"/>
      <c r="JQ9" s="562"/>
      <c r="JR9" s="562"/>
      <c r="JS9" s="562"/>
      <c r="JT9" s="562"/>
      <c r="JU9" s="562"/>
      <c r="JV9" s="562"/>
      <c r="JW9" s="562"/>
      <c r="JX9" s="562"/>
      <c r="JY9" s="562"/>
      <c r="JZ9" s="562"/>
      <c r="KA9" s="562"/>
      <c r="KB9" s="562"/>
      <c r="KC9" s="562"/>
      <c r="KD9" s="562"/>
      <c r="KE9" s="562"/>
      <c r="KF9" s="562"/>
      <c r="KG9" s="562"/>
      <c r="KH9" s="562"/>
      <c r="KI9" s="562"/>
      <c r="KJ9" s="562"/>
      <c r="KK9" s="562"/>
      <c r="KL9" s="562"/>
      <c r="KM9" s="562"/>
      <c r="KN9" s="562"/>
      <c r="KO9" s="562"/>
      <c r="KP9" s="562"/>
      <c r="KQ9" s="562"/>
      <c r="KR9" s="562"/>
      <c r="KS9" s="562"/>
      <c r="KT9" s="562"/>
      <c r="KU9" s="562"/>
      <c r="KV9" s="562"/>
      <c r="KW9" s="562"/>
      <c r="KX9" s="562"/>
      <c r="KY9" s="562"/>
      <c r="KZ9" s="562"/>
      <c r="LA9" s="562"/>
      <c r="LB9" s="562"/>
      <c r="LC9" s="562"/>
      <c r="LD9" s="9"/>
      <c r="LE9" s="562"/>
      <c r="LF9" s="562"/>
      <c r="LG9" s="562"/>
      <c r="LH9" s="562"/>
      <c r="LI9" s="562"/>
      <c r="LJ9" s="565"/>
      <c r="LK9" s="565"/>
      <c r="LL9" s="565"/>
      <c r="LM9" s="565"/>
      <c r="LN9" s="565"/>
      <c r="LO9" s="562"/>
      <c r="LP9" s="562"/>
      <c r="LQ9" s="562"/>
      <c r="LR9" s="562"/>
      <c r="LS9" s="562"/>
      <c r="LT9" s="562"/>
      <c r="LU9" s="562"/>
      <c r="LV9" s="562"/>
      <c r="LW9" s="562"/>
      <c r="LX9" s="562"/>
      <c r="LY9" s="562"/>
      <c r="LZ9" s="562"/>
      <c r="MA9" s="562"/>
      <c r="MB9" s="562"/>
      <c r="MC9" s="562"/>
      <c r="MD9" s="562"/>
      <c r="ME9" s="565"/>
      <c r="MF9" s="565"/>
      <c r="MG9" s="565"/>
      <c r="MH9" s="565"/>
      <c r="MI9" s="565"/>
      <c r="MJ9" s="565"/>
      <c r="MK9" s="565"/>
      <c r="ML9" s="565"/>
      <c r="MM9" s="562"/>
      <c r="MN9" s="562"/>
      <c r="MO9" s="562"/>
      <c r="MP9" s="565"/>
      <c r="MQ9" s="565"/>
      <c r="MR9" s="562"/>
      <c r="MS9" s="562"/>
      <c r="MT9" s="562"/>
      <c r="MU9" s="562"/>
      <c r="MV9" s="562"/>
      <c r="MW9" s="562"/>
      <c r="MX9" s="562"/>
      <c r="MY9" s="562"/>
      <c r="MZ9" s="562"/>
      <c r="NA9" s="562"/>
      <c r="NB9" s="562"/>
      <c r="NC9" s="562"/>
      <c r="ND9" s="565"/>
      <c r="NE9" s="565"/>
      <c r="NF9" s="562"/>
      <c r="NG9" s="562"/>
      <c r="NH9" s="562"/>
      <c r="NI9" s="562"/>
      <c r="NJ9" s="9"/>
      <c r="NK9" s="562"/>
      <c r="NL9" s="562"/>
      <c r="NM9" s="562"/>
      <c r="NN9" s="562"/>
      <c r="NO9" s="562"/>
      <c r="NP9" s="562"/>
      <c r="NQ9" s="562"/>
      <c r="NR9" s="562"/>
      <c r="NS9" s="9"/>
      <c r="NT9" s="562"/>
      <c r="NU9" s="562"/>
      <c r="NV9" s="562"/>
      <c r="NW9" s="562"/>
      <c r="NX9" s="562"/>
      <c r="NY9" s="562"/>
      <c r="NZ9" s="562"/>
      <c r="OA9" s="562"/>
      <c r="OB9" s="562"/>
      <c r="OC9" s="562"/>
      <c r="OD9" s="562"/>
      <c r="OE9" s="562"/>
      <c r="OF9" s="562"/>
      <c r="OG9" s="9"/>
      <c r="OH9" s="12"/>
      <c r="OI9" s="12"/>
      <c r="OJ9" s="12"/>
      <c r="OK9" s="12"/>
      <c r="OL9" s="12"/>
      <c r="OM9" s="12"/>
      <c r="ON9" s="136"/>
      <c r="OO9" s="136"/>
      <c r="OP9" s="136"/>
      <c r="OQ9" s="136"/>
      <c r="OR9" s="136"/>
      <c r="OS9" s="136"/>
      <c r="OT9" s="136"/>
      <c r="OU9" s="136"/>
      <c r="OV9" s="136"/>
      <c r="OW9" s="136"/>
      <c r="OX9" s="136"/>
      <c r="OY9" s="136"/>
      <c r="OZ9" s="136"/>
      <c r="PA9" s="136"/>
      <c r="PB9" s="136"/>
      <c r="PC9" s="136"/>
      <c r="PD9" s="136"/>
      <c r="PE9" s="136"/>
      <c r="PF9" s="136"/>
      <c r="PG9" s="136"/>
      <c r="PH9" s="136"/>
      <c r="PI9" s="136"/>
      <c r="PJ9" s="136"/>
      <c r="PK9" s="136"/>
      <c r="PL9" s="136"/>
      <c r="PM9" s="136"/>
      <c r="PN9" s="136"/>
      <c r="PO9" s="136"/>
      <c r="PP9" s="136"/>
      <c r="PQ9" s="136"/>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566"/>
      <c r="QS9" s="566"/>
      <c r="QT9" s="566"/>
      <c r="QU9" s="566"/>
      <c r="QV9" s="566"/>
      <c r="QW9" s="566"/>
      <c r="QX9" s="566"/>
      <c r="QY9" s="566"/>
      <c r="QZ9" s="566"/>
      <c r="RA9" s="566"/>
      <c r="RB9" s="566"/>
      <c r="RC9" s="566"/>
      <c r="RD9" s="566"/>
      <c r="RE9" s="566"/>
      <c r="RF9" s="566"/>
      <c r="RG9" s="566"/>
      <c r="RH9" s="566"/>
      <c r="RI9" s="566"/>
      <c r="RJ9" s="566"/>
      <c r="RK9" s="566"/>
      <c r="RL9" s="566"/>
      <c r="RM9" s="566"/>
      <c r="RN9" s="566"/>
      <c r="RO9" s="566"/>
      <c r="RP9" s="566"/>
      <c r="RQ9" s="566"/>
      <c r="RR9" s="566"/>
      <c r="RS9" s="566"/>
      <c r="RT9" s="566"/>
      <c r="RU9" s="566"/>
      <c r="RV9" s="566"/>
      <c r="RW9" s="566"/>
      <c r="RX9" s="566"/>
      <c r="RY9" s="566"/>
      <c r="RZ9" s="566"/>
      <c r="SA9" s="566"/>
      <c r="SB9" s="566"/>
      <c r="SC9" s="566"/>
      <c r="SD9" s="566"/>
      <c r="SE9" s="566"/>
      <c r="SF9" s="566"/>
      <c r="SG9" s="566"/>
      <c r="SH9" s="566"/>
      <c r="SI9" s="566"/>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5"/>
      <c r="VM9" s="23"/>
    </row>
    <row r="10" spans="1:585" hidden="1" outlineLevel="1">
      <c r="A10" s="21"/>
      <c r="B10" s="21"/>
      <c r="C10" s="14"/>
      <c r="D10" s="14"/>
      <c r="E10" t="b">
        <v>0</v>
      </c>
      <c r="G10" s="29" t="str">
        <f t="shared" ca="1" si="22"/>
        <v>SA level 4</v>
      </c>
      <c r="V10" s="26">
        <v>4</v>
      </c>
      <c r="Y10" s="26">
        <v>4</v>
      </c>
      <c r="Z10" s="26">
        <v>4</v>
      </c>
      <c r="AC10" s="26">
        <v>4</v>
      </c>
      <c r="AV10" s="549"/>
      <c r="AW10" s="9"/>
      <c r="AX10" s="9"/>
      <c r="AY10" s="562"/>
      <c r="AZ10" s="562"/>
      <c r="BA10" s="562"/>
      <c r="BB10" s="562"/>
      <c r="BC10" s="562"/>
      <c r="BD10" s="562"/>
      <c r="BE10" s="562"/>
      <c r="BF10" s="562"/>
      <c r="BG10" s="9"/>
      <c r="BH10" s="562"/>
      <c r="BI10" s="562"/>
      <c r="BJ10" s="562"/>
      <c r="BK10" s="562"/>
      <c r="BL10" s="562"/>
      <c r="BM10" s="562"/>
      <c r="BN10" s="562"/>
      <c r="BO10" s="9"/>
      <c r="BP10" s="562"/>
      <c r="BQ10" s="562"/>
      <c r="BR10" s="562"/>
      <c r="BS10" s="562"/>
      <c r="BT10" s="562"/>
      <c r="BU10" s="562"/>
      <c r="BV10" s="562"/>
      <c r="BW10" s="562"/>
      <c r="BX10" s="562"/>
      <c r="BY10" s="562"/>
      <c r="BZ10" s="562"/>
      <c r="CA10" s="562"/>
      <c r="CB10" s="562"/>
      <c r="CC10" s="562"/>
      <c r="CD10" s="562"/>
      <c r="CE10" s="562"/>
      <c r="CF10" s="9"/>
      <c r="CG10" s="562"/>
      <c r="CH10" s="562"/>
      <c r="CI10" s="562"/>
      <c r="CJ10" s="562"/>
      <c r="CK10" s="562"/>
      <c r="CL10" s="562"/>
      <c r="CM10" s="562"/>
      <c r="CN10" s="562"/>
      <c r="CO10" s="562"/>
      <c r="CP10" s="562"/>
      <c r="CQ10" s="9"/>
      <c r="CR10" s="562"/>
      <c r="CS10" s="562"/>
      <c r="CT10" s="562"/>
      <c r="CU10" s="574"/>
      <c r="CV10" s="562"/>
      <c r="CW10" s="563"/>
      <c r="CX10" s="562"/>
      <c r="CY10" s="574"/>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9"/>
      <c r="EA10" s="562"/>
      <c r="EB10" s="562"/>
      <c r="EC10" s="562"/>
      <c r="ED10" s="562"/>
      <c r="EE10" s="562"/>
      <c r="EF10" s="562"/>
      <c r="EG10" s="562"/>
      <c r="EH10" s="562"/>
      <c r="EI10" s="562"/>
      <c r="EJ10" s="562"/>
      <c r="EK10" s="562"/>
      <c r="EL10" s="562"/>
      <c r="EM10" s="562"/>
      <c r="EN10" s="564"/>
      <c r="EO10" s="564"/>
      <c r="EP10" s="564"/>
      <c r="EQ10" s="564"/>
      <c r="ER10" s="564"/>
      <c r="ES10" s="564"/>
      <c r="ET10" s="564"/>
      <c r="EU10" s="564"/>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2"/>
      <c r="JI10" s="9"/>
      <c r="JJ10" s="565"/>
      <c r="JK10" s="565"/>
      <c r="JL10" s="562"/>
      <c r="JM10" s="562"/>
      <c r="JN10" s="562"/>
      <c r="JO10" s="562"/>
      <c r="JP10" s="562"/>
      <c r="JQ10" s="562"/>
      <c r="JR10" s="562"/>
      <c r="JS10" s="562"/>
      <c r="JT10" s="562"/>
      <c r="JU10" s="562"/>
      <c r="JV10" s="562"/>
      <c r="JW10" s="562"/>
      <c r="JX10" s="562"/>
      <c r="JY10" s="562"/>
      <c r="JZ10" s="562"/>
      <c r="KA10" s="562"/>
      <c r="KB10" s="562"/>
      <c r="KC10" s="562"/>
      <c r="KD10" s="562"/>
      <c r="KE10" s="562"/>
      <c r="KF10" s="562"/>
      <c r="KG10" s="562"/>
      <c r="KH10" s="562"/>
      <c r="KI10" s="562"/>
      <c r="KJ10" s="562"/>
      <c r="KK10" s="562"/>
      <c r="KL10" s="562"/>
      <c r="KM10" s="562"/>
      <c r="KN10" s="562"/>
      <c r="KO10" s="562"/>
      <c r="KP10" s="562"/>
      <c r="KQ10" s="562"/>
      <c r="KR10" s="562"/>
      <c r="KS10" s="562"/>
      <c r="KT10" s="562"/>
      <c r="KU10" s="562"/>
      <c r="KV10" s="562"/>
      <c r="KW10" s="562"/>
      <c r="KX10" s="562"/>
      <c r="KY10" s="562"/>
      <c r="KZ10" s="562"/>
      <c r="LA10" s="562"/>
      <c r="LB10" s="562"/>
      <c r="LC10" s="562"/>
      <c r="LD10" s="9"/>
      <c r="LE10" s="562"/>
      <c r="LF10" s="562"/>
      <c r="LG10" s="562"/>
      <c r="LH10" s="562"/>
      <c r="LI10" s="562"/>
      <c r="LJ10" s="565"/>
      <c r="LK10" s="565"/>
      <c r="LL10" s="565"/>
      <c r="LM10" s="565"/>
      <c r="LN10" s="565"/>
      <c r="LO10" s="562"/>
      <c r="LP10" s="562"/>
      <c r="LQ10" s="562"/>
      <c r="LR10" s="562"/>
      <c r="LS10" s="562"/>
      <c r="LT10" s="562"/>
      <c r="LU10" s="562"/>
      <c r="LV10" s="562"/>
      <c r="LW10" s="562"/>
      <c r="LX10" s="562"/>
      <c r="LY10" s="562"/>
      <c r="LZ10" s="562"/>
      <c r="MA10" s="562"/>
      <c r="MB10" s="562"/>
      <c r="MC10" s="562"/>
      <c r="MD10" s="562"/>
      <c r="ME10" s="565"/>
      <c r="MF10" s="565"/>
      <c r="MG10" s="565"/>
      <c r="MH10" s="565"/>
      <c r="MI10" s="565"/>
      <c r="MJ10" s="565"/>
      <c r="MK10" s="565"/>
      <c r="ML10" s="565"/>
      <c r="MM10" s="562"/>
      <c r="MN10" s="562"/>
      <c r="MO10" s="562"/>
      <c r="MP10" s="565"/>
      <c r="MQ10" s="565"/>
      <c r="MR10" s="562"/>
      <c r="MS10" s="562"/>
      <c r="MT10" s="562"/>
      <c r="MU10" s="562"/>
      <c r="MV10" s="562"/>
      <c r="MW10" s="562"/>
      <c r="MX10" s="562"/>
      <c r="MY10" s="562"/>
      <c r="MZ10" s="562"/>
      <c r="NA10" s="562"/>
      <c r="NB10" s="562"/>
      <c r="NC10" s="562"/>
      <c r="ND10" s="565"/>
      <c r="NE10" s="565"/>
      <c r="NF10" s="562"/>
      <c r="NG10" s="562"/>
      <c r="NH10" s="562"/>
      <c r="NI10" s="562"/>
      <c r="NJ10" s="9"/>
      <c r="NK10" s="562"/>
      <c r="NL10" s="562"/>
      <c r="NM10" s="562"/>
      <c r="NN10" s="562"/>
      <c r="NO10" s="562"/>
      <c r="NP10" s="562"/>
      <c r="NQ10" s="562"/>
      <c r="NR10" s="562"/>
      <c r="NS10" s="9"/>
      <c r="NT10" s="562"/>
      <c r="NU10" s="562"/>
      <c r="NV10" s="562"/>
      <c r="NW10" s="562"/>
      <c r="NX10" s="562"/>
      <c r="NY10" s="562"/>
      <c r="NZ10" s="562"/>
      <c r="OA10" s="562"/>
      <c r="OB10" s="562"/>
      <c r="OC10" s="562"/>
      <c r="OD10" s="562"/>
      <c r="OE10" s="562"/>
      <c r="OF10" s="562"/>
      <c r="OG10" s="9"/>
      <c r="OH10" s="12"/>
      <c r="OI10" s="12"/>
      <c r="OJ10" s="12"/>
      <c r="OK10" s="12"/>
      <c r="OL10" s="12"/>
      <c r="OM10" s="12"/>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36"/>
      <c r="PJ10" s="136"/>
      <c r="PK10" s="136"/>
      <c r="PL10" s="136"/>
      <c r="PM10" s="136"/>
      <c r="PN10" s="136"/>
      <c r="PO10" s="136"/>
      <c r="PP10" s="136"/>
      <c r="PQ10" s="136"/>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566"/>
      <c r="QS10" s="566"/>
      <c r="QT10" s="566"/>
      <c r="QU10" s="566"/>
      <c r="QV10" s="566"/>
      <c r="QW10" s="566"/>
      <c r="QX10" s="566"/>
      <c r="QY10" s="566"/>
      <c r="QZ10" s="566"/>
      <c r="RA10" s="566"/>
      <c r="RB10" s="566"/>
      <c r="RC10" s="566"/>
      <c r="RD10" s="566"/>
      <c r="RE10" s="566"/>
      <c r="RF10" s="566"/>
      <c r="RG10" s="566"/>
      <c r="RH10" s="566"/>
      <c r="RI10" s="566"/>
      <c r="RJ10" s="566"/>
      <c r="RK10" s="566"/>
      <c r="RL10" s="566"/>
      <c r="RM10" s="566"/>
      <c r="RN10" s="566"/>
      <c r="RO10" s="566"/>
      <c r="RP10" s="566"/>
      <c r="RQ10" s="566"/>
      <c r="RR10" s="566"/>
      <c r="RS10" s="566"/>
      <c r="RT10" s="566"/>
      <c r="RU10" s="566"/>
      <c r="RV10" s="566"/>
      <c r="RW10" s="566"/>
      <c r="RX10" s="566"/>
      <c r="RY10" s="566"/>
      <c r="RZ10" s="566"/>
      <c r="SA10" s="566"/>
      <c r="SB10" s="566"/>
      <c r="SC10" s="566"/>
      <c r="SD10" s="566"/>
      <c r="SE10" s="566"/>
      <c r="SF10" s="566"/>
      <c r="SG10" s="566"/>
      <c r="SH10" s="566"/>
      <c r="SI10" s="566"/>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5"/>
      <c r="VM10" s="23"/>
    </row>
    <row r="11" spans="1:585" hidden="1" outlineLevel="1">
      <c r="A11" s="21"/>
      <c r="B11" s="21"/>
      <c r="C11" s="14"/>
      <c r="D11" s="14"/>
      <c r="E11" t="b">
        <v>0</v>
      </c>
      <c r="G11" s="29" t="str">
        <f t="shared" ca="1" si="22"/>
        <v>SA level 5</v>
      </c>
      <c r="V11" s="26">
        <v>5</v>
      </c>
      <c r="Z11" s="26">
        <v>5</v>
      </c>
      <c r="AC11" s="26">
        <v>5</v>
      </c>
      <c r="AV11" s="549"/>
      <c r="AW11" s="9"/>
      <c r="AX11" s="9"/>
      <c r="AY11" s="562"/>
      <c r="AZ11" s="562"/>
      <c r="BA11" s="562"/>
      <c r="BB11" s="562"/>
      <c r="BC11" s="562"/>
      <c r="BD11" s="562"/>
      <c r="BE11" s="562"/>
      <c r="BF11" s="562"/>
      <c r="BG11" s="9"/>
      <c r="BH11" s="562"/>
      <c r="BI11" s="562"/>
      <c r="BJ11" s="562"/>
      <c r="BK11" s="562"/>
      <c r="BL11" s="562"/>
      <c r="BM11" s="562"/>
      <c r="BN11" s="562"/>
      <c r="BO11" s="9"/>
      <c r="BP11" s="562"/>
      <c r="BQ11" s="562"/>
      <c r="BR11" s="562"/>
      <c r="BS11" s="562"/>
      <c r="BT11" s="562"/>
      <c r="BU11" s="562"/>
      <c r="BV11" s="562"/>
      <c r="BW11" s="562"/>
      <c r="BX11" s="562"/>
      <c r="BY11" s="562"/>
      <c r="BZ11" s="562"/>
      <c r="CA11" s="562"/>
      <c r="CB11" s="562"/>
      <c r="CC11" s="562"/>
      <c r="CD11" s="562"/>
      <c r="CE11" s="562"/>
      <c r="CF11" s="9"/>
      <c r="CG11" s="562"/>
      <c r="CH11" s="562"/>
      <c r="CI11" s="562"/>
      <c r="CJ11" s="562"/>
      <c r="CK11" s="562"/>
      <c r="CL11" s="562"/>
      <c r="CM11" s="562"/>
      <c r="CN11" s="562"/>
      <c r="CO11" s="562"/>
      <c r="CP11" s="562"/>
      <c r="CQ11" s="9"/>
      <c r="CR11" s="562"/>
      <c r="CS11" s="562"/>
      <c r="CT11" s="562"/>
      <c r="CU11" s="574"/>
      <c r="CV11" s="562"/>
      <c r="CW11" s="563"/>
      <c r="CX11" s="562"/>
      <c r="CY11" s="574"/>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562"/>
      <c r="DW11" s="562"/>
      <c r="DX11" s="562"/>
      <c r="DY11" s="562"/>
      <c r="DZ11" s="9"/>
      <c r="EA11" s="562"/>
      <c r="EB11" s="562"/>
      <c r="EC11" s="562"/>
      <c r="ED11" s="562"/>
      <c r="EE11" s="562"/>
      <c r="EF11" s="562"/>
      <c r="EG11" s="562"/>
      <c r="EH11" s="562"/>
      <c r="EI11" s="562"/>
      <c r="EJ11" s="562"/>
      <c r="EK11" s="562"/>
      <c r="EL11" s="562"/>
      <c r="EM11" s="562"/>
      <c r="EN11" s="564"/>
      <c r="EO11" s="564"/>
      <c r="EP11" s="564"/>
      <c r="EQ11" s="564"/>
      <c r="ER11" s="564"/>
      <c r="ES11" s="564"/>
      <c r="ET11" s="564"/>
      <c r="EU11" s="564"/>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564"/>
      <c r="GA11" s="564"/>
      <c r="GB11" s="564"/>
      <c r="GC11" s="564"/>
      <c r="GD11" s="564"/>
      <c r="GE11" s="564"/>
      <c r="GF11" s="564"/>
      <c r="GG11" s="564"/>
      <c r="GH11" s="564"/>
      <c r="GI11" s="564"/>
      <c r="GJ11" s="564"/>
      <c r="GK11" s="564"/>
      <c r="GL11" s="564"/>
      <c r="GM11" s="564"/>
      <c r="GN11" s="564"/>
      <c r="GO11" s="564"/>
      <c r="GP11" s="564"/>
      <c r="GQ11" s="564"/>
      <c r="GR11" s="564"/>
      <c r="GS11" s="564"/>
      <c r="GT11" s="564"/>
      <c r="GU11" s="564"/>
      <c r="GV11" s="564"/>
      <c r="GW11" s="564"/>
      <c r="GX11" s="564"/>
      <c r="GY11" s="564"/>
      <c r="GZ11" s="564"/>
      <c r="HA11" s="564"/>
      <c r="HB11" s="564"/>
      <c r="HC11" s="564"/>
      <c r="HD11" s="564"/>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564"/>
      <c r="IJ11" s="564"/>
      <c r="IK11" s="564"/>
      <c r="IL11" s="564"/>
      <c r="IM11" s="564"/>
      <c r="IN11" s="564"/>
      <c r="IO11" s="564"/>
      <c r="IP11" s="564"/>
      <c r="IQ11" s="564"/>
      <c r="IR11" s="564"/>
      <c r="IS11" s="564"/>
      <c r="IT11" s="564"/>
      <c r="IU11" s="564"/>
      <c r="IV11" s="564"/>
      <c r="IW11" s="564"/>
      <c r="IX11" s="564"/>
      <c r="IY11" s="564"/>
      <c r="IZ11" s="564"/>
      <c r="JA11" s="564"/>
      <c r="JB11" s="564"/>
      <c r="JC11" s="564"/>
      <c r="JD11" s="564"/>
      <c r="JE11" s="564"/>
      <c r="JF11" s="564"/>
      <c r="JG11" s="564"/>
      <c r="JH11" s="562"/>
      <c r="JI11" s="9"/>
      <c r="JJ11" s="565"/>
      <c r="JK11" s="565"/>
      <c r="JL11" s="562"/>
      <c r="JM11" s="562"/>
      <c r="JN11" s="562"/>
      <c r="JO11" s="562"/>
      <c r="JP11" s="562"/>
      <c r="JQ11" s="562"/>
      <c r="JR11" s="562"/>
      <c r="JS11" s="562"/>
      <c r="JT11" s="562"/>
      <c r="JU11" s="562"/>
      <c r="JV11" s="562"/>
      <c r="JW11" s="562"/>
      <c r="JX11" s="562"/>
      <c r="JY11" s="562"/>
      <c r="JZ11" s="562"/>
      <c r="KA11" s="562"/>
      <c r="KB11" s="562"/>
      <c r="KC11" s="562"/>
      <c r="KD11" s="562"/>
      <c r="KE11" s="562"/>
      <c r="KF11" s="562"/>
      <c r="KG11" s="562"/>
      <c r="KH11" s="562"/>
      <c r="KI11" s="562"/>
      <c r="KJ11" s="562"/>
      <c r="KK11" s="562"/>
      <c r="KL11" s="562"/>
      <c r="KM11" s="562"/>
      <c r="KN11" s="562"/>
      <c r="KO11" s="562"/>
      <c r="KP11" s="562"/>
      <c r="KQ11" s="562"/>
      <c r="KR11" s="562"/>
      <c r="KS11" s="562"/>
      <c r="KT11" s="562"/>
      <c r="KU11" s="562"/>
      <c r="KV11" s="562"/>
      <c r="KW11" s="562"/>
      <c r="KX11" s="562"/>
      <c r="KY11" s="562"/>
      <c r="KZ11" s="562"/>
      <c r="LA11" s="562"/>
      <c r="LB11" s="562"/>
      <c r="LC11" s="562"/>
      <c r="LD11" s="9"/>
      <c r="LE11" s="562"/>
      <c r="LF11" s="562"/>
      <c r="LG11" s="562"/>
      <c r="LH11" s="562"/>
      <c r="LI11" s="562"/>
      <c r="LJ11" s="565"/>
      <c r="LK11" s="565"/>
      <c r="LL11" s="565"/>
      <c r="LM11" s="565"/>
      <c r="LN11" s="565"/>
      <c r="LO11" s="562"/>
      <c r="LP11" s="562"/>
      <c r="LQ11" s="562"/>
      <c r="LR11" s="562"/>
      <c r="LS11" s="562"/>
      <c r="LT11" s="562"/>
      <c r="LU11" s="562"/>
      <c r="LV11" s="562"/>
      <c r="LW11" s="562"/>
      <c r="LX11" s="562"/>
      <c r="LY11" s="562"/>
      <c r="LZ11" s="562"/>
      <c r="MA11" s="562"/>
      <c r="MB11" s="562"/>
      <c r="MC11" s="562"/>
      <c r="MD11" s="562"/>
      <c r="ME11" s="565"/>
      <c r="MF11" s="565"/>
      <c r="MG11" s="565"/>
      <c r="MH11" s="565"/>
      <c r="MI11" s="565"/>
      <c r="MJ11" s="565"/>
      <c r="MK11" s="565"/>
      <c r="ML11" s="565"/>
      <c r="MM11" s="562"/>
      <c r="MN11" s="562"/>
      <c r="MO11" s="562"/>
      <c r="MP11" s="565"/>
      <c r="MQ11" s="565"/>
      <c r="MR11" s="562"/>
      <c r="MS11" s="562"/>
      <c r="MT11" s="562"/>
      <c r="MU11" s="562"/>
      <c r="MV11" s="562"/>
      <c r="MW11" s="562"/>
      <c r="MX11" s="562"/>
      <c r="MY11" s="562"/>
      <c r="MZ11" s="562"/>
      <c r="NA11" s="562"/>
      <c r="NB11" s="562"/>
      <c r="NC11" s="562"/>
      <c r="ND11" s="565"/>
      <c r="NE11" s="565"/>
      <c r="NF11" s="562"/>
      <c r="NG11" s="562"/>
      <c r="NH11" s="562"/>
      <c r="NI11" s="562"/>
      <c r="NJ11" s="9"/>
      <c r="NK11" s="562"/>
      <c r="NL11" s="562"/>
      <c r="NM11" s="562"/>
      <c r="NN11" s="562"/>
      <c r="NO11" s="562"/>
      <c r="NP11" s="562"/>
      <c r="NQ11" s="562"/>
      <c r="NR11" s="562"/>
      <c r="NS11" s="9"/>
      <c r="NT11" s="562"/>
      <c r="NU11" s="562"/>
      <c r="NV11" s="562"/>
      <c r="NW11" s="562"/>
      <c r="NX11" s="562"/>
      <c r="NY11" s="562"/>
      <c r="NZ11" s="562"/>
      <c r="OA11" s="562"/>
      <c r="OB11" s="562"/>
      <c r="OC11" s="562"/>
      <c r="OD11" s="562"/>
      <c r="OE11" s="562"/>
      <c r="OF11" s="562"/>
      <c r="OG11" s="9"/>
      <c r="OH11" s="12"/>
      <c r="OI11" s="12"/>
      <c r="OJ11" s="12"/>
      <c r="OK11" s="12"/>
      <c r="OL11" s="12"/>
      <c r="OM11" s="12"/>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36"/>
      <c r="PJ11" s="136"/>
      <c r="PK11" s="136"/>
      <c r="PL11" s="136"/>
      <c r="PM11" s="136"/>
      <c r="PN11" s="136"/>
      <c r="PO11" s="136"/>
      <c r="PP11" s="136"/>
      <c r="PQ11" s="136"/>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566"/>
      <c r="QS11" s="566"/>
      <c r="QT11" s="566"/>
      <c r="QU11" s="566"/>
      <c r="QV11" s="566"/>
      <c r="QW11" s="566"/>
      <c r="QX11" s="566"/>
      <c r="QY11" s="566"/>
      <c r="QZ11" s="566"/>
      <c r="RA11" s="566"/>
      <c r="RB11" s="566"/>
      <c r="RC11" s="566"/>
      <c r="RD11" s="566"/>
      <c r="RE11" s="566"/>
      <c r="RF11" s="566"/>
      <c r="RG11" s="566"/>
      <c r="RH11" s="566"/>
      <c r="RI11" s="566"/>
      <c r="RJ11" s="566"/>
      <c r="RK11" s="566"/>
      <c r="RL11" s="566"/>
      <c r="RM11" s="566"/>
      <c r="RN11" s="566"/>
      <c r="RO11" s="566"/>
      <c r="RP11" s="566"/>
      <c r="RQ11" s="566"/>
      <c r="RR11" s="566"/>
      <c r="RS11" s="566"/>
      <c r="RT11" s="566"/>
      <c r="RU11" s="566"/>
      <c r="RV11" s="566"/>
      <c r="RW11" s="566"/>
      <c r="RX11" s="566"/>
      <c r="RY11" s="566"/>
      <c r="RZ11" s="566"/>
      <c r="SA11" s="566"/>
      <c r="SB11" s="566"/>
      <c r="SC11" s="566"/>
      <c r="SD11" s="566"/>
      <c r="SE11" s="566"/>
      <c r="SF11" s="566"/>
      <c r="SG11" s="566"/>
      <c r="SH11" s="566"/>
      <c r="SI11" s="566"/>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5"/>
      <c r="VM11" s="23"/>
    </row>
    <row r="12" spans="1:585" hidden="1" outlineLevel="1">
      <c r="A12" s="21"/>
      <c r="B12" s="21"/>
      <c r="C12" s="14"/>
      <c r="D12" s="14"/>
      <c r="E12" t="b">
        <v>0</v>
      </c>
      <c r="G12" s="29" t="str">
        <f t="shared" ca="1" si="22"/>
        <v>SA level 6</v>
      </c>
      <c r="V12" s="26">
        <v>6</v>
      </c>
      <c r="Z12" s="26">
        <v>6</v>
      </c>
      <c r="AC12" s="26">
        <v>6</v>
      </c>
      <c r="AV12" s="549"/>
      <c r="AW12" s="9"/>
      <c r="AX12" s="9"/>
      <c r="AY12" s="562"/>
      <c r="AZ12" s="562"/>
      <c r="BA12" s="562"/>
      <c r="BB12" s="562"/>
      <c r="BC12" s="562"/>
      <c r="BD12" s="562"/>
      <c r="BE12" s="562"/>
      <c r="BF12" s="562"/>
      <c r="BG12" s="9"/>
      <c r="BH12" s="562"/>
      <c r="BI12" s="562"/>
      <c r="BJ12" s="562"/>
      <c r="BK12" s="562"/>
      <c r="BL12" s="562"/>
      <c r="BM12" s="562"/>
      <c r="BN12" s="562"/>
      <c r="BO12" s="9"/>
      <c r="BP12" s="562"/>
      <c r="BQ12" s="562"/>
      <c r="BR12" s="562"/>
      <c r="BS12" s="562"/>
      <c r="BT12" s="562"/>
      <c r="BU12" s="562"/>
      <c r="BV12" s="562"/>
      <c r="BW12" s="562"/>
      <c r="BX12" s="562"/>
      <c r="BY12" s="562"/>
      <c r="BZ12" s="562"/>
      <c r="CA12" s="562"/>
      <c r="CB12" s="562"/>
      <c r="CC12" s="562"/>
      <c r="CD12" s="562"/>
      <c r="CE12" s="562"/>
      <c r="CF12" s="9"/>
      <c r="CG12" s="562"/>
      <c r="CH12" s="562"/>
      <c r="CI12" s="562"/>
      <c r="CJ12" s="562"/>
      <c r="CK12" s="562"/>
      <c r="CL12" s="562"/>
      <c r="CM12" s="562"/>
      <c r="CN12" s="562"/>
      <c r="CO12" s="562"/>
      <c r="CP12" s="562"/>
      <c r="CQ12" s="9"/>
      <c r="CR12" s="562"/>
      <c r="CS12" s="562"/>
      <c r="CT12" s="562"/>
      <c r="CU12" s="574"/>
      <c r="CV12" s="562"/>
      <c r="CW12" s="563"/>
      <c r="CX12" s="562"/>
      <c r="CY12" s="574"/>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9"/>
      <c r="EA12" s="562"/>
      <c r="EB12" s="562"/>
      <c r="EC12" s="562"/>
      <c r="ED12" s="562"/>
      <c r="EE12" s="562"/>
      <c r="EF12" s="562"/>
      <c r="EG12" s="562"/>
      <c r="EH12" s="562"/>
      <c r="EI12" s="562"/>
      <c r="EJ12" s="562"/>
      <c r="EK12" s="562"/>
      <c r="EL12" s="562"/>
      <c r="EM12" s="562"/>
      <c r="EN12" s="564"/>
      <c r="EO12" s="564"/>
      <c r="EP12" s="564"/>
      <c r="EQ12" s="564"/>
      <c r="ER12" s="564"/>
      <c r="ES12" s="564"/>
      <c r="ET12" s="564"/>
      <c r="EU12" s="564"/>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2"/>
      <c r="JI12" s="9"/>
      <c r="JJ12" s="565"/>
      <c r="JK12" s="565"/>
      <c r="JL12" s="562"/>
      <c r="JM12" s="562"/>
      <c r="JN12" s="562"/>
      <c r="JO12" s="562"/>
      <c r="JP12" s="562"/>
      <c r="JQ12" s="562"/>
      <c r="JR12" s="562"/>
      <c r="JS12" s="562"/>
      <c r="JT12" s="562"/>
      <c r="JU12" s="562"/>
      <c r="JV12" s="562"/>
      <c r="JW12" s="562"/>
      <c r="JX12" s="562"/>
      <c r="JY12" s="562"/>
      <c r="JZ12" s="562"/>
      <c r="KA12" s="562"/>
      <c r="KB12" s="562"/>
      <c r="KC12" s="562"/>
      <c r="KD12" s="562"/>
      <c r="KE12" s="562"/>
      <c r="KF12" s="562"/>
      <c r="KG12" s="562"/>
      <c r="KH12" s="562"/>
      <c r="KI12" s="562"/>
      <c r="KJ12" s="562"/>
      <c r="KK12" s="562"/>
      <c r="KL12" s="562"/>
      <c r="KM12" s="562"/>
      <c r="KN12" s="562"/>
      <c r="KO12" s="562"/>
      <c r="KP12" s="562"/>
      <c r="KQ12" s="562"/>
      <c r="KR12" s="562"/>
      <c r="KS12" s="562"/>
      <c r="KT12" s="562"/>
      <c r="KU12" s="562"/>
      <c r="KV12" s="562"/>
      <c r="KW12" s="562"/>
      <c r="KX12" s="562"/>
      <c r="KY12" s="562"/>
      <c r="KZ12" s="562"/>
      <c r="LA12" s="562"/>
      <c r="LB12" s="562"/>
      <c r="LC12" s="562"/>
      <c r="LD12" s="9"/>
      <c r="LE12" s="562"/>
      <c r="LF12" s="562"/>
      <c r="LG12" s="562"/>
      <c r="LH12" s="562"/>
      <c r="LI12" s="562"/>
      <c r="LJ12" s="565"/>
      <c r="LK12" s="565"/>
      <c r="LL12" s="565"/>
      <c r="LM12" s="565"/>
      <c r="LN12" s="565"/>
      <c r="LO12" s="562"/>
      <c r="LP12" s="562"/>
      <c r="LQ12" s="562"/>
      <c r="LR12" s="562"/>
      <c r="LS12" s="562"/>
      <c r="LT12" s="562"/>
      <c r="LU12" s="562"/>
      <c r="LV12" s="562"/>
      <c r="LW12" s="562"/>
      <c r="LX12" s="562"/>
      <c r="LY12" s="562"/>
      <c r="LZ12" s="562"/>
      <c r="MA12" s="562"/>
      <c r="MB12" s="562"/>
      <c r="MC12" s="562"/>
      <c r="MD12" s="562"/>
      <c r="ME12" s="565"/>
      <c r="MF12" s="565"/>
      <c r="MG12" s="565"/>
      <c r="MH12" s="565"/>
      <c r="MI12" s="565"/>
      <c r="MJ12" s="565"/>
      <c r="MK12" s="565"/>
      <c r="ML12" s="565"/>
      <c r="MM12" s="562"/>
      <c r="MN12" s="562"/>
      <c r="MO12" s="562"/>
      <c r="MP12" s="565"/>
      <c r="MQ12" s="565"/>
      <c r="MR12" s="562"/>
      <c r="MS12" s="562"/>
      <c r="MT12" s="562"/>
      <c r="MU12" s="562"/>
      <c r="MV12" s="562"/>
      <c r="MW12" s="562"/>
      <c r="MX12" s="562"/>
      <c r="MY12" s="562"/>
      <c r="MZ12" s="562"/>
      <c r="NA12" s="562"/>
      <c r="NB12" s="562"/>
      <c r="NC12" s="562"/>
      <c r="ND12" s="565"/>
      <c r="NE12" s="565"/>
      <c r="NF12" s="562"/>
      <c r="NG12" s="562"/>
      <c r="NH12" s="562"/>
      <c r="NI12" s="562"/>
      <c r="NJ12" s="9"/>
      <c r="NK12" s="562"/>
      <c r="NL12" s="562"/>
      <c r="NM12" s="562"/>
      <c r="NN12" s="562"/>
      <c r="NO12" s="562"/>
      <c r="NP12" s="562"/>
      <c r="NQ12" s="562"/>
      <c r="NR12" s="562"/>
      <c r="NS12" s="9"/>
      <c r="NT12" s="562"/>
      <c r="NU12" s="562"/>
      <c r="NV12" s="562"/>
      <c r="NW12" s="562"/>
      <c r="NX12" s="562"/>
      <c r="NY12" s="562"/>
      <c r="NZ12" s="562"/>
      <c r="OA12" s="562"/>
      <c r="OB12" s="562"/>
      <c r="OC12" s="562"/>
      <c r="OD12" s="562"/>
      <c r="OE12" s="562"/>
      <c r="OF12" s="562"/>
      <c r="OG12" s="9"/>
      <c r="OH12" s="12"/>
      <c r="OI12" s="12"/>
      <c r="OJ12" s="12"/>
      <c r="OK12" s="12"/>
      <c r="OL12" s="12"/>
      <c r="OM12" s="12"/>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36"/>
      <c r="PJ12" s="136"/>
      <c r="PK12" s="136"/>
      <c r="PL12" s="136"/>
      <c r="PM12" s="136"/>
      <c r="PN12" s="136"/>
      <c r="PO12" s="136"/>
      <c r="PP12" s="136"/>
      <c r="PQ12" s="136"/>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566"/>
      <c r="QS12" s="566"/>
      <c r="QT12" s="566"/>
      <c r="QU12" s="566"/>
      <c r="QV12" s="566"/>
      <c r="QW12" s="566"/>
      <c r="QX12" s="566"/>
      <c r="QY12" s="566"/>
      <c r="QZ12" s="566"/>
      <c r="RA12" s="566"/>
      <c r="RB12" s="566"/>
      <c r="RC12" s="566"/>
      <c r="RD12" s="566"/>
      <c r="RE12" s="566"/>
      <c r="RF12" s="566"/>
      <c r="RG12" s="566"/>
      <c r="RH12" s="566"/>
      <c r="RI12" s="566"/>
      <c r="RJ12" s="566"/>
      <c r="RK12" s="566"/>
      <c r="RL12" s="566"/>
      <c r="RM12" s="566"/>
      <c r="RN12" s="566"/>
      <c r="RO12" s="566"/>
      <c r="RP12" s="566"/>
      <c r="RQ12" s="566"/>
      <c r="RR12" s="566"/>
      <c r="RS12" s="566"/>
      <c r="RT12" s="566"/>
      <c r="RU12" s="566"/>
      <c r="RV12" s="566"/>
      <c r="RW12" s="566"/>
      <c r="RX12" s="566"/>
      <c r="RY12" s="566"/>
      <c r="RZ12" s="566"/>
      <c r="SA12" s="566"/>
      <c r="SB12" s="566"/>
      <c r="SC12" s="566"/>
      <c r="SD12" s="566"/>
      <c r="SE12" s="566"/>
      <c r="SF12" s="566"/>
      <c r="SG12" s="566"/>
      <c r="SH12" s="566"/>
      <c r="SI12" s="566"/>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5"/>
      <c r="VM12" s="23"/>
    </row>
    <row r="13" spans="1:585" hidden="1" outlineLevel="1">
      <c r="A13" s="21"/>
      <c r="B13" s="21"/>
      <c r="C13" s="14"/>
      <c r="D13" s="14"/>
      <c r="E13" t="b">
        <v>0</v>
      </c>
      <c r="G13" s="29" t="str">
        <f t="shared" ca="1" si="22"/>
        <v>SA level 7</v>
      </c>
      <c r="Z13" s="26">
        <v>7</v>
      </c>
      <c r="AC13" s="26">
        <v>7</v>
      </c>
      <c r="AV13" s="549"/>
      <c r="AW13" s="9"/>
      <c r="AX13" s="9"/>
      <c r="AY13" s="562"/>
      <c r="AZ13" s="562"/>
      <c r="BA13" s="562"/>
      <c r="BB13" s="562"/>
      <c r="BC13" s="562"/>
      <c r="BD13" s="562"/>
      <c r="BE13" s="562"/>
      <c r="BF13" s="562"/>
      <c r="BG13" s="9"/>
      <c r="BH13" s="562"/>
      <c r="BI13" s="562"/>
      <c r="BJ13" s="562"/>
      <c r="BK13" s="562"/>
      <c r="BL13" s="562"/>
      <c r="BM13" s="562"/>
      <c r="BN13" s="562"/>
      <c r="BO13" s="9"/>
      <c r="BP13" s="562"/>
      <c r="BQ13" s="562"/>
      <c r="BR13" s="562"/>
      <c r="BS13" s="562"/>
      <c r="BT13" s="562"/>
      <c r="BU13" s="562"/>
      <c r="BV13" s="562"/>
      <c r="BW13" s="562"/>
      <c r="BX13" s="562"/>
      <c r="BY13" s="562"/>
      <c r="BZ13" s="562"/>
      <c r="CA13" s="562"/>
      <c r="CB13" s="562"/>
      <c r="CC13" s="562"/>
      <c r="CD13" s="562"/>
      <c r="CE13" s="562"/>
      <c r="CF13" s="9"/>
      <c r="CG13" s="562"/>
      <c r="CH13" s="562"/>
      <c r="CI13" s="562"/>
      <c r="CJ13" s="562"/>
      <c r="CK13" s="562"/>
      <c r="CL13" s="562"/>
      <c r="CM13" s="562"/>
      <c r="CN13" s="562"/>
      <c r="CO13" s="562"/>
      <c r="CP13" s="562"/>
      <c r="CQ13" s="9"/>
      <c r="CR13" s="562"/>
      <c r="CS13" s="562"/>
      <c r="CT13" s="562"/>
      <c r="CU13" s="574"/>
      <c r="CV13" s="562"/>
      <c r="CW13" s="563"/>
      <c r="CX13" s="562"/>
      <c r="CY13" s="574"/>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562"/>
      <c r="DW13" s="562"/>
      <c r="DX13" s="562"/>
      <c r="DY13" s="562"/>
      <c r="DZ13" s="9"/>
      <c r="EA13" s="562"/>
      <c r="EB13" s="562"/>
      <c r="EC13" s="562"/>
      <c r="ED13" s="562"/>
      <c r="EE13" s="562"/>
      <c r="EF13" s="562"/>
      <c r="EG13" s="562"/>
      <c r="EH13" s="562"/>
      <c r="EI13" s="562"/>
      <c r="EJ13" s="562"/>
      <c r="EK13" s="562"/>
      <c r="EL13" s="562"/>
      <c r="EM13" s="562"/>
      <c r="EN13" s="564"/>
      <c r="EO13" s="564"/>
      <c r="EP13" s="564"/>
      <c r="EQ13" s="564"/>
      <c r="ER13" s="564"/>
      <c r="ES13" s="564"/>
      <c r="ET13" s="564"/>
      <c r="EU13" s="564"/>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564"/>
      <c r="GA13" s="564"/>
      <c r="GB13" s="564"/>
      <c r="GC13" s="564"/>
      <c r="GD13" s="564"/>
      <c r="GE13" s="564"/>
      <c r="GF13" s="564"/>
      <c r="GG13" s="564"/>
      <c r="GH13" s="564"/>
      <c r="GI13" s="564"/>
      <c r="GJ13" s="564"/>
      <c r="GK13" s="564"/>
      <c r="GL13" s="564"/>
      <c r="GM13" s="564"/>
      <c r="GN13" s="564"/>
      <c r="GO13" s="564"/>
      <c r="GP13" s="564"/>
      <c r="GQ13" s="564"/>
      <c r="GR13" s="564"/>
      <c r="GS13" s="564"/>
      <c r="GT13" s="564"/>
      <c r="GU13" s="564"/>
      <c r="GV13" s="564"/>
      <c r="GW13" s="564"/>
      <c r="GX13" s="564"/>
      <c r="GY13" s="564"/>
      <c r="GZ13" s="564"/>
      <c r="HA13" s="564"/>
      <c r="HB13" s="564"/>
      <c r="HC13" s="564"/>
      <c r="HD13" s="564"/>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564"/>
      <c r="IJ13" s="564"/>
      <c r="IK13" s="564"/>
      <c r="IL13" s="564"/>
      <c r="IM13" s="564"/>
      <c r="IN13" s="564"/>
      <c r="IO13" s="564"/>
      <c r="IP13" s="564"/>
      <c r="IQ13" s="564"/>
      <c r="IR13" s="564"/>
      <c r="IS13" s="564"/>
      <c r="IT13" s="564"/>
      <c r="IU13" s="564"/>
      <c r="IV13" s="564"/>
      <c r="IW13" s="564"/>
      <c r="IX13" s="564"/>
      <c r="IY13" s="564"/>
      <c r="IZ13" s="564"/>
      <c r="JA13" s="564"/>
      <c r="JB13" s="564"/>
      <c r="JC13" s="564"/>
      <c r="JD13" s="564"/>
      <c r="JE13" s="564"/>
      <c r="JF13" s="564"/>
      <c r="JG13" s="564"/>
      <c r="JH13" s="562"/>
      <c r="JI13" s="9"/>
      <c r="JJ13" s="565"/>
      <c r="JK13" s="565"/>
      <c r="JL13" s="562"/>
      <c r="JM13" s="562"/>
      <c r="JN13" s="562"/>
      <c r="JO13" s="562"/>
      <c r="JP13" s="562"/>
      <c r="JQ13" s="562"/>
      <c r="JR13" s="562"/>
      <c r="JS13" s="562"/>
      <c r="JT13" s="562"/>
      <c r="JU13" s="562"/>
      <c r="JV13" s="562"/>
      <c r="JW13" s="562"/>
      <c r="JX13" s="562"/>
      <c r="JY13" s="562"/>
      <c r="JZ13" s="562"/>
      <c r="KA13" s="562"/>
      <c r="KB13" s="562"/>
      <c r="KC13" s="562"/>
      <c r="KD13" s="562"/>
      <c r="KE13" s="562"/>
      <c r="KF13" s="562"/>
      <c r="KG13" s="562"/>
      <c r="KH13" s="562"/>
      <c r="KI13" s="562"/>
      <c r="KJ13" s="562"/>
      <c r="KK13" s="562"/>
      <c r="KL13" s="562"/>
      <c r="KM13" s="562"/>
      <c r="KN13" s="562"/>
      <c r="KO13" s="562"/>
      <c r="KP13" s="562"/>
      <c r="KQ13" s="562"/>
      <c r="KR13" s="562"/>
      <c r="KS13" s="562"/>
      <c r="KT13" s="562"/>
      <c r="KU13" s="562"/>
      <c r="KV13" s="562"/>
      <c r="KW13" s="562"/>
      <c r="KX13" s="562"/>
      <c r="KY13" s="562"/>
      <c r="KZ13" s="562"/>
      <c r="LA13" s="562"/>
      <c r="LB13" s="562"/>
      <c r="LC13" s="562"/>
      <c r="LD13" s="9"/>
      <c r="LE13" s="562"/>
      <c r="LF13" s="562"/>
      <c r="LG13" s="562"/>
      <c r="LH13" s="562"/>
      <c r="LI13" s="562"/>
      <c r="LJ13" s="565"/>
      <c r="LK13" s="565"/>
      <c r="LL13" s="565"/>
      <c r="LM13" s="565"/>
      <c r="LN13" s="565"/>
      <c r="LO13" s="562"/>
      <c r="LP13" s="562"/>
      <c r="LQ13" s="562"/>
      <c r="LR13" s="562"/>
      <c r="LS13" s="562"/>
      <c r="LT13" s="562"/>
      <c r="LU13" s="562"/>
      <c r="LV13" s="562"/>
      <c r="LW13" s="562"/>
      <c r="LX13" s="562"/>
      <c r="LY13" s="562"/>
      <c r="LZ13" s="562"/>
      <c r="MA13" s="562"/>
      <c r="MB13" s="562"/>
      <c r="MC13" s="562"/>
      <c r="MD13" s="562"/>
      <c r="ME13" s="565"/>
      <c r="MF13" s="565"/>
      <c r="MG13" s="565"/>
      <c r="MH13" s="565"/>
      <c r="MI13" s="565"/>
      <c r="MJ13" s="565"/>
      <c r="MK13" s="565"/>
      <c r="ML13" s="565"/>
      <c r="MM13" s="562"/>
      <c r="MN13" s="562"/>
      <c r="MO13" s="562"/>
      <c r="MP13" s="565"/>
      <c r="MQ13" s="565"/>
      <c r="MR13" s="562"/>
      <c r="MS13" s="562"/>
      <c r="MT13" s="562"/>
      <c r="MU13" s="562"/>
      <c r="MV13" s="562"/>
      <c r="MW13" s="562"/>
      <c r="MX13" s="562"/>
      <c r="MY13" s="562"/>
      <c r="MZ13" s="562"/>
      <c r="NA13" s="562"/>
      <c r="NB13" s="562"/>
      <c r="NC13" s="562"/>
      <c r="ND13" s="565"/>
      <c r="NE13" s="565"/>
      <c r="NF13" s="562"/>
      <c r="NG13" s="562"/>
      <c r="NH13" s="562"/>
      <c r="NI13" s="562"/>
      <c r="NJ13" s="9"/>
      <c r="NK13" s="562"/>
      <c r="NL13" s="562"/>
      <c r="NM13" s="562"/>
      <c r="NN13" s="562"/>
      <c r="NO13" s="562"/>
      <c r="NP13" s="562"/>
      <c r="NQ13" s="562"/>
      <c r="NR13" s="562"/>
      <c r="NS13" s="9"/>
      <c r="NT13" s="562"/>
      <c r="NU13" s="562"/>
      <c r="NV13" s="562"/>
      <c r="NW13" s="562"/>
      <c r="NX13" s="562"/>
      <c r="NY13" s="562"/>
      <c r="NZ13" s="562"/>
      <c r="OA13" s="562"/>
      <c r="OB13" s="562"/>
      <c r="OC13" s="562"/>
      <c r="OD13" s="562"/>
      <c r="OE13" s="562"/>
      <c r="OF13" s="562"/>
      <c r="OG13" s="9"/>
      <c r="OH13" s="12"/>
      <c r="OI13" s="12"/>
      <c r="OJ13" s="12"/>
      <c r="OK13" s="12"/>
      <c r="OL13" s="12"/>
      <c r="OM13" s="12"/>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36"/>
      <c r="PJ13" s="136"/>
      <c r="PK13" s="136"/>
      <c r="PL13" s="136"/>
      <c r="PM13" s="136"/>
      <c r="PN13" s="136"/>
      <c r="PO13" s="136"/>
      <c r="PP13" s="136"/>
      <c r="PQ13" s="136"/>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566"/>
      <c r="QS13" s="566"/>
      <c r="QT13" s="566"/>
      <c r="QU13" s="566"/>
      <c r="QV13" s="566"/>
      <c r="QW13" s="566"/>
      <c r="QX13" s="566"/>
      <c r="QY13" s="566"/>
      <c r="QZ13" s="566"/>
      <c r="RA13" s="566"/>
      <c r="RB13" s="566"/>
      <c r="RC13" s="566"/>
      <c r="RD13" s="566"/>
      <c r="RE13" s="566"/>
      <c r="RF13" s="566"/>
      <c r="RG13" s="566"/>
      <c r="RH13" s="566"/>
      <c r="RI13" s="566"/>
      <c r="RJ13" s="566"/>
      <c r="RK13" s="566"/>
      <c r="RL13" s="566"/>
      <c r="RM13" s="566"/>
      <c r="RN13" s="566"/>
      <c r="RO13" s="566"/>
      <c r="RP13" s="566"/>
      <c r="RQ13" s="566"/>
      <c r="RR13" s="566"/>
      <c r="RS13" s="566"/>
      <c r="RT13" s="566"/>
      <c r="RU13" s="566"/>
      <c r="RV13" s="566"/>
      <c r="RW13" s="566"/>
      <c r="RX13" s="566"/>
      <c r="RY13" s="566"/>
      <c r="RZ13" s="566"/>
      <c r="SA13" s="566"/>
      <c r="SB13" s="566"/>
      <c r="SC13" s="566"/>
      <c r="SD13" s="566"/>
      <c r="SE13" s="566"/>
      <c r="SF13" s="566"/>
      <c r="SG13" s="566"/>
      <c r="SH13" s="566"/>
      <c r="SI13" s="566"/>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5"/>
      <c r="VM13" s="23"/>
    </row>
    <row r="14" spans="1:585" hidden="1" outlineLevel="1">
      <c r="A14" s="21"/>
      <c r="B14" s="21"/>
      <c r="C14" s="14"/>
      <c r="D14" s="14"/>
      <c r="E14" t="b">
        <v>0</v>
      </c>
      <c r="G14" s="29" t="str">
        <f t="shared" ca="1" si="22"/>
        <v>SA level 8</v>
      </c>
      <c r="AC14" s="26">
        <v>8</v>
      </c>
      <c r="AV14" s="549"/>
      <c r="AW14" s="9"/>
      <c r="AX14" s="9"/>
      <c r="AY14" s="562"/>
      <c r="AZ14" s="562"/>
      <c r="BA14" s="562"/>
      <c r="BB14" s="562"/>
      <c r="BC14" s="562"/>
      <c r="BD14" s="562"/>
      <c r="BE14" s="562"/>
      <c r="BF14" s="562"/>
      <c r="BG14" s="9"/>
      <c r="BH14" s="562"/>
      <c r="BI14" s="562"/>
      <c r="BJ14" s="562"/>
      <c r="BK14" s="562"/>
      <c r="BL14" s="562"/>
      <c r="BM14" s="562"/>
      <c r="BN14" s="562"/>
      <c r="BO14" s="9"/>
      <c r="BP14" s="562"/>
      <c r="BQ14" s="562"/>
      <c r="BR14" s="562"/>
      <c r="BS14" s="562"/>
      <c r="BT14" s="562"/>
      <c r="BU14" s="562"/>
      <c r="BV14" s="562"/>
      <c r="BW14" s="562"/>
      <c r="BX14" s="562"/>
      <c r="BY14" s="562"/>
      <c r="BZ14" s="562"/>
      <c r="CA14" s="562"/>
      <c r="CB14" s="562"/>
      <c r="CC14" s="562"/>
      <c r="CD14" s="562"/>
      <c r="CE14" s="562"/>
      <c r="CF14" s="9"/>
      <c r="CG14" s="562"/>
      <c r="CH14" s="562"/>
      <c r="CI14" s="562"/>
      <c r="CJ14" s="562"/>
      <c r="CK14" s="562"/>
      <c r="CL14" s="562"/>
      <c r="CM14" s="562"/>
      <c r="CN14" s="562"/>
      <c r="CO14" s="562"/>
      <c r="CP14" s="562"/>
      <c r="CQ14" s="9"/>
      <c r="CR14" s="562"/>
      <c r="CS14" s="562"/>
      <c r="CT14" s="562"/>
      <c r="CU14" s="574"/>
      <c r="CV14" s="562"/>
      <c r="CW14" s="563"/>
      <c r="CX14" s="562"/>
      <c r="CY14" s="574"/>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9"/>
      <c r="EA14" s="562"/>
      <c r="EB14" s="562"/>
      <c r="EC14" s="562"/>
      <c r="ED14" s="562"/>
      <c r="EE14" s="562"/>
      <c r="EF14" s="562"/>
      <c r="EG14" s="562"/>
      <c r="EH14" s="562"/>
      <c r="EI14" s="562"/>
      <c r="EJ14" s="562"/>
      <c r="EK14" s="562"/>
      <c r="EL14" s="562"/>
      <c r="EM14" s="562"/>
      <c r="EN14" s="564"/>
      <c r="EO14" s="564"/>
      <c r="EP14" s="564"/>
      <c r="EQ14" s="564"/>
      <c r="ER14" s="564"/>
      <c r="ES14" s="564"/>
      <c r="ET14" s="564"/>
      <c r="EU14" s="564"/>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2"/>
      <c r="JI14" s="9"/>
      <c r="JJ14" s="565"/>
      <c r="JK14" s="565"/>
      <c r="JL14" s="562"/>
      <c r="JM14" s="562"/>
      <c r="JN14" s="562"/>
      <c r="JO14" s="562"/>
      <c r="JP14" s="562"/>
      <c r="JQ14" s="562"/>
      <c r="JR14" s="562"/>
      <c r="JS14" s="562"/>
      <c r="JT14" s="562"/>
      <c r="JU14" s="562"/>
      <c r="JV14" s="562"/>
      <c r="JW14" s="562"/>
      <c r="JX14" s="562"/>
      <c r="JY14" s="562"/>
      <c r="JZ14" s="562"/>
      <c r="KA14" s="562"/>
      <c r="KB14" s="562"/>
      <c r="KC14" s="562"/>
      <c r="KD14" s="562"/>
      <c r="KE14" s="562"/>
      <c r="KF14" s="562"/>
      <c r="KG14" s="562"/>
      <c r="KH14" s="562"/>
      <c r="KI14" s="562"/>
      <c r="KJ14" s="562"/>
      <c r="KK14" s="562"/>
      <c r="KL14" s="562"/>
      <c r="KM14" s="562"/>
      <c r="KN14" s="562"/>
      <c r="KO14" s="562"/>
      <c r="KP14" s="562"/>
      <c r="KQ14" s="562"/>
      <c r="KR14" s="562"/>
      <c r="KS14" s="562"/>
      <c r="KT14" s="562"/>
      <c r="KU14" s="562"/>
      <c r="KV14" s="562"/>
      <c r="KW14" s="562"/>
      <c r="KX14" s="562"/>
      <c r="KY14" s="562"/>
      <c r="KZ14" s="562"/>
      <c r="LA14" s="562"/>
      <c r="LB14" s="562"/>
      <c r="LC14" s="562"/>
      <c r="LD14" s="9"/>
      <c r="LE14" s="562"/>
      <c r="LF14" s="562"/>
      <c r="LG14" s="562"/>
      <c r="LH14" s="562"/>
      <c r="LI14" s="562"/>
      <c r="LJ14" s="565"/>
      <c r="LK14" s="565"/>
      <c r="LL14" s="565"/>
      <c r="LM14" s="565"/>
      <c r="LN14" s="565"/>
      <c r="LO14" s="562"/>
      <c r="LP14" s="562"/>
      <c r="LQ14" s="562"/>
      <c r="LR14" s="562"/>
      <c r="LS14" s="562"/>
      <c r="LT14" s="562"/>
      <c r="LU14" s="562"/>
      <c r="LV14" s="562"/>
      <c r="LW14" s="562"/>
      <c r="LX14" s="562"/>
      <c r="LY14" s="562"/>
      <c r="LZ14" s="562"/>
      <c r="MA14" s="562"/>
      <c r="MB14" s="562"/>
      <c r="MC14" s="562"/>
      <c r="MD14" s="562"/>
      <c r="ME14" s="565"/>
      <c r="MF14" s="565"/>
      <c r="MG14" s="565"/>
      <c r="MH14" s="565"/>
      <c r="MI14" s="565"/>
      <c r="MJ14" s="565"/>
      <c r="MK14" s="565"/>
      <c r="ML14" s="565"/>
      <c r="MM14" s="562"/>
      <c r="MN14" s="562"/>
      <c r="MO14" s="562"/>
      <c r="MP14" s="565"/>
      <c r="MQ14" s="565"/>
      <c r="MR14" s="562"/>
      <c r="MS14" s="562"/>
      <c r="MT14" s="562"/>
      <c r="MU14" s="562"/>
      <c r="MV14" s="562"/>
      <c r="MW14" s="562"/>
      <c r="MX14" s="562"/>
      <c r="MY14" s="562"/>
      <c r="MZ14" s="562"/>
      <c r="NA14" s="562"/>
      <c r="NB14" s="562"/>
      <c r="NC14" s="562"/>
      <c r="ND14" s="565"/>
      <c r="NE14" s="565"/>
      <c r="NF14" s="562"/>
      <c r="NG14" s="562"/>
      <c r="NH14" s="562"/>
      <c r="NI14" s="562"/>
      <c r="NJ14" s="9"/>
      <c r="NK14" s="562"/>
      <c r="NL14" s="562"/>
      <c r="NM14" s="562"/>
      <c r="NN14" s="562"/>
      <c r="NO14" s="562"/>
      <c r="NP14" s="562"/>
      <c r="NQ14" s="562"/>
      <c r="NR14" s="562"/>
      <c r="NS14" s="9"/>
      <c r="NT14" s="562"/>
      <c r="NU14" s="562"/>
      <c r="NV14" s="562"/>
      <c r="NW14" s="562"/>
      <c r="NX14" s="562"/>
      <c r="NY14" s="562"/>
      <c r="NZ14" s="562"/>
      <c r="OA14" s="562"/>
      <c r="OB14" s="562"/>
      <c r="OC14" s="562"/>
      <c r="OD14" s="562"/>
      <c r="OE14" s="562"/>
      <c r="OF14" s="562"/>
      <c r="OG14" s="9"/>
      <c r="OH14" s="12"/>
      <c r="OI14" s="12"/>
      <c r="OJ14" s="12"/>
      <c r="OK14" s="12"/>
      <c r="OL14" s="12"/>
      <c r="OM14" s="12"/>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36"/>
      <c r="PJ14" s="136"/>
      <c r="PK14" s="136"/>
      <c r="PL14" s="136"/>
      <c r="PM14" s="136"/>
      <c r="PN14" s="136"/>
      <c r="PO14" s="136"/>
      <c r="PP14" s="136"/>
      <c r="PQ14" s="136"/>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566"/>
      <c r="QS14" s="566"/>
      <c r="QT14" s="566"/>
      <c r="QU14" s="566"/>
      <c r="QV14" s="566"/>
      <c r="QW14" s="566"/>
      <c r="QX14" s="566"/>
      <c r="QY14" s="566"/>
      <c r="QZ14" s="566"/>
      <c r="RA14" s="566"/>
      <c r="RB14" s="566"/>
      <c r="RC14" s="566"/>
      <c r="RD14" s="566"/>
      <c r="RE14" s="566"/>
      <c r="RF14" s="566"/>
      <c r="RG14" s="566"/>
      <c r="RH14" s="566"/>
      <c r="RI14" s="566"/>
      <c r="RJ14" s="566"/>
      <c r="RK14" s="566"/>
      <c r="RL14" s="566"/>
      <c r="RM14" s="566"/>
      <c r="RN14" s="566"/>
      <c r="RO14" s="566"/>
      <c r="RP14" s="566"/>
      <c r="RQ14" s="566"/>
      <c r="RR14" s="566"/>
      <c r="RS14" s="566"/>
      <c r="RT14" s="566"/>
      <c r="RU14" s="566"/>
      <c r="RV14" s="566"/>
      <c r="RW14" s="566"/>
      <c r="RX14" s="566"/>
      <c r="RY14" s="566"/>
      <c r="RZ14" s="566"/>
      <c r="SA14" s="566"/>
      <c r="SB14" s="566"/>
      <c r="SC14" s="566"/>
      <c r="SD14" s="566"/>
      <c r="SE14" s="566"/>
      <c r="SF14" s="566"/>
      <c r="SG14" s="566"/>
      <c r="SH14" s="566"/>
      <c r="SI14" s="566"/>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5"/>
      <c r="VM14" s="23"/>
    </row>
    <row r="15" spans="1:585" hidden="1" outlineLevel="1">
      <c r="A15" s="21"/>
      <c r="B15" s="21"/>
      <c r="C15" s="14"/>
      <c r="D15" s="14"/>
      <c r="E15" t="b">
        <v>0</v>
      </c>
      <c r="G15" s="29" t="str">
        <f t="shared" ca="1" si="22"/>
        <v>SA level 9</v>
      </c>
      <c r="AC15" s="26">
        <v>9</v>
      </c>
      <c r="AV15" s="549"/>
      <c r="AW15" s="9"/>
      <c r="AX15" s="9"/>
      <c r="AY15" s="562"/>
      <c r="AZ15" s="562"/>
      <c r="BA15" s="562"/>
      <c r="BB15" s="562"/>
      <c r="BC15" s="562"/>
      <c r="BD15" s="562"/>
      <c r="BE15" s="562"/>
      <c r="BF15" s="562"/>
      <c r="BG15" s="9"/>
      <c r="BH15" s="562"/>
      <c r="BI15" s="562"/>
      <c r="BJ15" s="562"/>
      <c r="BK15" s="562"/>
      <c r="BL15" s="562"/>
      <c r="BM15" s="562"/>
      <c r="BN15" s="562"/>
      <c r="BO15" s="9"/>
      <c r="BP15" s="562"/>
      <c r="BQ15" s="562"/>
      <c r="BR15" s="562"/>
      <c r="BS15" s="562"/>
      <c r="BT15" s="562"/>
      <c r="BU15" s="562"/>
      <c r="BV15" s="562"/>
      <c r="BW15" s="562"/>
      <c r="BX15" s="562"/>
      <c r="BY15" s="562"/>
      <c r="BZ15" s="562"/>
      <c r="CA15" s="562"/>
      <c r="CB15" s="562"/>
      <c r="CC15" s="562"/>
      <c r="CD15" s="562"/>
      <c r="CE15" s="562"/>
      <c r="CF15" s="9"/>
      <c r="CG15" s="562"/>
      <c r="CH15" s="562"/>
      <c r="CI15" s="562"/>
      <c r="CJ15" s="562"/>
      <c r="CK15" s="562"/>
      <c r="CL15" s="562"/>
      <c r="CM15" s="562"/>
      <c r="CN15" s="562"/>
      <c r="CO15" s="562"/>
      <c r="CP15" s="562"/>
      <c r="CQ15" s="9"/>
      <c r="CR15" s="562"/>
      <c r="CS15" s="562"/>
      <c r="CT15" s="562"/>
      <c r="CU15" s="574"/>
      <c r="CV15" s="562"/>
      <c r="CW15" s="563"/>
      <c r="CX15" s="562"/>
      <c r="CY15" s="574"/>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562"/>
      <c r="DW15" s="562"/>
      <c r="DX15" s="562"/>
      <c r="DY15" s="562"/>
      <c r="DZ15" s="9"/>
      <c r="EA15" s="562"/>
      <c r="EB15" s="562"/>
      <c r="EC15" s="562"/>
      <c r="ED15" s="562"/>
      <c r="EE15" s="562"/>
      <c r="EF15" s="562"/>
      <c r="EG15" s="562"/>
      <c r="EH15" s="562"/>
      <c r="EI15" s="562"/>
      <c r="EJ15" s="562"/>
      <c r="EK15" s="562"/>
      <c r="EL15" s="562"/>
      <c r="EM15" s="562"/>
      <c r="EN15" s="564"/>
      <c r="EO15" s="564"/>
      <c r="EP15" s="564"/>
      <c r="EQ15" s="564"/>
      <c r="ER15" s="564"/>
      <c r="ES15" s="564"/>
      <c r="ET15" s="564"/>
      <c r="EU15" s="564"/>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564"/>
      <c r="GA15" s="564"/>
      <c r="GB15" s="564"/>
      <c r="GC15" s="564"/>
      <c r="GD15" s="564"/>
      <c r="GE15" s="564"/>
      <c r="GF15" s="564"/>
      <c r="GG15" s="564"/>
      <c r="GH15" s="564"/>
      <c r="GI15" s="564"/>
      <c r="GJ15" s="564"/>
      <c r="GK15" s="564"/>
      <c r="GL15" s="564"/>
      <c r="GM15" s="564"/>
      <c r="GN15" s="564"/>
      <c r="GO15" s="564"/>
      <c r="GP15" s="564"/>
      <c r="GQ15" s="564"/>
      <c r="GR15" s="564"/>
      <c r="GS15" s="564"/>
      <c r="GT15" s="564"/>
      <c r="GU15" s="564"/>
      <c r="GV15" s="564"/>
      <c r="GW15" s="564"/>
      <c r="GX15" s="564"/>
      <c r="GY15" s="564"/>
      <c r="GZ15" s="564"/>
      <c r="HA15" s="564"/>
      <c r="HB15" s="564"/>
      <c r="HC15" s="564"/>
      <c r="HD15" s="564"/>
      <c r="HE15" s="136"/>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564"/>
      <c r="IJ15" s="564"/>
      <c r="IK15" s="564"/>
      <c r="IL15" s="564"/>
      <c r="IM15" s="564"/>
      <c r="IN15" s="564"/>
      <c r="IO15" s="564"/>
      <c r="IP15" s="564"/>
      <c r="IQ15" s="564"/>
      <c r="IR15" s="564"/>
      <c r="IS15" s="564"/>
      <c r="IT15" s="564"/>
      <c r="IU15" s="564"/>
      <c r="IV15" s="564"/>
      <c r="IW15" s="564"/>
      <c r="IX15" s="564"/>
      <c r="IY15" s="564"/>
      <c r="IZ15" s="564"/>
      <c r="JA15" s="564"/>
      <c r="JB15" s="564"/>
      <c r="JC15" s="564"/>
      <c r="JD15" s="564"/>
      <c r="JE15" s="564"/>
      <c r="JF15" s="564"/>
      <c r="JG15" s="564"/>
      <c r="JH15" s="562"/>
      <c r="JI15" s="9"/>
      <c r="JJ15" s="565"/>
      <c r="JK15" s="565"/>
      <c r="JL15" s="562"/>
      <c r="JM15" s="562"/>
      <c r="JN15" s="562"/>
      <c r="JO15" s="562"/>
      <c r="JP15" s="562"/>
      <c r="JQ15" s="562"/>
      <c r="JR15" s="562"/>
      <c r="JS15" s="562"/>
      <c r="JT15" s="562"/>
      <c r="JU15" s="562"/>
      <c r="JV15" s="562"/>
      <c r="JW15" s="562"/>
      <c r="JX15" s="562"/>
      <c r="JY15" s="562"/>
      <c r="JZ15" s="562"/>
      <c r="KA15" s="562"/>
      <c r="KB15" s="562"/>
      <c r="KC15" s="562"/>
      <c r="KD15" s="562"/>
      <c r="KE15" s="562"/>
      <c r="KF15" s="562"/>
      <c r="KG15" s="562"/>
      <c r="KH15" s="562"/>
      <c r="KI15" s="562"/>
      <c r="KJ15" s="562"/>
      <c r="KK15" s="562"/>
      <c r="KL15" s="562"/>
      <c r="KM15" s="562"/>
      <c r="KN15" s="562"/>
      <c r="KO15" s="562"/>
      <c r="KP15" s="562"/>
      <c r="KQ15" s="562"/>
      <c r="KR15" s="562"/>
      <c r="KS15" s="562"/>
      <c r="KT15" s="562"/>
      <c r="KU15" s="562"/>
      <c r="KV15" s="562"/>
      <c r="KW15" s="562"/>
      <c r="KX15" s="562"/>
      <c r="KY15" s="562"/>
      <c r="KZ15" s="562"/>
      <c r="LA15" s="562"/>
      <c r="LB15" s="562"/>
      <c r="LC15" s="562"/>
      <c r="LD15" s="9"/>
      <c r="LE15" s="562"/>
      <c r="LF15" s="562"/>
      <c r="LG15" s="562"/>
      <c r="LH15" s="562"/>
      <c r="LI15" s="562"/>
      <c r="LJ15" s="565"/>
      <c r="LK15" s="565"/>
      <c r="LL15" s="565"/>
      <c r="LM15" s="565"/>
      <c r="LN15" s="565"/>
      <c r="LO15" s="562"/>
      <c r="LP15" s="562"/>
      <c r="LQ15" s="562"/>
      <c r="LR15" s="562"/>
      <c r="LS15" s="562"/>
      <c r="LT15" s="562"/>
      <c r="LU15" s="562"/>
      <c r="LV15" s="562"/>
      <c r="LW15" s="562"/>
      <c r="LX15" s="562"/>
      <c r="LY15" s="562"/>
      <c r="LZ15" s="562"/>
      <c r="MA15" s="562"/>
      <c r="MB15" s="562"/>
      <c r="MC15" s="562"/>
      <c r="MD15" s="562"/>
      <c r="ME15" s="565"/>
      <c r="MF15" s="565"/>
      <c r="MG15" s="565"/>
      <c r="MH15" s="565"/>
      <c r="MI15" s="565"/>
      <c r="MJ15" s="565"/>
      <c r="MK15" s="565"/>
      <c r="ML15" s="565"/>
      <c r="MM15" s="562"/>
      <c r="MN15" s="562"/>
      <c r="MO15" s="562"/>
      <c r="MP15" s="565"/>
      <c r="MQ15" s="565"/>
      <c r="MR15" s="562"/>
      <c r="MS15" s="562"/>
      <c r="MT15" s="562"/>
      <c r="MU15" s="562"/>
      <c r="MV15" s="562"/>
      <c r="MW15" s="562"/>
      <c r="MX15" s="562"/>
      <c r="MY15" s="562"/>
      <c r="MZ15" s="562"/>
      <c r="NA15" s="562"/>
      <c r="NB15" s="562"/>
      <c r="NC15" s="562"/>
      <c r="ND15" s="565"/>
      <c r="NE15" s="565"/>
      <c r="NF15" s="562"/>
      <c r="NG15" s="562"/>
      <c r="NH15" s="562"/>
      <c r="NI15" s="562"/>
      <c r="NJ15" s="9"/>
      <c r="NK15" s="562"/>
      <c r="NL15" s="562"/>
      <c r="NM15" s="562"/>
      <c r="NN15" s="562"/>
      <c r="NO15" s="562"/>
      <c r="NP15" s="562"/>
      <c r="NQ15" s="562"/>
      <c r="NR15" s="562"/>
      <c r="NS15" s="9"/>
      <c r="NT15" s="562"/>
      <c r="NU15" s="562"/>
      <c r="NV15" s="562"/>
      <c r="NW15" s="562"/>
      <c r="NX15" s="562"/>
      <c r="NY15" s="562"/>
      <c r="NZ15" s="562"/>
      <c r="OA15" s="562"/>
      <c r="OB15" s="562"/>
      <c r="OC15" s="562"/>
      <c r="OD15" s="562"/>
      <c r="OE15" s="562"/>
      <c r="OF15" s="562"/>
      <c r="OG15" s="9"/>
      <c r="OH15" s="12"/>
      <c r="OI15" s="12"/>
      <c r="OJ15" s="12"/>
      <c r="OK15" s="12"/>
      <c r="OL15" s="12"/>
      <c r="OM15" s="12"/>
      <c r="ON15" s="136"/>
      <c r="OO15" s="136"/>
      <c r="OP15" s="136"/>
      <c r="OQ15" s="136"/>
      <c r="OR15" s="136"/>
      <c r="OS15" s="136"/>
      <c r="OT15" s="136"/>
      <c r="OU15" s="136"/>
      <c r="OV15" s="136"/>
      <c r="OW15" s="136"/>
      <c r="OX15" s="136"/>
      <c r="OY15" s="136"/>
      <c r="OZ15" s="136"/>
      <c r="PA15" s="136"/>
      <c r="PB15" s="136"/>
      <c r="PC15" s="136"/>
      <c r="PD15" s="136"/>
      <c r="PE15" s="136"/>
      <c r="PF15" s="136"/>
      <c r="PG15" s="136"/>
      <c r="PH15" s="136"/>
      <c r="PI15" s="136"/>
      <c r="PJ15" s="136"/>
      <c r="PK15" s="136"/>
      <c r="PL15" s="136"/>
      <c r="PM15" s="136"/>
      <c r="PN15" s="136"/>
      <c r="PO15" s="136"/>
      <c r="PP15" s="136"/>
      <c r="PQ15" s="136"/>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566"/>
      <c r="QS15" s="566"/>
      <c r="QT15" s="566"/>
      <c r="QU15" s="566"/>
      <c r="QV15" s="566"/>
      <c r="QW15" s="566"/>
      <c r="QX15" s="566"/>
      <c r="QY15" s="566"/>
      <c r="QZ15" s="566"/>
      <c r="RA15" s="566"/>
      <c r="RB15" s="566"/>
      <c r="RC15" s="566"/>
      <c r="RD15" s="566"/>
      <c r="RE15" s="566"/>
      <c r="RF15" s="566"/>
      <c r="RG15" s="566"/>
      <c r="RH15" s="566"/>
      <c r="RI15" s="566"/>
      <c r="RJ15" s="566"/>
      <c r="RK15" s="566"/>
      <c r="RL15" s="566"/>
      <c r="RM15" s="566"/>
      <c r="RN15" s="566"/>
      <c r="RO15" s="566"/>
      <c r="RP15" s="566"/>
      <c r="RQ15" s="566"/>
      <c r="RR15" s="566"/>
      <c r="RS15" s="566"/>
      <c r="RT15" s="566"/>
      <c r="RU15" s="566"/>
      <c r="RV15" s="566"/>
      <c r="RW15" s="566"/>
      <c r="RX15" s="566"/>
      <c r="RY15" s="566"/>
      <c r="RZ15" s="566"/>
      <c r="SA15" s="566"/>
      <c r="SB15" s="566"/>
      <c r="SC15" s="566"/>
      <c r="SD15" s="566"/>
      <c r="SE15" s="566"/>
      <c r="SF15" s="566"/>
      <c r="SG15" s="566"/>
      <c r="SH15" s="566"/>
      <c r="SI15" s="566"/>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5"/>
      <c r="VM15" s="23"/>
    </row>
    <row r="16" spans="1:585" hidden="1" outlineLevel="1">
      <c r="A16" s="21"/>
      <c r="B16" s="21"/>
      <c r="C16" s="14"/>
      <c r="D16" s="14"/>
      <c r="E16" t="b">
        <v>0</v>
      </c>
      <c r="G16" s="29" t="str">
        <f t="shared" ca="1" si="22"/>
        <v>SA level 10</v>
      </c>
      <c r="AC16" s="26">
        <v>10</v>
      </c>
      <c r="AV16" s="549"/>
      <c r="AW16" s="9"/>
      <c r="AX16" s="9"/>
      <c r="AY16" s="562"/>
      <c r="AZ16" s="562"/>
      <c r="BA16" s="562"/>
      <c r="BB16" s="562"/>
      <c r="BC16" s="562"/>
      <c r="BD16" s="562"/>
      <c r="BE16" s="562"/>
      <c r="BF16" s="562"/>
      <c r="BG16" s="9"/>
      <c r="BH16" s="562"/>
      <c r="BI16" s="562"/>
      <c r="BJ16" s="562"/>
      <c r="BK16" s="562"/>
      <c r="BL16" s="562"/>
      <c r="BM16" s="562"/>
      <c r="BN16" s="562"/>
      <c r="BO16" s="9"/>
      <c r="BP16" s="562"/>
      <c r="BQ16" s="562"/>
      <c r="BR16" s="562"/>
      <c r="BS16" s="562"/>
      <c r="BT16" s="562"/>
      <c r="BU16" s="562"/>
      <c r="BV16" s="562"/>
      <c r="BW16" s="562"/>
      <c r="BX16" s="562"/>
      <c r="BY16" s="562"/>
      <c r="BZ16" s="562"/>
      <c r="CA16" s="562"/>
      <c r="CB16" s="562"/>
      <c r="CC16" s="562"/>
      <c r="CD16" s="562"/>
      <c r="CE16" s="562"/>
      <c r="CF16" s="9"/>
      <c r="CG16" s="562"/>
      <c r="CH16" s="562"/>
      <c r="CI16" s="562"/>
      <c r="CJ16" s="562"/>
      <c r="CK16" s="562"/>
      <c r="CL16" s="562"/>
      <c r="CM16" s="562"/>
      <c r="CN16" s="562"/>
      <c r="CO16" s="562"/>
      <c r="CP16" s="562"/>
      <c r="CQ16" s="9"/>
      <c r="CR16" s="562"/>
      <c r="CS16" s="562"/>
      <c r="CT16" s="562"/>
      <c r="CU16" s="574"/>
      <c r="CV16" s="562"/>
      <c r="CW16" s="563"/>
      <c r="CX16" s="562"/>
      <c r="CY16" s="574"/>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9"/>
      <c r="EA16" s="562"/>
      <c r="EB16" s="562"/>
      <c r="EC16" s="562"/>
      <c r="ED16" s="562"/>
      <c r="EE16" s="562"/>
      <c r="EF16" s="562"/>
      <c r="EG16" s="562"/>
      <c r="EH16" s="562"/>
      <c r="EI16" s="562"/>
      <c r="EJ16" s="562"/>
      <c r="EK16" s="562"/>
      <c r="EL16" s="562"/>
      <c r="EM16" s="562"/>
      <c r="EN16" s="564"/>
      <c r="EO16" s="564"/>
      <c r="EP16" s="564"/>
      <c r="EQ16" s="564"/>
      <c r="ER16" s="564"/>
      <c r="ES16" s="564"/>
      <c r="ET16" s="564"/>
      <c r="EU16" s="564"/>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136"/>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2"/>
      <c r="JI16" s="9"/>
      <c r="JJ16" s="565"/>
      <c r="JK16" s="565"/>
      <c r="JL16" s="562"/>
      <c r="JM16" s="562"/>
      <c r="JN16" s="562"/>
      <c r="JO16" s="562"/>
      <c r="JP16" s="562"/>
      <c r="JQ16" s="562"/>
      <c r="JR16" s="562"/>
      <c r="JS16" s="562"/>
      <c r="JT16" s="562"/>
      <c r="JU16" s="562"/>
      <c r="JV16" s="562"/>
      <c r="JW16" s="562"/>
      <c r="JX16" s="562"/>
      <c r="JY16" s="562"/>
      <c r="JZ16" s="562"/>
      <c r="KA16" s="562"/>
      <c r="KB16" s="562"/>
      <c r="KC16" s="562"/>
      <c r="KD16" s="562"/>
      <c r="KE16" s="562"/>
      <c r="KF16" s="562"/>
      <c r="KG16" s="562"/>
      <c r="KH16" s="562"/>
      <c r="KI16" s="562"/>
      <c r="KJ16" s="562"/>
      <c r="KK16" s="562"/>
      <c r="KL16" s="562"/>
      <c r="KM16" s="562"/>
      <c r="KN16" s="562"/>
      <c r="KO16" s="562"/>
      <c r="KP16" s="562"/>
      <c r="KQ16" s="562"/>
      <c r="KR16" s="562"/>
      <c r="KS16" s="562"/>
      <c r="KT16" s="562"/>
      <c r="KU16" s="562"/>
      <c r="KV16" s="562"/>
      <c r="KW16" s="562"/>
      <c r="KX16" s="562"/>
      <c r="KY16" s="562"/>
      <c r="KZ16" s="562"/>
      <c r="LA16" s="562"/>
      <c r="LB16" s="562"/>
      <c r="LC16" s="562"/>
      <c r="LD16" s="9"/>
      <c r="LE16" s="562"/>
      <c r="LF16" s="562"/>
      <c r="LG16" s="562"/>
      <c r="LH16" s="562"/>
      <c r="LI16" s="562"/>
      <c r="LJ16" s="565"/>
      <c r="LK16" s="565"/>
      <c r="LL16" s="565"/>
      <c r="LM16" s="565"/>
      <c r="LN16" s="565"/>
      <c r="LO16" s="562"/>
      <c r="LP16" s="562"/>
      <c r="LQ16" s="562"/>
      <c r="LR16" s="562"/>
      <c r="LS16" s="562"/>
      <c r="LT16" s="562"/>
      <c r="LU16" s="562"/>
      <c r="LV16" s="562"/>
      <c r="LW16" s="562"/>
      <c r="LX16" s="562"/>
      <c r="LY16" s="562"/>
      <c r="LZ16" s="562"/>
      <c r="MA16" s="562"/>
      <c r="MB16" s="562"/>
      <c r="MC16" s="562"/>
      <c r="MD16" s="562"/>
      <c r="ME16" s="565"/>
      <c r="MF16" s="565"/>
      <c r="MG16" s="565"/>
      <c r="MH16" s="565"/>
      <c r="MI16" s="565"/>
      <c r="MJ16" s="565"/>
      <c r="MK16" s="565"/>
      <c r="ML16" s="565"/>
      <c r="MM16" s="562"/>
      <c r="MN16" s="562"/>
      <c r="MO16" s="562"/>
      <c r="MP16" s="565"/>
      <c r="MQ16" s="565"/>
      <c r="MR16" s="562"/>
      <c r="MS16" s="562"/>
      <c r="MT16" s="562"/>
      <c r="MU16" s="562"/>
      <c r="MV16" s="562"/>
      <c r="MW16" s="562"/>
      <c r="MX16" s="562"/>
      <c r="MY16" s="562"/>
      <c r="MZ16" s="562"/>
      <c r="NA16" s="562"/>
      <c r="NB16" s="562"/>
      <c r="NC16" s="562"/>
      <c r="ND16" s="565"/>
      <c r="NE16" s="565"/>
      <c r="NF16" s="562"/>
      <c r="NG16" s="562"/>
      <c r="NH16" s="562"/>
      <c r="NI16" s="562"/>
      <c r="NJ16" s="9"/>
      <c r="NK16" s="562"/>
      <c r="NL16" s="562"/>
      <c r="NM16" s="562"/>
      <c r="NN16" s="562"/>
      <c r="NO16" s="562"/>
      <c r="NP16" s="562"/>
      <c r="NQ16" s="562"/>
      <c r="NR16" s="562"/>
      <c r="NS16" s="9"/>
      <c r="NT16" s="562"/>
      <c r="NU16" s="562"/>
      <c r="NV16" s="562"/>
      <c r="NW16" s="562"/>
      <c r="NX16" s="562"/>
      <c r="NY16" s="562"/>
      <c r="NZ16" s="562"/>
      <c r="OA16" s="562"/>
      <c r="OB16" s="562"/>
      <c r="OC16" s="562"/>
      <c r="OD16" s="562"/>
      <c r="OE16" s="562"/>
      <c r="OF16" s="562"/>
      <c r="OG16" s="9"/>
      <c r="OH16" s="12"/>
      <c r="OI16" s="12"/>
      <c r="OJ16" s="12"/>
      <c r="OK16" s="12"/>
      <c r="OL16" s="12"/>
      <c r="OM16" s="12"/>
      <c r="ON16" s="136"/>
      <c r="OO16" s="136"/>
      <c r="OP16" s="136"/>
      <c r="OQ16" s="136"/>
      <c r="OR16" s="136"/>
      <c r="OS16" s="136"/>
      <c r="OT16" s="136"/>
      <c r="OU16" s="136"/>
      <c r="OV16" s="136"/>
      <c r="OW16" s="136"/>
      <c r="OX16" s="136"/>
      <c r="OY16" s="136"/>
      <c r="OZ16" s="136"/>
      <c r="PA16" s="136"/>
      <c r="PB16" s="136"/>
      <c r="PC16" s="136"/>
      <c r="PD16" s="136"/>
      <c r="PE16" s="136"/>
      <c r="PF16" s="136"/>
      <c r="PG16" s="136"/>
      <c r="PH16" s="136"/>
      <c r="PI16" s="136"/>
      <c r="PJ16" s="136"/>
      <c r="PK16" s="136"/>
      <c r="PL16" s="136"/>
      <c r="PM16" s="136"/>
      <c r="PN16" s="136"/>
      <c r="PO16" s="136"/>
      <c r="PP16" s="136"/>
      <c r="PQ16" s="136"/>
      <c r="PR16" s="12"/>
      <c r="PS16" s="12"/>
      <c r="PT16" s="12"/>
      <c r="PU16" s="12"/>
      <c r="PV16" s="12"/>
      <c r="PW16" s="12"/>
      <c r="PX16" s="12"/>
      <c r="PY16" s="12"/>
      <c r="PZ16" s="12"/>
      <c r="QA16" s="12"/>
      <c r="QB16" s="12"/>
      <c r="QC16" s="12"/>
      <c r="QD16" s="12"/>
      <c r="QE16" s="12"/>
      <c r="QF16" s="12"/>
      <c r="QG16" s="12"/>
      <c r="QH16" s="12"/>
      <c r="QI16" s="12"/>
      <c r="QJ16" s="12"/>
      <c r="QK16" s="12"/>
      <c r="QL16" s="12"/>
      <c r="QM16" s="12"/>
      <c r="QN16" s="12"/>
      <c r="QO16" s="12"/>
      <c r="QP16" s="12"/>
      <c r="QQ16" s="12"/>
      <c r="QR16" s="566"/>
      <c r="QS16" s="566"/>
      <c r="QT16" s="566"/>
      <c r="QU16" s="566"/>
      <c r="QV16" s="566"/>
      <c r="QW16" s="566"/>
      <c r="QX16" s="566"/>
      <c r="QY16" s="566"/>
      <c r="QZ16" s="566"/>
      <c r="RA16" s="566"/>
      <c r="RB16" s="566"/>
      <c r="RC16" s="566"/>
      <c r="RD16" s="566"/>
      <c r="RE16" s="566"/>
      <c r="RF16" s="566"/>
      <c r="RG16" s="566"/>
      <c r="RH16" s="566"/>
      <c r="RI16" s="566"/>
      <c r="RJ16" s="566"/>
      <c r="RK16" s="566"/>
      <c r="RL16" s="566"/>
      <c r="RM16" s="566"/>
      <c r="RN16" s="566"/>
      <c r="RO16" s="566"/>
      <c r="RP16" s="566"/>
      <c r="RQ16" s="566"/>
      <c r="RR16" s="566"/>
      <c r="RS16" s="566"/>
      <c r="RT16" s="566"/>
      <c r="RU16" s="566"/>
      <c r="RV16" s="566"/>
      <c r="RW16" s="566"/>
      <c r="RX16" s="566"/>
      <c r="RY16" s="566"/>
      <c r="RZ16" s="566"/>
      <c r="SA16" s="566"/>
      <c r="SB16" s="566"/>
      <c r="SC16" s="566"/>
      <c r="SD16" s="566"/>
      <c r="SE16" s="566"/>
      <c r="SF16" s="566"/>
      <c r="SG16" s="566"/>
      <c r="SH16" s="566"/>
      <c r="SI16" s="566"/>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5"/>
      <c r="VM16" s="23"/>
    </row>
    <row r="17" spans="1:585" ht="6.75" customHeight="1">
      <c r="A17" s="21"/>
      <c r="B17" s="21"/>
      <c r="C17" s="14"/>
      <c r="D17" s="14"/>
      <c r="E17" t="b">
        <v>0</v>
      </c>
      <c r="G17" s="29"/>
      <c r="AV17" s="549"/>
      <c r="AW17" s="9"/>
      <c r="AX17" s="9"/>
      <c r="AY17" s="562"/>
      <c r="AZ17" s="562"/>
      <c r="BA17" s="562"/>
      <c r="BB17" s="562"/>
      <c r="BC17" s="562"/>
      <c r="BD17" s="562"/>
      <c r="BE17" s="562"/>
      <c r="BF17" s="562"/>
      <c r="BG17" s="9"/>
      <c r="BH17" s="562"/>
      <c r="BI17" s="562"/>
      <c r="BJ17" s="562"/>
      <c r="BK17" s="562"/>
      <c r="BL17" s="562"/>
      <c r="BM17" s="562"/>
      <c r="BN17" s="562"/>
      <c r="BO17" s="9"/>
      <c r="BP17" s="562"/>
      <c r="BQ17" s="562"/>
      <c r="BR17" s="562"/>
      <c r="BS17" s="562"/>
      <c r="BT17" s="562"/>
      <c r="BU17" s="562"/>
      <c r="BV17" s="562"/>
      <c r="BW17" s="562"/>
      <c r="BX17" s="562"/>
      <c r="BY17" s="562"/>
      <c r="BZ17" s="562"/>
      <c r="CA17" s="562"/>
      <c r="CB17" s="562"/>
      <c r="CC17" s="562"/>
      <c r="CD17" s="562"/>
      <c r="CE17" s="562"/>
      <c r="CF17" s="9"/>
      <c r="CG17" s="562"/>
      <c r="CH17" s="562"/>
      <c r="CI17" s="562"/>
      <c r="CJ17" s="562"/>
      <c r="CK17" s="562"/>
      <c r="CL17" s="562"/>
      <c r="CM17" s="562"/>
      <c r="CN17" s="562"/>
      <c r="CO17" s="562"/>
      <c r="CP17" s="562"/>
      <c r="CQ17" s="9"/>
      <c r="CR17" s="562"/>
      <c r="CS17" s="562"/>
      <c r="CT17" s="562"/>
      <c r="CU17" s="574"/>
      <c r="CV17" s="562"/>
      <c r="CW17" s="563"/>
      <c r="CX17" s="562"/>
      <c r="CY17" s="574"/>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562"/>
      <c r="DW17" s="562"/>
      <c r="DX17" s="562"/>
      <c r="DY17" s="562"/>
      <c r="DZ17" s="9"/>
      <c r="EA17" s="562"/>
      <c r="EB17" s="562"/>
      <c r="EC17" s="562"/>
      <c r="ED17" s="562"/>
      <c r="EE17" s="562"/>
      <c r="EF17" s="562"/>
      <c r="EG17" s="562"/>
      <c r="EH17" s="562"/>
      <c r="EI17" s="562"/>
      <c r="EJ17" s="562"/>
      <c r="EK17" s="562"/>
      <c r="EL17" s="562"/>
      <c r="EM17" s="562"/>
      <c r="EN17" s="564"/>
      <c r="EO17" s="564"/>
      <c r="EP17" s="564"/>
      <c r="EQ17" s="564"/>
      <c r="ER17" s="564"/>
      <c r="ES17" s="564"/>
      <c r="ET17" s="564"/>
      <c r="EU17" s="564"/>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564"/>
      <c r="GA17" s="564"/>
      <c r="GB17" s="564"/>
      <c r="GC17" s="564"/>
      <c r="GD17" s="564"/>
      <c r="GE17" s="564"/>
      <c r="GF17" s="564"/>
      <c r="GG17" s="564"/>
      <c r="GH17" s="564"/>
      <c r="GI17" s="564"/>
      <c r="GJ17" s="564"/>
      <c r="GK17" s="564"/>
      <c r="GL17" s="564"/>
      <c r="GM17" s="564"/>
      <c r="GN17" s="564"/>
      <c r="GO17" s="564"/>
      <c r="GP17" s="564"/>
      <c r="GQ17" s="564"/>
      <c r="GR17" s="564"/>
      <c r="GS17" s="564"/>
      <c r="GT17" s="564"/>
      <c r="GU17" s="564"/>
      <c r="GV17" s="564"/>
      <c r="GW17" s="564"/>
      <c r="GX17" s="564"/>
      <c r="GY17" s="564"/>
      <c r="GZ17" s="564"/>
      <c r="HA17" s="564"/>
      <c r="HB17" s="564"/>
      <c r="HC17" s="564"/>
      <c r="HD17" s="564"/>
      <c r="HE17" s="136"/>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564"/>
      <c r="IJ17" s="564"/>
      <c r="IK17" s="564"/>
      <c r="IL17" s="564"/>
      <c r="IM17" s="564"/>
      <c r="IN17" s="564"/>
      <c r="IO17" s="564"/>
      <c r="IP17" s="564"/>
      <c r="IQ17" s="564"/>
      <c r="IR17" s="564"/>
      <c r="IS17" s="564"/>
      <c r="IT17" s="564"/>
      <c r="IU17" s="564"/>
      <c r="IV17" s="564"/>
      <c r="IW17" s="564"/>
      <c r="IX17" s="564"/>
      <c r="IY17" s="564"/>
      <c r="IZ17" s="564"/>
      <c r="JA17" s="564"/>
      <c r="JB17" s="564"/>
      <c r="JC17" s="564"/>
      <c r="JD17" s="564"/>
      <c r="JE17" s="564"/>
      <c r="JF17" s="564"/>
      <c r="JG17" s="564"/>
      <c r="JH17" s="562"/>
      <c r="JI17" s="9"/>
      <c r="JJ17" s="565"/>
      <c r="JK17" s="565"/>
      <c r="JL17" s="562"/>
      <c r="JM17" s="562"/>
      <c r="JN17" s="562"/>
      <c r="JO17" s="562"/>
      <c r="JP17" s="562"/>
      <c r="JQ17" s="562"/>
      <c r="JR17" s="562"/>
      <c r="JS17" s="562"/>
      <c r="JT17" s="562"/>
      <c r="JU17" s="562"/>
      <c r="JV17" s="562"/>
      <c r="JW17" s="562"/>
      <c r="JX17" s="562"/>
      <c r="JY17" s="562"/>
      <c r="JZ17" s="562"/>
      <c r="KA17" s="562"/>
      <c r="KB17" s="562"/>
      <c r="KC17" s="562"/>
      <c r="KD17" s="562"/>
      <c r="KE17" s="562"/>
      <c r="KF17" s="562"/>
      <c r="KG17" s="562"/>
      <c r="KH17" s="562"/>
      <c r="KI17" s="562"/>
      <c r="KJ17" s="562"/>
      <c r="KK17" s="562"/>
      <c r="KL17" s="562"/>
      <c r="KM17" s="562"/>
      <c r="KN17" s="562"/>
      <c r="KO17" s="562"/>
      <c r="KP17" s="562"/>
      <c r="KQ17" s="562"/>
      <c r="KR17" s="562"/>
      <c r="KS17" s="562"/>
      <c r="KT17" s="562"/>
      <c r="KU17" s="562"/>
      <c r="KV17" s="562"/>
      <c r="KW17" s="562"/>
      <c r="KX17" s="562"/>
      <c r="KY17" s="562"/>
      <c r="KZ17" s="562"/>
      <c r="LA17" s="562"/>
      <c r="LB17" s="562"/>
      <c r="LC17" s="562"/>
      <c r="LD17" s="9"/>
      <c r="LE17" s="562"/>
      <c r="LF17" s="562"/>
      <c r="LG17" s="562"/>
      <c r="LH17" s="562"/>
      <c r="LI17" s="562"/>
      <c r="LJ17" s="565"/>
      <c r="LK17" s="565"/>
      <c r="LL17" s="565"/>
      <c r="LM17" s="565"/>
      <c r="LN17" s="565"/>
      <c r="LO17" s="562"/>
      <c r="LP17" s="562"/>
      <c r="LQ17" s="562"/>
      <c r="LR17" s="562"/>
      <c r="LS17" s="562"/>
      <c r="LT17" s="562"/>
      <c r="LU17" s="562"/>
      <c r="LV17" s="562"/>
      <c r="LW17" s="562"/>
      <c r="LX17" s="562"/>
      <c r="LY17" s="562"/>
      <c r="LZ17" s="562"/>
      <c r="MA17" s="562"/>
      <c r="MB17" s="562"/>
      <c r="MC17" s="562"/>
      <c r="MD17" s="562"/>
      <c r="ME17" s="565"/>
      <c r="MF17" s="565"/>
      <c r="MG17" s="565"/>
      <c r="MH17" s="565"/>
      <c r="MI17" s="565"/>
      <c r="MJ17" s="565"/>
      <c r="MK17" s="565"/>
      <c r="ML17" s="565"/>
      <c r="MM17" s="562"/>
      <c r="MN17" s="562"/>
      <c r="MO17" s="562"/>
      <c r="MP17" s="565"/>
      <c r="MQ17" s="565"/>
      <c r="MR17" s="562"/>
      <c r="MS17" s="562"/>
      <c r="MT17" s="562"/>
      <c r="MU17" s="562"/>
      <c r="MV17" s="562"/>
      <c r="MW17" s="562"/>
      <c r="MX17" s="562"/>
      <c r="MY17" s="562"/>
      <c r="MZ17" s="562"/>
      <c r="NA17" s="562"/>
      <c r="NB17" s="562"/>
      <c r="NC17" s="562"/>
      <c r="ND17" s="565"/>
      <c r="NE17" s="565"/>
      <c r="NF17" s="562"/>
      <c r="NG17" s="562"/>
      <c r="NH17" s="562"/>
      <c r="NI17" s="562"/>
      <c r="NJ17" s="9"/>
      <c r="NK17" s="562"/>
      <c r="NL17" s="562"/>
      <c r="NM17" s="562"/>
      <c r="NN17" s="562"/>
      <c r="NO17" s="562"/>
      <c r="NP17" s="562"/>
      <c r="NQ17" s="562"/>
      <c r="NR17" s="562"/>
      <c r="NS17" s="9"/>
      <c r="NT17" s="562"/>
      <c r="NU17" s="562"/>
      <c r="NV17" s="562"/>
      <c r="NW17" s="562"/>
      <c r="NX17" s="562"/>
      <c r="NY17" s="562"/>
      <c r="NZ17" s="562"/>
      <c r="OA17" s="562"/>
      <c r="OB17" s="562"/>
      <c r="OC17" s="562"/>
      <c r="OD17" s="562"/>
      <c r="OE17" s="562"/>
      <c r="OF17" s="562"/>
      <c r="OG17" s="9"/>
      <c r="OH17" s="12"/>
      <c r="OI17" s="12"/>
      <c r="OJ17" s="12"/>
      <c r="OK17" s="12"/>
      <c r="OL17" s="12"/>
      <c r="OM17" s="12"/>
      <c r="ON17" s="136"/>
      <c r="OO17" s="136"/>
      <c r="OP17" s="136"/>
      <c r="OQ17" s="136"/>
      <c r="OR17" s="136"/>
      <c r="OS17" s="136"/>
      <c r="OT17" s="136"/>
      <c r="OU17" s="136"/>
      <c r="OV17" s="136"/>
      <c r="OW17" s="136"/>
      <c r="OX17" s="136"/>
      <c r="OY17" s="136"/>
      <c r="OZ17" s="136"/>
      <c r="PA17" s="136"/>
      <c r="PB17" s="136"/>
      <c r="PC17" s="136"/>
      <c r="PD17" s="136"/>
      <c r="PE17" s="136"/>
      <c r="PF17" s="136"/>
      <c r="PG17" s="136"/>
      <c r="PH17" s="136"/>
      <c r="PI17" s="136"/>
      <c r="PJ17" s="136"/>
      <c r="PK17" s="136"/>
      <c r="PL17" s="136"/>
      <c r="PM17" s="136"/>
      <c r="PN17" s="136"/>
      <c r="PO17" s="136"/>
      <c r="PP17" s="136"/>
      <c r="PQ17" s="136"/>
      <c r="PR17" s="12"/>
      <c r="PS17" s="12"/>
      <c r="PT17" s="12"/>
      <c r="PU17" s="12"/>
      <c r="PV17" s="12"/>
      <c r="PW17" s="12"/>
      <c r="PX17" s="12"/>
      <c r="PY17" s="12"/>
      <c r="PZ17" s="12"/>
      <c r="QA17" s="12"/>
      <c r="QB17" s="12"/>
      <c r="QC17" s="12"/>
      <c r="QD17" s="12"/>
      <c r="QE17" s="12"/>
      <c r="QF17" s="12"/>
      <c r="QG17" s="12"/>
      <c r="QH17" s="12"/>
      <c r="QI17" s="12"/>
      <c r="QJ17" s="12"/>
      <c r="QK17" s="12"/>
      <c r="QL17" s="12"/>
      <c r="QM17" s="12"/>
      <c r="QN17" s="12"/>
      <c r="QO17" s="12"/>
      <c r="QP17" s="12"/>
      <c r="QQ17" s="12"/>
      <c r="QR17" s="566"/>
      <c r="QS17" s="566"/>
      <c r="QT17" s="566"/>
      <c r="QU17" s="566"/>
      <c r="QV17" s="566"/>
      <c r="QW17" s="566"/>
      <c r="QX17" s="566"/>
      <c r="QY17" s="566"/>
      <c r="QZ17" s="566"/>
      <c r="RA17" s="566"/>
      <c r="RB17" s="566"/>
      <c r="RC17" s="566"/>
      <c r="RD17" s="566"/>
      <c r="RE17" s="566"/>
      <c r="RF17" s="566"/>
      <c r="RG17" s="566"/>
      <c r="RH17" s="566"/>
      <c r="RI17" s="566"/>
      <c r="RJ17" s="566"/>
      <c r="RK17" s="566"/>
      <c r="RL17" s="566"/>
      <c r="RM17" s="566"/>
      <c r="RN17" s="566"/>
      <c r="RO17" s="566"/>
      <c r="RP17" s="566"/>
      <c r="RQ17" s="566"/>
      <c r="RR17" s="566"/>
      <c r="RS17" s="566"/>
      <c r="RT17" s="566"/>
      <c r="RU17" s="566"/>
      <c r="RV17" s="566"/>
      <c r="RW17" s="566"/>
      <c r="RX17" s="566"/>
      <c r="RY17" s="566"/>
      <c r="RZ17" s="566"/>
      <c r="SA17" s="566"/>
      <c r="SB17" s="566"/>
      <c r="SC17" s="566"/>
      <c r="SD17" s="566"/>
      <c r="SE17" s="566"/>
      <c r="SF17" s="566"/>
      <c r="SG17" s="566"/>
      <c r="SH17" s="566"/>
      <c r="SI17" s="566"/>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5"/>
      <c r="VM17" s="23"/>
    </row>
    <row r="18" spans="1:585" collapsed="1">
      <c r="A18" s="21"/>
      <c r="B18" s="21"/>
      <c r="C18" s="523">
        <v>0</v>
      </c>
      <c r="D18" s="14"/>
      <c r="E18" t="b">
        <v>0</v>
      </c>
      <c r="G18" s="29" t="s">
        <v>1643</v>
      </c>
      <c r="O18">
        <v>2</v>
      </c>
      <c r="P18">
        <v>3</v>
      </c>
      <c r="Q18">
        <v>3</v>
      </c>
      <c r="R18">
        <v>4</v>
      </c>
      <c r="S18">
        <v>5</v>
      </c>
      <c r="T18">
        <v>6</v>
      </c>
      <c r="U18">
        <v>7</v>
      </c>
      <c r="V18">
        <v>4</v>
      </c>
      <c r="Y18">
        <v>5</v>
      </c>
      <c r="AG18">
        <v>1</v>
      </c>
      <c r="AH18">
        <v>2</v>
      </c>
      <c r="AI18">
        <v>3</v>
      </c>
      <c r="AP18">
        <v>13</v>
      </c>
      <c r="AQ18">
        <v>14</v>
      </c>
      <c r="AR18">
        <v>7</v>
      </c>
      <c r="AV18" s="549"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75"/>
      <c r="CV18" s="14"/>
      <c r="CW18" s="146"/>
      <c r="CX18" s="14"/>
      <c r="CY18" s="575"/>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2</v>
      </c>
      <c r="EP18" s="12">
        <v>1</v>
      </c>
      <c r="EQ18" s="12">
        <v>3</v>
      </c>
      <c r="ER18" s="533">
        <f>EQ18</f>
        <v>3</v>
      </c>
      <c r="ES18" s="12">
        <v>4</v>
      </c>
      <c r="ET18" s="533">
        <f>ES18</f>
        <v>4</v>
      </c>
      <c r="EU18" s="12">
        <v>6</v>
      </c>
      <c r="EV18" s="242">
        <f ca="1">OFFSET(EV18,0,-6)+6</f>
        <v>7</v>
      </c>
      <c r="EW18" s="242">
        <f t="shared" ref="EW18:FY18" ca="1" si="23">OFFSET(EW18,0,-6)+6</f>
        <v>9</v>
      </c>
      <c r="EX18" s="242">
        <f t="shared" ca="1" si="23"/>
        <v>9</v>
      </c>
      <c r="EY18" s="242">
        <f t="shared" ca="1" si="23"/>
        <v>10</v>
      </c>
      <c r="EZ18" s="242">
        <f t="shared" ca="1" si="23"/>
        <v>10</v>
      </c>
      <c r="FA18" s="242">
        <f t="shared" ca="1" si="23"/>
        <v>12</v>
      </c>
      <c r="FB18" s="242">
        <f t="shared" ca="1" si="23"/>
        <v>13</v>
      </c>
      <c r="FC18" s="242">
        <f t="shared" ca="1" si="23"/>
        <v>15</v>
      </c>
      <c r="FD18" s="242">
        <f t="shared" ca="1" si="23"/>
        <v>15</v>
      </c>
      <c r="FE18" s="242">
        <f t="shared" ca="1" si="23"/>
        <v>16</v>
      </c>
      <c r="FF18" s="242">
        <f t="shared" ca="1" si="23"/>
        <v>16</v>
      </c>
      <c r="FG18" s="242">
        <f t="shared" ca="1" si="23"/>
        <v>18</v>
      </c>
      <c r="FH18" s="242">
        <f t="shared" ca="1" si="23"/>
        <v>19</v>
      </c>
      <c r="FI18" s="242">
        <f t="shared" ca="1" si="23"/>
        <v>21</v>
      </c>
      <c r="FJ18" s="242">
        <f t="shared" ca="1" si="23"/>
        <v>21</v>
      </c>
      <c r="FK18" s="242">
        <f t="shared" ca="1" si="23"/>
        <v>22</v>
      </c>
      <c r="FL18" s="242">
        <f t="shared" ca="1" si="23"/>
        <v>22</v>
      </c>
      <c r="FM18" s="242">
        <f t="shared" ca="1" si="23"/>
        <v>24</v>
      </c>
      <c r="FN18" s="242">
        <f t="shared" ca="1" si="23"/>
        <v>25</v>
      </c>
      <c r="FO18" s="242">
        <f t="shared" ca="1" si="23"/>
        <v>27</v>
      </c>
      <c r="FP18" s="242">
        <f t="shared" ca="1" si="23"/>
        <v>27</v>
      </c>
      <c r="FQ18" s="242">
        <f t="shared" ca="1" si="23"/>
        <v>28</v>
      </c>
      <c r="FR18" s="242">
        <f t="shared" ca="1" si="23"/>
        <v>28</v>
      </c>
      <c r="FS18" s="242">
        <f t="shared" ca="1" si="23"/>
        <v>30</v>
      </c>
      <c r="FT18" s="242">
        <f t="shared" ca="1" si="23"/>
        <v>31</v>
      </c>
      <c r="FU18" s="242">
        <f t="shared" ca="1" si="23"/>
        <v>33</v>
      </c>
      <c r="FV18" s="242">
        <f t="shared" ca="1" si="23"/>
        <v>33</v>
      </c>
      <c r="FW18" s="242">
        <f t="shared" ca="1" si="23"/>
        <v>34</v>
      </c>
      <c r="FX18" s="242">
        <f t="shared" ca="1" si="23"/>
        <v>34</v>
      </c>
      <c r="FY18" s="242">
        <f t="shared" ca="1" si="23"/>
        <v>36</v>
      </c>
      <c r="FZ18" s="12">
        <v>38</v>
      </c>
      <c r="GA18" s="533">
        <f t="shared" ref="GA18:GC18" si="24">FZ18</f>
        <v>38</v>
      </c>
      <c r="GB18" s="12">
        <v>39</v>
      </c>
      <c r="GC18" s="533">
        <f t="shared" si="24"/>
        <v>39</v>
      </c>
      <c r="GD18" s="12">
        <v>41</v>
      </c>
      <c r="GE18" s="242">
        <f ca="1">OFFSET(GE18,0,-5)+5</f>
        <v>43</v>
      </c>
      <c r="GF18" s="242">
        <f t="shared" ref="GF18:GX18" ca="1" si="25">OFFSET(GF18,0,-5)+5</f>
        <v>43</v>
      </c>
      <c r="GG18" s="242">
        <f t="shared" ca="1" si="25"/>
        <v>44</v>
      </c>
      <c r="GH18" s="242">
        <f t="shared" ca="1" si="25"/>
        <v>44</v>
      </c>
      <c r="GI18" s="242">
        <f t="shared" ca="1" si="25"/>
        <v>46</v>
      </c>
      <c r="GJ18" s="242">
        <f t="shared" ca="1" si="25"/>
        <v>48</v>
      </c>
      <c r="GK18" s="242">
        <f t="shared" ca="1" si="25"/>
        <v>48</v>
      </c>
      <c r="GL18" s="242">
        <f t="shared" ca="1" si="25"/>
        <v>49</v>
      </c>
      <c r="GM18" s="242">
        <f t="shared" ca="1" si="25"/>
        <v>49</v>
      </c>
      <c r="GN18" s="242">
        <f t="shared" ca="1" si="25"/>
        <v>51</v>
      </c>
      <c r="GO18" s="242">
        <f t="shared" ca="1" si="25"/>
        <v>53</v>
      </c>
      <c r="GP18" s="242">
        <f t="shared" ca="1" si="25"/>
        <v>53</v>
      </c>
      <c r="GQ18" s="242">
        <f t="shared" ca="1" si="25"/>
        <v>54</v>
      </c>
      <c r="GR18" s="242">
        <f t="shared" ca="1" si="25"/>
        <v>54</v>
      </c>
      <c r="GS18" s="242">
        <f t="shared" ca="1" si="25"/>
        <v>56</v>
      </c>
      <c r="GT18" s="242">
        <f t="shared" ca="1" si="25"/>
        <v>58</v>
      </c>
      <c r="GU18" s="242">
        <f t="shared" ca="1" si="25"/>
        <v>58</v>
      </c>
      <c r="GV18" s="242">
        <f t="shared" ca="1" si="25"/>
        <v>59</v>
      </c>
      <c r="GW18" s="242">
        <f t="shared" ca="1" si="25"/>
        <v>59</v>
      </c>
      <c r="GX18" s="242">
        <f t="shared" ca="1" si="25"/>
        <v>61</v>
      </c>
      <c r="GY18" s="12">
        <v>1</v>
      </c>
      <c r="GZ18" s="12">
        <v>3</v>
      </c>
      <c r="HA18" s="533">
        <f>GZ18</f>
        <v>3</v>
      </c>
      <c r="HB18" s="12">
        <v>4</v>
      </c>
      <c r="HC18" s="533">
        <f>HB18</f>
        <v>4</v>
      </c>
      <c r="HD18" s="12">
        <v>6</v>
      </c>
      <c r="HE18" s="242">
        <f ca="1">OFFSET(HE18,0,-6)+6</f>
        <v>7</v>
      </c>
      <c r="HF18" s="242">
        <f t="shared" ref="HF18:IH18" ca="1" si="26">OFFSET(HF18,0,-6)+6</f>
        <v>9</v>
      </c>
      <c r="HG18" s="242">
        <f t="shared" ca="1" si="26"/>
        <v>9</v>
      </c>
      <c r="HH18" s="242">
        <f t="shared" ca="1" si="26"/>
        <v>10</v>
      </c>
      <c r="HI18" s="242">
        <f t="shared" ca="1" si="26"/>
        <v>10</v>
      </c>
      <c r="HJ18" s="242">
        <f t="shared" ca="1" si="26"/>
        <v>12</v>
      </c>
      <c r="HK18" s="242">
        <f t="shared" ca="1" si="26"/>
        <v>13</v>
      </c>
      <c r="HL18" s="242">
        <f t="shared" ca="1" si="26"/>
        <v>15</v>
      </c>
      <c r="HM18" s="242">
        <f t="shared" ca="1" si="26"/>
        <v>15</v>
      </c>
      <c r="HN18" s="242">
        <f t="shared" ca="1" si="26"/>
        <v>16</v>
      </c>
      <c r="HO18" s="242">
        <f t="shared" ca="1" si="26"/>
        <v>16</v>
      </c>
      <c r="HP18" s="242">
        <f t="shared" ca="1" si="26"/>
        <v>18</v>
      </c>
      <c r="HQ18" s="242">
        <f t="shared" ca="1" si="26"/>
        <v>19</v>
      </c>
      <c r="HR18" s="242">
        <f t="shared" ca="1" si="26"/>
        <v>21</v>
      </c>
      <c r="HS18" s="242">
        <f t="shared" ca="1" si="26"/>
        <v>21</v>
      </c>
      <c r="HT18" s="242">
        <f t="shared" ca="1" si="26"/>
        <v>22</v>
      </c>
      <c r="HU18" s="242">
        <f t="shared" ca="1" si="26"/>
        <v>22</v>
      </c>
      <c r="HV18" s="242">
        <f t="shared" ca="1" si="26"/>
        <v>24</v>
      </c>
      <c r="HW18" s="242">
        <f t="shared" ca="1" si="26"/>
        <v>25</v>
      </c>
      <c r="HX18" s="242">
        <f t="shared" ca="1" si="26"/>
        <v>27</v>
      </c>
      <c r="HY18" s="242">
        <f t="shared" ca="1" si="26"/>
        <v>27</v>
      </c>
      <c r="HZ18" s="242">
        <f t="shared" ca="1" si="26"/>
        <v>28</v>
      </c>
      <c r="IA18" s="242">
        <f t="shared" ca="1" si="26"/>
        <v>28</v>
      </c>
      <c r="IB18" s="242">
        <f t="shared" ca="1" si="26"/>
        <v>30</v>
      </c>
      <c r="IC18" s="242">
        <f t="shared" ca="1" si="26"/>
        <v>31</v>
      </c>
      <c r="ID18" s="242">
        <f t="shared" ca="1" si="26"/>
        <v>33</v>
      </c>
      <c r="IE18" s="242">
        <f t="shared" ca="1" si="26"/>
        <v>33</v>
      </c>
      <c r="IF18" s="242">
        <f t="shared" ca="1" si="26"/>
        <v>34</v>
      </c>
      <c r="IG18" s="242">
        <f t="shared" ca="1" si="26"/>
        <v>34</v>
      </c>
      <c r="IH18" s="242">
        <f t="shared" ca="1" si="26"/>
        <v>36</v>
      </c>
      <c r="II18" s="12">
        <v>38</v>
      </c>
      <c r="IJ18" s="533">
        <f t="shared" ref="IJ18" si="27">II18</f>
        <v>38</v>
      </c>
      <c r="IK18" s="12">
        <v>39</v>
      </c>
      <c r="IL18" s="533">
        <f t="shared" ref="IL18" si="28">IK18</f>
        <v>39</v>
      </c>
      <c r="IM18" s="12">
        <v>41</v>
      </c>
      <c r="IN18" s="242">
        <f ca="1">OFFSET(IN18,0,-5)+5</f>
        <v>43</v>
      </c>
      <c r="IO18" s="242">
        <f t="shared" ref="IO18:JG18" ca="1" si="29">OFFSET(IO18,0,-5)+5</f>
        <v>43</v>
      </c>
      <c r="IP18" s="242">
        <f t="shared" ca="1" si="29"/>
        <v>44</v>
      </c>
      <c r="IQ18" s="242">
        <f t="shared" ca="1" si="29"/>
        <v>44</v>
      </c>
      <c r="IR18" s="242">
        <f t="shared" ca="1" si="29"/>
        <v>46</v>
      </c>
      <c r="IS18" s="242">
        <f t="shared" ca="1" si="29"/>
        <v>48</v>
      </c>
      <c r="IT18" s="242">
        <f t="shared" ca="1" si="29"/>
        <v>48</v>
      </c>
      <c r="IU18" s="242">
        <f t="shared" ca="1" si="29"/>
        <v>49</v>
      </c>
      <c r="IV18" s="242">
        <f t="shared" ca="1" si="29"/>
        <v>49</v>
      </c>
      <c r="IW18" s="242">
        <f t="shared" ca="1" si="29"/>
        <v>51</v>
      </c>
      <c r="IX18" s="242">
        <f t="shared" ca="1" si="29"/>
        <v>53</v>
      </c>
      <c r="IY18" s="242">
        <f t="shared" ca="1" si="29"/>
        <v>53</v>
      </c>
      <c r="IZ18" s="242">
        <f t="shared" ca="1" si="29"/>
        <v>54</v>
      </c>
      <c r="JA18" s="242">
        <f t="shared" ca="1" si="29"/>
        <v>54</v>
      </c>
      <c r="JB18" s="242">
        <f t="shared" ca="1" si="29"/>
        <v>56</v>
      </c>
      <c r="JC18" s="242">
        <f t="shared" ca="1" si="29"/>
        <v>58</v>
      </c>
      <c r="JD18" s="242">
        <f t="shared" ca="1" si="29"/>
        <v>58</v>
      </c>
      <c r="JE18" s="242">
        <f t="shared" ca="1" si="29"/>
        <v>59</v>
      </c>
      <c r="JF18" s="242">
        <f t="shared" ca="1" si="29"/>
        <v>59</v>
      </c>
      <c r="JG18" s="242">
        <f t="shared" ca="1" si="29"/>
        <v>61</v>
      </c>
      <c r="JH18" s="12">
        <v>1</v>
      </c>
      <c r="JI18" s="9"/>
      <c r="JJ18" s="12">
        <v>1</v>
      </c>
      <c r="JK18" s="12">
        <v>2</v>
      </c>
      <c r="JL18" s="14"/>
      <c r="JM18" s="12">
        <v>1</v>
      </c>
      <c r="JN18" s="12">
        <v>8</v>
      </c>
      <c r="JO18" s="12">
        <v>1</v>
      </c>
      <c r="JP18" s="12">
        <v>1</v>
      </c>
      <c r="JQ18" s="12">
        <v>3</v>
      </c>
      <c r="JR18" s="12">
        <v>1</v>
      </c>
      <c r="JS18" s="12">
        <v>1</v>
      </c>
      <c r="JT18" s="12">
        <v>1</v>
      </c>
      <c r="JU18" s="12">
        <v>1</v>
      </c>
      <c r="JV18" s="12">
        <v>2</v>
      </c>
      <c r="JW18" s="12">
        <v>2</v>
      </c>
      <c r="JX18" s="12">
        <v>2</v>
      </c>
      <c r="JY18" s="12">
        <v>3</v>
      </c>
      <c r="JZ18" s="12">
        <v>3</v>
      </c>
      <c r="KA18" s="12">
        <v>3</v>
      </c>
      <c r="KB18" s="12">
        <v>1</v>
      </c>
      <c r="KC18" s="12">
        <v>1</v>
      </c>
      <c r="KD18" s="12">
        <v>1</v>
      </c>
      <c r="KE18" s="12">
        <v>2</v>
      </c>
      <c r="KF18" s="12">
        <v>2</v>
      </c>
      <c r="KG18" s="12">
        <v>2</v>
      </c>
      <c r="KH18" s="12">
        <v>3</v>
      </c>
      <c r="KI18" s="12">
        <v>3</v>
      </c>
      <c r="KJ18" s="12">
        <v>3</v>
      </c>
      <c r="KK18" s="12">
        <v>1</v>
      </c>
      <c r="KL18" s="12">
        <v>1</v>
      </c>
      <c r="KM18" s="12">
        <v>1</v>
      </c>
      <c r="KN18" s="12">
        <v>1</v>
      </c>
      <c r="KO18" s="12">
        <v>1</v>
      </c>
      <c r="KP18" s="12">
        <v>1</v>
      </c>
      <c r="KQ18" s="12">
        <v>1</v>
      </c>
      <c r="KR18" s="12">
        <v>1</v>
      </c>
      <c r="KS18" s="12">
        <v>2</v>
      </c>
      <c r="KT18" s="12">
        <v>3</v>
      </c>
      <c r="KU18" s="12">
        <v>4</v>
      </c>
      <c r="KV18" s="12">
        <v>5</v>
      </c>
      <c r="KW18" s="12">
        <v>2</v>
      </c>
      <c r="KX18" s="12">
        <v>2</v>
      </c>
      <c r="KY18" s="12">
        <v>8</v>
      </c>
      <c r="KZ18" s="12">
        <v>9</v>
      </c>
      <c r="LA18" s="12">
        <v>10</v>
      </c>
      <c r="LB18" s="12">
        <v>2</v>
      </c>
      <c r="LC18" s="12">
        <v>2</v>
      </c>
      <c r="LD18" s="9"/>
      <c r="LE18" s="14"/>
      <c r="LF18" s="14"/>
      <c r="LG18" s="14"/>
      <c r="LH18" s="14"/>
      <c r="LI18" s="12">
        <v>1</v>
      </c>
      <c r="LJ18" s="14"/>
      <c r="LK18" s="14"/>
      <c r="LL18" s="14"/>
      <c r="LM18" s="12">
        <v>3</v>
      </c>
      <c r="LN18" s="12">
        <v>3</v>
      </c>
      <c r="LO18" s="12">
        <v>1</v>
      </c>
      <c r="LP18" s="12">
        <v>3</v>
      </c>
      <c r="LQ18" s="12">
        <v>2</v>
      </c>
      <c r="LR18" s="12">
        <v>4</v>
      </c>
      <c r="LS18" s="12">
        <v>13</v>
      </c>
      <c r="LT18" s="12">
        <v>17</v>
      </c>
      <c r="LU18" s="12">
        <v>5</v>
      </c>
      <c r="LV18" s="14"/>
      <c r="LW18" s="14"/>
      <c r="LX18" s="14"/>
      <c r="LY18" s="14"/>
      <c r="LZ18" s="14"/>
      <c r="MA18" s="14"/>
      <c r="MB18" s="14"/>
      <c r="MC18" s="14"/>
      <c r="MD18" s="14"/>
      <c r="ME18" s="14"/>
      <c r="MF18" s="14"/>
      <c r="MG18" s="14"/>
      <c r="MH18" s="14"/>
      <c r="MI18" s="14"/>
      <c r="MJ18" s="14"/>
      <c r="MK18" s="14"/>
      <c r="ML18" s="14"/>
      <c r="MM18" s="14"/>
      <c r="MN18" s="14"/>
      <c r="MO18" s="14"/>
      <c r="MP18" s="14"/>
      <c r="MQ18" s="14"/>
      <c r="MR18" s="12">
        <v>6</v>
      </c>
      <c r="MS18" s="12">
        <v>7</v>
      </c>
      <c r="MT18" s="12">
        <v>8</v>
      </c>
      <c r="MU18" s="12">
        <v>9</v>
      </c>
      <c r="MV18" s="14"/>
      <c r="MW18" s="14"/>
      <c r="MX18" s="14"/>
      <c r="MY18" s="14"/>
      <c r="MZ18" s="14"/>
      <c r="NA18" s="14"/>
      <c r="NB18" s="14"/>
      <c r="NC18" s="12">
        <v>12</v>
      </c>
      <c r="ND18" s="12">
        <v>10</v>
      </c>
      <c r="NE18" s="12">
        <v>10</v>
      </c>
      <c r="NF18" s="12">
        <v>11</v>
      </c>
      <c r="NG18" s="12">
        <v>4</v>
      </c>
      <c r="NH18" s="12">
        <v>5</v>
      </c>
      <c r="NI18" s="26" t="s">
        <v>1185</v>
      </c>
      <c r="NJ18" s="14"/>
      <c r="NK18" s="12">
        <v>1</v>
      </c>
      <c r="NL18" s="12">
        <v>2</v>
      </c>
      <c r="NM18" s="12">
        <v>3</v>
      </c>
      <c r="NN18" s="12">
        <v>4</v>
      </c>
      <c r="NO18" s="12">
        <v>1</v>
      </c>
      <c r="NP18" s="12">
        <v>1</v>
      </c>
      <c r="NQ18" s="12">
        <v>1</v>
      </c>
      <c r="NR18" s="12">
        <v>1</v>
      </c>
      <c r="NS18" s="14"/>
      <c r="NT18" s="14"/>
      <c r="NU18" s="14"/>
      <c r="NV18" s="14"/>
      <c r="NW18" s="14"/>
      <c r="NX18" s="14"/>
      <c r="NY18" s="12">
        <v>1</v>
      </c>
      <c r="NZ18" s="12">
        <v>2</v>
      </c>
      <c r="OA18" s="12">
        <v>3</v>
      </c>
      <c r="OB18" s="12">
        <v>4</v>
      </c>
      <c r="OC18" s="12">
        <v>5</v>
      </c>
      <c r="OD18" s="12">
        <v>6</v>
      </c>
      <c r="OE18" s="12">
        <v>7</v>
      </c>
      <c r="OF18" s="12">
        <v>8</v>
      </c>
      <c r="OG18" s="14"/>
      <c r="OH18" s="12">
        <v>1</v>
      </c>
      <c r="OI18" s="12">
        <v>2</v>
      </c>
      <c r="OJ18" s="12">
        <v>4</v>
      </c>
      <c r="OK18" s="12">
        <v>5</v>
      </c>
      <c r="OL18" s="12">
        <v>6</v>
      </c>
      <c r="OM18" s="12">
        <v>7</v>
      </c>
      <c r="ON18" s="136">
        <f ca="1">OFFSET(ON18,0,-6)</f>
        <v>1</v>
      </c>
      <c r="OO18" s="136">
        <f t="shared" ref="OO18:PQ18" ca="1" si="30">OFFSET(OO18,0,-6)</f>
        <v>2</v>
      </c>
      <c r="OP18" s="136">
        <f t="shared" ca="1" si="30"/>
        <v>4</v>
      </c>
      <c r="OQ18" s="136">
        <f t="shared" ca="1" si="30"/>
        <v>5</v>
      </c>
      <c r="OR18" s="136">
        <f t="shared" ca="1" si="30"/>
        <v>6</v>
      </c>
      <c r="OS18" s="136">
        <f t="shared" ca="1" si="30"/>
        <v>7</v>
      </c>
      <c r="OT18" s="136">
        <f t="shared" ca="1" si="30"/>
        <v>1</v>
      </c>
      <c r="OU18" s="136">
        <f t="shared" ca="1" si="30"/>
        <v>2</v>
      </c>
      <c r="OV18" s="136">
        <f t="shared" ca="1" si="30"/>
        <v>4</v>
      </c>
      <c r="OW18" s="136">
        <f t="shared" ca="1" si="30"/>
        <v>5</v>
      </c>
      <c r="OX18" s="136">
        <f t="shared" ca="1" si="30"/>
        <v>6</v>
      </c>
      <c r="OY18" s="136">
        <f t="shared" ca="1" si="30"/>
        <v>7</v>
      </c>
      <c r="OZ18" s="136">
        <f t="shared" ca="1" si="30"/>
        <v>1</v>
      </c>
      <c r="PA18" s="136">
        <f t="shared" ca="1" si="30"/>
        <v>2</v>
      </c>
      <c r="PB18" s="136">
        <f t="shared" ca="1" si="30"/>
        <v>4</v>
      </c>
      <c r="PC18" s="136">
        <f t="shared" ca="1" si="30"/>
        <v>5</v>
      </c>
      <c r="PD18" s="136">
        <f t="shared" ca="1" si="30"/>
        <v>6</v>
      </c>
      <c r="PE18" s="136">
        <f t="shared" ca="1" si="30"/>
        <v>7</v>
      </c>
      <c r="PF18" s="136">
        <f t="shared" ca="1" si="30"/>
        <v>1</v>
      </c>
      <c r="PG18" s="136">
        <f t="shared" ca="1" si="30"/>
        <v>2</v>
      </c>
      <c r="PH18" s="136">
        <f t="shared" ca="1" si="30"/>
        <v>4</v>
      </c>
      <c r="PI18" s="136">
        <f t="shared" ca="1" si="30"/>
        <v>5</v>
      </c>
      <c r="PJ18" s="136">
        <f t="shared" ca="1" si="30"/>
        <v>6</v>
      </c>
      <c r="PK18" s="136">
        <f t="shared" ca="1" si="30"/>
        <v>7</v>
      </c>
      <c r="PL18" s="136">
        <f t="shared" ca="1" si="30"/>
        <v>1</v>
      </c>
      <c r="PM18" s="136">
        <f t="shared" ca="1" si="30"/>
        <v>2</v>
      </c>
      <c r="PN18" s="136">
        <f t="shared" ca="1" si="30"/>
        <v>4</v>
      </c>
      <c r="PO18" s="136">
        <f t="shared" ca="1" si="30"/>
        <v>5</v>
      </c>
      <c r="PP18" s="136">
        <f t="shared" ca="1" si="30"/>
        <v>6</v>
      </c>
      <c r="PQ18" s="136">
        <f t="shared" ca="1" si="30"/>
        <v>7</v>
      </c>
      <c r="PR18" s="12">
        <v>8</v>
      </c>
      <c r="PS18" s="12">
        <f t="shared" ref="PS18:QB18" si="31">PR18+1</f>
        <v>9</v>
      </c>
      <c r="PT18" s="12">
        <f t="shared" si="31"/>
        <v>10</v>
      </c>
      <c r="PU18" s="12">
        <f t="shared" si="31"/>
        <v>11</v>
      </c>
      <c r="PV18" s="12">
        <f t="shared" si="31"/>
        <v>12</v>
      </c>
      <c r="PW18" s="12">
        <f t="shared" si="31"/>
        <v>13</v>
      </c>
      <c r="PX18" s="12">
        <f t="shared" si="31"/>
        <v>14</v>
      </c>
      <c r="PY18" s="12">
        <f t="shared" si="31"/>
        <v>15</v>
      </c>
      <c r="PZ18" s="12">
        <f t="shared" si="31"/>
        <v>16</v>
      </c>
      <c r="QA18" s="12">
        <f t="shared" si="31"/>
        <v>17</v>
      </c>
      <c r="QB18" s="12">
        <f t="shared" si="31"/>
        <v>18</v>
      </c>
      <c r="QC18" s="12">
        <f t="shared" ref="QC18:QK18" si="32">QB18+1</f>
        <v>19</v>
      </c>
      <c r="QD18" s="12">
        <f t="shared" si="32"/>
        <v>20</v>
      </c>
      <c r="QE18" s="12">
        <f t="shared" si="32"/>
        <v>21</v>
      </c>
      <c r="QF18" s="12">
        <f t="shared" si="32"/>
        <v>22</v>
      </c>
      <c r="QG18" s="12">
        <f t="shared" si="32"/>
        <v>23</v>
      </c>
      <c r="QH18" s="12">
        <f t="shared" si="32"/>
        <v>24</v>
      </c>
      <c r="QI18" s="12">
        <f t="shared" si="32"/>
        <v>25</v>
      </c>
      <c r="QJ18" s="12">
        <f t="shared" si="32"/>
        <v>26</v>
      </c>
      <c r="QK18" s="12">
        <f t="shared" si="32"/>
        <v>27</v>
      </c>
      <c r="QL18" s="12">
        <f t="shared" ref="QL18" si="33">QK18+1</f>
        <v>28</v>
      </c>
      <c r="QM18" s="12">
        <f t="shared" ref="QM18" si="34">QL18+1</f>
        <v>29</v>
      </c>
      <c r="QN18" s="12">
        <f t="shared" ref="QN18" si="35">QM18+1</f>
        <v>30</v>
      </c>
      <c r="QO18" s="12">
        <f t="shared" ref="QO18:QQ18" si="36">QN18+1</f>
        <v>31</v>
      </c>
      <c r="QP18" s="12">
        <f t="shared" si="36"/>
        <v>32</v>
      </c>
      <c r="QQ18" s="12">
        <f t="shared" si="36"/>
        <v>33</v>
      </c>
      <c r="QR18" s="145">
        <f>OH18</f>
        <v>1</v>
      </c>
      <c r="QS18" s="145">
        <f t="shared" ref="QS18:TD18" si="37">OI18</f>
        <v>2</v>
      </c>
      <c r="QT18" s="145">
        <f t="shared" si="37"/>
        <v>4</v>
      </c>
      <c r="QU18" s="145">
        <f t="shared" si="37"/>
        <v>5</v>
      </c>
      <c r="QV18" s="145">
        <f t="shared" si="37"/>
        <v>6</v>
      </c>
      <c r="QW18" s="145">
        <f t="shared" si="37"/>
        <v>7</v>
      </c>
      <c r="QX18" s="145">
        <f t="shared" ca="1" si="37"/>
        <v>1</v>
      </c>
      <c r="QY18" s="145">
        <f t="shared" ca="1" si="37"/>
        <v>2</v>
      </c>
      <c r="QZ18" s="145">
        <f t="shared" ca="1" si="37"/>
        <v>4</v>
      </c>
      <c r="RA18" s="145">
        <f t="shared" ca="1" si="37"/>
        <v>5</v>
      </c>
      <c r="RB18" s="145">
        <f t="shared" ca="1" si="37"/>
        <v>6</v>
      </c>
      <c r="RC18" s="145">
        <f t="shared" ca="1" si="37"/>
        <v>7</v>
      </c>
      <c r="RD18" s="145">
        <f t="shared" ca="1" si="37"/>
        <v>1</v>
      </c>
      <c r="RE18" s="145">
        <f t="shared" ca="1" si="37"/>
        <v>2</v>
      </c>
      <c r="RF18" s="145">
        <f t="shared" ca="1" si="37"/>
        <v>4</v>
      </c>
      <c r="RG18" s="145">
        <f t="shared" ca="1" si="37"/>
        <v>5</v>
      </c>
      <c r="RH18" s="145">
        <f t="shared" ca="1" si="37"/>
        <v>6</v>
      </c>
      <c r="RI18" s="145">
        <f t="shared" ca="1" si="37"/>
        <v>7</v>
      </c>
      <c r="RJ18" s="145">
        <f t="shared" ca="1" si="37"/>
        <v>1</v>
      </c>
      <c r="RK18" s="145">
        <f t="shared" ca="1" si="37"/>
        <v>2</v>
      </c>
      <c r="RL18" s="145">
        <f t="shared" ca="1" si="37"/>
        <v>4</v>
      </c>
      <c r="RM18" s="145">
        <f t="shared" ca="1" si="37"/>
        <v>5</v>
      </c>
      <c r="RN18" s="145">
        <f t="shared" ca="1" si="37"/>
        <v>6</v>
      </c>
      <c r="RO18" s="145">
        <f t="shared" ca="1" si="37"/>
        <v>7</v>
      </c>
      <c r="RP18" s="145">
        <f t="shared" ca="1" si="37"/>
        <v>1</v>
      </c>
      <c r="RQ18" s="145">
        <f t="shared" ca="1" si="37"/>
        <v>2</v>
      </c>
      <c r="RR18" s="145">
        <f t="shared" ca="1" si="37"/>
        <v>4</v>
      </c>
      <c r="RS18" s="145">
        <f t="shared" ca="1" si="37"/>
        <v>5</v>
      </c>
      <c r="RT18" s="145">
        <f t="shared" ca="1" si="37"/>
        <v>6</v>
      </c>
      <c r="RU18" s="145">
        <f t="shared" ca="1" si="37"/>
        <v>7</v>
      </c>
      <c r="RV18" s="145">
        <f t="shared" ca="1" si="37"/>
        <v>1</v>
      </c>
      <c r="RW18" s="145">
        <f t="shared" ca="1" si="37"/>
        <v>2</v>
      </c>
      <c r="RX18" s="145">
        <f t="shared" ca="1" si="37"/>
        <v>4</v>
      </c>
      <c r="RY18" s="145">
        <f t="shared" ca="1" si="37"/>
        <v>5</v>
      </c>
      <c r="RZ18" s="145">
        <f t="shared" ca="1" si="37"/>
        <v>6</v>
      </c>
      <c r="SA18" s="145">
        <f t="shared" ca="1" si="37"/>
        <v>7</v>
      </c>
      <c r="SB18" s="145">
        <f t="shared" si="37"/>
        <v>8</v>
      </c>
      <c r="SC18" s="145">
        <f t="shared" si="37"/>
        <v>9</v>
      </c>
      <c r="SD18" s="145">
        <f t="shared" si="37"/>
        <v>10</v>
      </c>
      <c r="SE18" s="145">
        <f t="shared" si="37"/>
        <v>11</v>
      </c>
      <c r="SF18" s="145">
        <f t="shared" si="37"/>
        <v>12</v>
      </c>
      <c r="SG18" s="145">
        <f t="shared" si="37"/>
        <v>13</v>
      </c>
      <c r="SH18" s="145">
        <f t="shared" si="37"/>
        <v>14</v>
      </c>
      <c r="SI18" s="145">
        <f t="shared" si="37"/>
        <v>15</v>
      </c>
      <c r="SJ18" s="145">
        <f t="shared" si="37"/>
        <v>16</v>
      </c>
      <c r="SK18" s="145">
        <f t="shared" si="37"/>
        <v>17</v>
      </c>
      <c r="SL18" s="145">
        <f t="shared" si="37"/>
        <v>18</v>
      </c>
      <c r="SM18" s="145">
        <f t="shared" si="37"/>
        <v>19</v>
      </c>
      <c r="SN18" s="145">
        <f t="shared" si="37"/>
        <v>20</v>
      </c>
      <c r="SO18" s="145">
        <f t="shared" si="37"/>
        <v>21</v>
      </c>
      <c r="SP18" s="145">
        <f t="shared" si="37"/>
        <v>22</v>
      </c>
      <c r="SQ18" s="145">
        <f t="shared" si="37"/>
        <v>23</v>
      </c>
      <c r="SR18" s="145">
        <f t="shared" si="37"/>
        <v>24</v>
      </c>
      <c r="SS18" s="145">
        <f t="shared" si="37"/>
        <v>25</v>
      </c>
      <c r="ST18" s="145">
        <f t="shared" si="37"/>
        <v>26</v>
      </c>
      <c r="SU18" s="145">
        <f t="shared" si="37"/>
        <v>27</v>
      </c>
      <c r="SV18" s="145">
        <f t="shared" si="37"/>
        <v>28</v>
      </c>
      <c r="SW18" s="145">
        <f t="shared" si="37"/>
        <v>29</v>
      </c>
      <c r="SX18" s="145">
        <f t="shared" si="37"/>
        <v>30</v>
      </c>
      <c r="SY18" s="145">
        <f t="shared" si="37"/>
        <v>31</v>
      </c>
      <c r="SZ18" s="145">
        <f t="shared" si="37"/>
        <v>32</v>
      </c>
      <c r="TA18" s="145">
        <f t="shared" si="37"/>
        <v>33</v>
      </c>
      <c r="TB18" s="145">
        <f t="shared" si="37"/>
        <v>1</v>
      </c>
      <c r="TC18" s="145">
        <f t="shared" si="37"/>
        <v>2</v>
      </c>
      <c r="TD18" s="145">
        <f t="shared" si="37"/>
        <v>4</v>
      </c>
      <c r="TE18" s="145">
        <f t="shared" ref="TE18:VK18" si="38">QU18</f>
        <v>5</v>
      </c>
      <c r="TF18" s="145">
        <f t="shared" si="38"/>
        <v>6</v>
      </c>
      <c r="TG18" s="145">
        <f t="shared" si="38"/>
        <v>7</v>
      </c>
      <c r="TH18" s="145">
        <f t="shared" ca="1" si="38"/>
        <v>1</v>
      </c>
      <c r="TI18" s="145">
        <f t="shared" ca="1" si="38"/>
        <v>2</v>
      </c>
      <c r="TJ18" s="145">
        <f t="shared" ca="1" si="38"/>
        <v>4</v>
      </c>
      <c r="TK18" s="145">
        <f t="shared" ca="1" si="38"/>
        <v>5</v>
      </c>
      <c r="TL18" s="145">
        <f t="shared" ca="1" si="38"/>
        <v>6</v>
      </c>
      <c r="TM18" s="145">
        <f t="shared" ca="1" si="38"/>
        <v>7</v>
      </c>
      <c r="TN18" s="145">
        <f t="shared" ca="1" si="38"/>
        <v>1</v>
      </c>
      <c r="TO18" s="145">
        <f t="shared" ca="1" si="38"/>
        <v>2</v>
      </c>
      <c r="TP18" s="145">
        <f t="shared" ca="1" si="38"/>
        <v>4</v>
      </c>
      <c r="TQ18" s="145">
        <f t="shared" ca="1" si="38"/>
        <v>5</v>
      </c>
      <c r="TR18" s="145">
        <f t="shared" ca="1" si="38"/>
        <v>6</v>
      </c>
      <c r="TS18" s="145">
        <f t="shared" ca="1" si="38"/>
        <v>7</v>
      </c>
      <c r="TT18" s="145">
        <f t="shared" ca="1" si="38"/>
        <v>1</v>
      </c>
      <c r="TU18" s="145">
        <f t="shared" ca="1" si="38"/>
        <v>2</v>
      </c>
      <c r="TV18" s="145">
        <f t="shared" ca="1" si="38"/>
        <v>4</v>
      </c>
      <c r="TW18" s="145">
        <f t="shared" ca="1" si="38"/>
        <v>5</v>
      </c>
      <c r="TX18" s="145">
        <f t="shared" ca="1" si="38"/>
        <v>6</v>
      </c>
      <c r="TY18" s="145">
        <f t="shared" ca="1" si="38"/>
        <v>7</v>
      </c>
      <c r="TZ18" s="145">
        <f t="shared" ca="1" si="38"/>
        <v>1</v>
      </c>
      <c r="UA18" s="145">
        <f t="shared" ca="1" si="38"/>
        <v>2</v>
      </c>
      <c r="UB18" s="145">
        <f t="shared" ca="1" si="38"/>
        <v>4</v>
      </c>
      <c r="UC18" s="145">
        <f t="shared" ca="1" si="38"/>
        <v>5</v>
      </c>
      <c r="UD18" s="145">
        <f t="shared" ca="1" si="38"/>
        <v>6</v>
      </c>
      <c r="UE18" s="145">
        <f t="shared" ca="1" si="38"/>
        <v>7</v>
      </c>
      <c r="UF18" s="145">
        <f t="shared" ca="1" si="38"/>
        <v>1</v>
      </c>
      <c r="UG18" s="145">
        <f t="shared" ca="1" si="38"/>
        <v>2</v>
      </c>
      <c r="UH18" s="145">
        <f t="shared" ca="1" si="38"/>
        <v>4</v>
      </c>
      <c r="UI18" s="145">
        <f t="shared" ca="1" si="38"/>
        <v>5</v>
      </c>
      <c r="UJ18" s="145">
        <f t="shared" ca="1" si="38"/>
        <v>6</v>
      </c>
      <c r="UK18" s="145">
        <f t="shared" ca="1" si="38"/>
        <v>7</v>
      </c>
      <c r="UL18" s="145">
        <f t="shared" si="38"/>
        <v>8</v>
      </c>
      <c r="UM18" s="145">
        <f t="shared" si="38"/>
        <v>9</v>
      </c>
      <c r="UN18" s="145">
        <f t="shared" si="38"/>
        <v>10</v>
      </c>
      <c r="UO18" s="145">
        <f t="shared" si="38"/>
        <v>11</v>
      </c>
      <c r="UP18" s="145">
        <f t="shared" si="38"/>
        <v>12</v>
      </c>
      <c r="UQ18" s="145">
        <f t="shared" si="38"/>
        <v>13</v>
      </c>
      <c r="UR18" s="145">
        <f t="shared" si="38"/>
        <v>14</v>
      </c>
      <c r="US18" s="145">
        <f t="shared" si="38"/>
        <v>15</v>
      </c>
      <c r="UT18" s="145">
        <f t="shared" si="38"/>
        <v>16</v>
      </c>
      <c r="UU18" s="145">
        <f t="shared" si="38"/>
        <v>17</v>
      </c>
      <c r="UV18" s="145">
        <f t="shared" si="38"/>
        <v>18</v>
      </c>
      <c r="UW18" s="145">
        <f t="shared" si="38"/>
        <v>19</v>
      </c>
      <c r="UX18" s="145">
        <f t="shared" si="38"/>
        <v>20</v>
      </c>
      <c r="UY18" s="145">
        <f t="shared" si="38"/>
        <v>21</v>
      </c>
      <c r="UZ18" s="145">
        <f t="shared" si="38"/>
        <v>22</v>
      </c>
      <c r="VA18" s="145">
        <f t="shared" si="38"/>
        <v>23</v>
      </c>
      <c r="VB18" s="145">
        <f t="shared" si="38"/>
        <v>24</v>
      </c>
      <c r="VC18" s="145">
        <f t="shared" si="38"/>
        <v>25</v>
      </c>
      <c r="VD18" s="145">
        <f t="shared" si="38"/>
        <v>26</v>
      </c>
      <c r="VE18" s="145">
        <f t="shared" si="38"/>
        <v>27</v>
      </c>
      <c r="VF18" s="145">
        <f t="shared" si="38"/>
        <v>28</v>
      </c>
      <c r="VG18" s="145">
        <f t="shared" si="38"/>
        <v>29</v>
      </c>
      <c r="VH18" s="145">
        <f t="shared" si="38"/>
        <v>30</v>
      </c>
      <c r="VI18" s="145">
        <f t="shared" si="38"/>
        <v>31</v>
      </c>
      <c r="VJ18" s="145">
        <f t="shared" si="38"/>
        <v>32</v>
      </c>
      <c r="VK18" s="145">
        <f t="shared" si="38"/>
        <v>33</v>
      </c>
      <c r="VL18" s="14"/>
      <c r="VM18" s="23">
        <v>0</v>
      </c>
    </row>
    <row r="19" spans="1:585" hidden="1" outlineLevel="1">
      <c r="A19" s="21"/>
      <c r="B19" s="21"/>
      <c r="C19" s="14"/>
      <c r="D19" s="14"/>
      <c r="E19" t="b">
        <v>0</v>
      </c>
      <c r="G19" s="29" t="s">
        <v>1644</v>
      </c>
      <c r="AN19">
        <v>12</v>
      </c>
      <c r="AV19" s="549"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75"/>
      <c r="CV19" s="14"/>
      <c r="CW19" s="146"/>
      <c r="CX19" s="14"/>
      <c r="CY19" s="575"/>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3"/>
      <c r="EO19" s="513"/>
      <c r="EP19" s="12">
        <v>1</v>
      </c>
      <c r="EQ19" s="12">
        <v>2</v>
      </c>
      <c r="ER19" s="12">
        <v>2</v>
      </c>
      <c r="ES19" s="12">
        <v>3</v>
      </c>
      <c r="ET19" s="12">
        <v>3</v>
      </c>
      <c r="EU19" s="12">
        <v>1</v>
      </c>
      <c r="EV19" s="539">
        <f ca="1">OFFSET(EV19,0,-6)</f>
        <v>1</v>
      </c>
      <c r="EW19" s="539">
        <f t="shared" ref="EW19:FY19" ca="1" si="39">OFFSET(EW19,0,-6)</f>
        <v>2</v>
      </c>
      <c r="EX19" s="539">
        <f t="shared" ca="1" si="39"/>
        <v>2</v>
      </c>
      <c r="EY19" s="539">
        <f t="shared" ca="1" si="39"/>
        <v>3</v>
      </c>
      <c r="EZ19" s="539">
        <f t="shared" ca="1" si="39"/>
        <v>3</v>
      </c>
      <c r="FA19" s="539">
        <f t="shared" ca="1" si="39"/>
        <v>1</v>
      </c>
      <c r="FB19" s="539">
        <f t="shared" ca="1" si="39"/>
        <v>1</v>
      </c>
      <c r="FC19" s="539">
        <f t="shared" ca="1" si="39"/>
        <v>2</v>
      </c>
      <c r="FD19" s="539">
        <f t="shared" ca="1" si="39"/>
        <v>2</v>
      </c>
      <c r="FE19" s="539">
        <f t="shared" ca="1" si="39"/>
        <v>3</v>
      </c>
      <c r="FF19" s="539">
        <f t="shared" ca="1" si="39"/>
        <v>3</v>
      </c>
      <c r="FG19" s="539">
        <f t="shared" ca="1" si="39"/>
        <v>1</v>
      </c>
      <c r="FH19" s="539">
        <f t="shared" ca="1" si="39"/>
        <v>1</v>
      </c>
      <c r="FI19" s="539">
        <f t="shared" ca="1" si="39"/>
        <v>2</v>
      </c>
      <c r="FJ19" s="539">
        <f t="shared" ca="1" si="39"/>
        <v>2</v>
      </c>
      <c r="FK19" s="539">
        <f t="shared" ca="1" si="39"/>
        <v>3</v>
      </c>
      <c r="FL19" s="539">
        <f t="shared" ca="1" si="39"/>
        <v>3</v>
      </c>
      <c r="FM19" s="539">
        <f t="shared" ca="1" si="39"/>
        <v>1</v>
      </c>
      <c r="FN19" s="539">
        <f t="shared" ca="1" si="39"/>
        <v>1</v>
      </c>
      <c r="FO19" s="539">
        <f t="shared" ca="1" si="39"/>
        <v>2</v>
      </c>
      <c r="FP19" s="539">
        <f t="shared" ca="1" si="39"/>
        <v>2</v>
      </c>
      <c r="FQ19" s="539">
        <f t="shared" ca="1" si="39"/>
        <v>3</v>
      </c>
      <c r="FR19" s="539">
        <f t="shared" ca="1" si="39"/>
        <v>3</v>
      </c>
      <c r="FS19" s="539">
        <f t="shared" ca="1" si="39"/>
        <v>1</v>
      </c>
      <c r="FT19" s="539">
        <f t="shared" ca="1" si="39"/>
        <v>1</v>
      </c>
      <c r="FU19" s="539">
        <f t="shared" ca="1" si="39"/>
        <v>2</v>
      </c>
      <c r="FV19" s="539">
        <f t="shared" ca="1" si="39"/>
        <v>2</v>
      </c>
      <c r="FW19" s="539">
        <f t="shared" ca="1" si="39"/>
        <v>3</v>
      </c>
      <c r="FX19" s="539">
        <f t="shared" ca="1" si="39"/>
        <v>3</v>
      </c>
      <c r="FY19" s="539">
        <f t="shared" ca="1" si="39"/>
        <v>1</v>
      </c>
      <c r="FZ19" s="12">
        <v>2</v>
      </c>
      <c r="GA19" s="12">
        <v>2</v>
      </c>
      <c r="GB19" s="12">
        <v>3</v>
      </c>
      <c r="GC19" s="12">
        <v>3</v>
      </c>
      <c r="GD19" s="12">
        <v>1</v>
      </c>
      <c r="GE19" s="542">
        <f ca="1">OFFSET(GE19,0,-5)</f>
        <v>2</v>
      </c>
      <c r="GF19" s="542">
        <f t="shared" ref="GF19:GX19" ca="1" si="40">OFFSET(GF19,0,-5)</f>
        <v>2</v>
      </c>
      <c r="GG19" s="542">
        <f t="shared" ca="1" si="40"/>
        <v>3</v>
      </c>
      <c r="GH19" s="542">
        <f t="shared" ca="1" si="40"/>
        <v>3</v>
      </c>
      <c r="GI19" s="542">
        <f t="shared" ca="1" si="40"/>
        <v>1</v>
      </c>
      <c r="GJ19" s="542">
        <f t="shared" ca="1" si="40"/>
        <v>2</v>
      </c>
      <c r="GK19" s="542">
        <f t="shared" ca="1" si="40"/>
        <v>2</v>
      </c>
      <c r="GL19" s="542">
        <f t="shared" ca="1" si="40"/>
        <v>3</v>
      </c>
      <c r="GM19" s="542">
        <f t="shared" ca="1" si="40"/>
        <v>3</v>
      </c>
      <c r="GN19" s="542">
        <f t="shared" ca="1" si="40"/>
        <v>1</v>
      </c>
      <c r="GO19" s="542">
        <f t="shared" ca="1" si="40"/>
        <v>2</v>
      </c>
      <c r="GP19" s="542">
        <f t="shared" ca="1" si="40"/>
        <v>2</v>
      </c>
      <c r="GQ19" s="542">
        <f t="shared" ca="1" si="40"/>
        <v>3</v>
      </c>
      <c r="GR19" s="542">
        <f t="shared" ca="1" si="40"/>
        <v>3</v>
      </c>
      <c r="GS19" s="542">
        <f t="shared" ca="1" si="40"/>
        <v>1</v>
      </c>
      <c r="GT19" s="542">
        <f t="shared" ca="1" si="40"/>
        <v>2</v>
      </c>
      <c r="GU19" s="542">
        <f t="shared" ca="1" si="40"/>
        <v>2</v>
      </c>
      <c r="GV19" s="542">
        <f t="shared" ca="1" si="40"/>
        <v>3</v>
      </c>
      <c r="GW19" s="542">
        <f t="shared" ca="1" si="40"/>
        <v>3</v>
      </c>
      <c r="GX19" s="542">
        <f t="shared" ca="1" si="40"/>
        <v>1</v>
      </c>
      <c r="GY19" s="12">
        <v>1</v>
      </c>
      <c r="GZ19" s="12">
        <v>2</v>
      </c>
      <c r="HA19" s="12">
        <v>2</v>
      </c>
      <c r="HB19" s="12">
        <v>3</v>
      </c>
      <c r="HC19" s="12">
        <v>3</v>
      </c>
      <c r="HD19" s="12">
        <v>1</v>
      </c>
      <c r="HE19" s="539">
        <f ca="1">OFFSET(HE19,0,-6)</f>
        <v>1</v>
      </c>
      <c r="HF19" s="539">
        <f t="shared" ref="HF19:IH19" ca="1" si="41">OFFSET(HF19,0,-6)</f>
        <v>2</v>
      </c>
      <c r="HG19" s="539">
        <f t="shared" ca="1" si="41"/>
        <v>2</v>
      </c>
      <c r="HH19" s="539">
        <f t="shared" ca="1" si="41"/>
        <v>3</v>
      </c>
      <c r="HI19" s="539">
        <f t="shared" ca="1" si="41"/>
        <v>3</v>
      </c>
      <c r="HJ19" s="539">
        <f t="shared" ca="1" si="41"/>
        <v>1</v>
      </c>
      <c r="HK19" s="539">
        <f t="shared" ca="1" si="41"/>
        <v>1</v>
      </c>
      <c r="HL19" s="539">
        <f t="shared" ca="1" si="41"/>
        <v>2</v>
      </c>
      <c r="HM19" s="539">
        <f t="shared" ca="1" si="41"/>
        <v>2</v>
      </c>
      <c r="HN19" s="539">
        <f t="shared" ca="1" si="41"/>
        <v>3</v>
      </c>
      <c r="HO19" s="539">
        <f t="shared" ca="1" si="41"/>
        <v>3</v>
      </c>
      <c r="HP19" s="539">
        <f t="shared" ca="1" si="41"/>
        <v>1</v>
      </c>
      <c r="HQ19" s="539">
        <f t="shared" ca="1" si="41"/>
        <v>1</v>
      </c>
      <c r="HR19" s="539">
        <f t="shared" ca="1" si="41"/>
        <v>2</v>
      </c>
      <c r="HS19" s="539">
        <f t="shared" ca="1" si="41"/>
        <v>2</v>
      </c>
      <c r="HT19" s="539">
        <f t="shared" ca="1" si="41"/>
        <v>3</v>
      </c>
      <c r="HU19" s="539">
        <f t="shared" ca="1" si="41"/>
        <v>3</v>
      </c>
      <c r="HV19" s="539">
        <f t="shared" ca="1" si="41"/>
        <v>1</v>
      </c>
      <c r="HW19" s="539">
        <f t="shared" ca="1" si="41"/>
        <v>1</v>
      </c>
      <c r="HX19" s="539">
        <f t="shared" ca="1" si="41"/>
        <v>2</v>
      </c>
      <c r="HY19" s="539">
        <f t="shared" ca="1" si="41"/>
        <v>2</v>
      </c>
      <c r="HZ19" s="539">
        <f t="shared" ca="1" si="41"/>
        <v>3</v>
      </c>
      <c r="IA19" s="539">
        <f t="shared" ca="1" si="41"/>
        <v>3</v>
      </c>
      <c r="IB19" s="539">
        <f t="shared" ca="1" si="41"/>
        <v>1</v>
      </c>
      <c r="IC19" s="539">
        <f t="shared" ca="1" si="41"/>
        <v>1</v>
      </c>
      <c r="ID19" s="539">
        <f t="shared" ca="1" si="41"/>
        <v>2</v>
      </c>
      <c r="IE19" s="539">
        <f t="shared" ca="1" si="41"/>
        <v>2</v>
      </c>
      <c r="IF19" s="539">
        <f t="shared" ca="1" si="41"/>
        <v>3</v>
      </c>
      <c r="IG19" s="539">
        <f t="shared" ca="1" si="41"/>
        <v>3</v>
      </c>
      <c r="IH19" s="539">
        <f t="shared" ca="1" si="41"/>
        <v>1</v>
      </c>
      <c r="II19" s="12">
        <v>2</v>
      </c>
      <c r="IJ19" s="12">
        <v>2</v>
      </c>
      <c r="IK19" s="12">
        <v>3</v>
      </c>
      <c r="IL19" s="12">
        <v>3</v>
      </c>
      <c r="IM19" s="12">
        <v>1</v>
      </c>
      <c r="IN19" s="542">
        <f ca="1">OFFSET(IN19,0,-5)</f>
        <v>2</v>
      </c>
      <c r="IO19" s="542">
        <f t="shared" ref="IO19:JG19" ca="1" si="42">OFFSET(IO19,0,-5)</f>
        <v>2</v>
      </c>
      <c r="IP19" s="542">
        <f t="shared" ca="1" si="42"/>
        <v>3</v>
      </c>
      <c r="IQ19" s="542">
        <f t="shared" ca="1" si="42"/>
        <v>3</v>
      </c>
      <c r="IR19" s="542">
        <f t="shared" ca="1" si="42"/>
        <v>1</v>
      </c>
      <c r="IS19" s="542">
        <f t="shared" ca="1" si="42"/>
        <v>2</v>
      </c>
      <c r="IT19" s="542">
        <f t="shared" ca="1" si="42"/>
        <v>2</v>
      </c>
      <c r="IU19" s="542">
        <f t="shared" ca="1" si="42"/>
        <v>3</v>
      </c>
      <c r="IV19" s="542">
        <f t="shared" ca="1" si="42"/>
        <v>3</v>
      </c>
      <c r="IW19" s="542">
        <f t="shared" ca="1" si="42"/>
        <v>1</v>
      </c>
      <c r="IX19" s="542">
        <f t="shared" ca="1" si="42"/>
        <v>2</v>
      </c>
      <c r="IY19" s="542">
        <f t="shared" ca="1" si="42"/>
        <v>2</v>
      </c>
      <c r="IZ19" s="542">
        <f t="shared" ca="1" si="42"/>
        <v>3</v>
      </c>
      <c r="JA19" s="542">
        <f t="shared" ca="1" si="42"/>
        <v>3</v>
      </c>
      <c r="JB19" s="542">
        <f t="shared" ca="1" si="42"/>
        <v>1</v>
      </c>
      <c r="JC19" s="542">
        <f t="shared" ca="1" si="42"/>
        <v>2</v>
      </c>
      <c r="JD19" s="542">
        <f t="shared" ca="1" si="42"/>
        <v>2</v>
      </c>
      <c r="JE19" s="542">
        <f t="shared" ca="1" si="42"/>
        <v>3</v>
      </c>
      <c r="JF19" s="542">
        <f t="shared" ca="1" si="42"/>
        <v>3</v>
      </c>
      <c r="JG19" s="542">
        <f t="shared" ca="1" si="42"/>
        <v>1</v>
      </c>
      <c r="JH19" s="14"/>
      <c r="JI19" s="9"/>
      <c r="JJ19" s="14"/>
      <c r="JK19" s="14"/>
      <c r="JL19" s="14"/>
      <c r="JM19" s="14"/>
      <c r="JN19" s="14"/>
      <c r="JO19" s="14"/>
      <c r="JP19" s="14"/>
      <c r="JQ19" s="14"/>
      <c r="JR19" s="14"/>
      <c r="JS19" s="12">
        <v>1</v>
      </c>
      <c r="JT19" s="12">
        <v>2</v>
      </c>
      <c r="JU19" s="12">
        <v>3</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4"/>
      <c r="KL19" s="14"/>
      <c r="KM19" s="14"/>
      <c r="KN19" s="12">
        <v>9</v>
      </c>
      <c r="KO19" s="12">
        <v>10</v>
      </c>
      <c r="KP19" s="12">
        <v>11</v>
      </c>
      <c r="KQ19" s="12">
        <v>12</v>
      </c>
      <c r="KR19" s="14"/>
      <c r="KS19" s="14"/>
      <c r="KT19" s="14"/>
      <c r="KU19" s="14"/>
      <c r="KV19" s="14"/>
      <c r="KW19" s="14"/>
      <c r="KX19" s="14"/>
      <c r="KY19" s="14"/>
      <c r="KZ19" s="14"/>
      <c r="LA19" s="14"/>
      <c r="LB19" s="14"/>
      <c r="LC19" s="14"/>
      <c r="LD19" s="9"/>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9"/>
      <c r="NK19" s="14"/>
      <c r="NL19" s="14"/>
      <c r="NM19" s="14"/>
      <c r="NN19" s="14"/>
      <c r="NO19" s="14"/>
      <c r="NP19" s="14"/>
      <c r="NQ19" s="14"/>
      <c r="NR19" s="14"/>
      <c r="NS19" s="9"/>
      <c r="NT19" s="14"/>
      <c r="NU19" s="14"/>
      <c r="NV19" s="14"/>
      <c r="NW19" s="14"/>
      <c r="NX19" s="14"/>
      <c r="NY19" s="14"/>
      <c r="NZ19" s="14"/>
      <c r="OA19" s="14"/>
      <c r="OB19" s="14"/>
      <c r="OC19" s="14"/>
      <c r="OD19" s="14"/>
      <c r="OE19" s="14"/>
      <c r="OF19" s="14"/>
      <c r="OG19" s="9"/>
      <c r="OH19" s="14"/>
      <c r="OI19" s="14"/>
      <c r="OJ19" s="14"/>
      <c r="OK19" s="14"/>
      <c r="OL19" s="14"/>
      <c r="OM19" s="14"/>
      <c r="ON19" s="14"/>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23">
        <v>0</v>
      </c>
    </row>
    <row r="20" spans="1:585" hidden="1" outlineLevel="1">
      <c r="A20" s="21"/>
      <c r="B20" s="21"/>
      <c r="C20" s="14"/>
      <c r="D20" s="14"/>
      <c r="E20" t="b">
        <v>0</v>
      </c>
      <c r="G20" s="29" t="s">
        <v>1634</v>
      </c>
      <c r="AV20" s="549"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75"/>
      <c r="CV20" s="14"/>
      <c r="CW20" s="146"/>
      <c r="CX20" s="14"/>
      <c r="CY20" s="575"/>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1"/>
      <c r="EO20" s="501"/>
      <c r="EP20" s="12">
        <f>d.Region</f>
        <v>2</v>
      </c>
      <c r="EQ20" s="533">
        <f ca="1">OFFSET(EQ20,0,-1)</f>
        <v>2</v>
      </c>
      <c r="ER20" s="533">
        <f t="shared" ref="ER20:HO20" ca="1" si="43">OFFSET(ER20,0,-1)</f>
        <v>2</v>
      </c>
      <c r="ES20" s="533">
        <f t="shared" ca="1" si="43"/>
        <v>2</v>
      </c>
      <c r="ET20" s="533">
        <f t="shared" ca="1" si="43"/>
        <v>2</v>
      </c>
      <c r="EU20" s="533">
        <f t="shared" ca="1" si="43"/>
        <v>2</v>
      </c>
      <c r="EV20" s="533">
        <f t="shared" ca="1" si="43"/>
        <v>2</v>
      </c>
      <c r="EW20" s="533">
        <f t="shared" ca="1" si="43"/>
        <v>2</v>
      </c>
      <c r="EX20" s="533">
        <f t="shared" ca="1" si="43"/>
        <v>2</v>
      </c>
      <c r="EY20" s="533">
        <f t="shared" ca="1" si="43"/>
        <v>2</v>
      </c>
      <c r="EZ20" s="533">
        <f t="shared" ca="1" si="43"/>
        <v>2</v>
      </c>
      <c r="FA20" s="533">
        <f t="shared" ca="1" si="43"/>
        <v>2</v>
      </c>
      <c r="FB20" s="533">
        <f t="shared" ca="1" si="43"/>
        <v>2</v>
      </c>
      <c r="FC20" s="533">
        <f t="shared" ca="1" si="43"/>
        <v>2</v>
      </c>
      <c r="FD20" s="533">
        <f t="shared" ca="1" si="43"/>
        <v>2</v>
      </c>
      <c r="FE20" s="533">
        <f t="shared" ca="1" si="43"/>
        <v>2</v>
      </c>
      <c r="FF20" s="533">
        <f t="shared" ca="1" si="43"/>
        <v>2</v>
      </c>
      <c r="FG20" s="533">
        <f t="shared" ca="1" si="43"/>
        <v>2</v>
      </c>
      <c r="FH20" s="533">
        <f t="shared" ca="1" si="43"/>
        <v>2</v>
      </c>
      <c r="FI20" s="533">
        <f t="shared" ca="1" si="43"/>
        <v>2</v>
      </c>
      <c r="FJ20" s="533">
        <f t="shared" ca="1" si="43"/>
        <v>2</v>
      </c>
      <c r="FK20" s="533">
        <f t="shared" ca="1" si="43"/>
        <v>2</v>
      </c>
      <c r="FL20" s="533">
        <f t="shared" ca="1" si="43"/>
        <v>2</v>
      </c>
      <c r="FM20" s="533">
        <f t="shared" ca="1" si="43"/>
        <v>2</v>
      </c>
      <c r="FN20" s="533">
        <f t="shared" ca="1" si="43"/>
        <v>2</v>
      </c>
      <c r="FO20" s="533">
        <f t="shared" ca="1" si="43"/>
        <v>2</v>
      </c>
      <c r="FP20" s="533">
        <f t="shared" ca="1" si="43"/>
        <v>2</v>
      </c>
      <c r="FQ20" s="533">
        <f t="shared" ca="1" si="43"/>
        <v>2</v>
      </c>
      <c r="FR20" s="533">
        <f t="shared" ca="1" si="43"/>
        <v>2</v>
      </c>
      <c r="FS20" s="533">
        <f t="shared" ca="1" si="43"/>
        <v>2</v>
      </c>
      <c r="FT20" s="533">
        <f t="shared" ca="1" si="43"/>
        <v>2</v>
      </c>
      <c r="FU20" s="533">
        <f t="shared" ca="1" si="43"/>
        <v>2</v>
      </c>
      <c r="FV20" s="533">
        <f t="shared" ca="1" si="43"/>
        <v>2</v>
      </c>
      <c r="FW20" s="533">
        <f t="shared" ca="1" si="43"/>
        <v>2</v>
      </c>
      <c r="FX20" s="533">
        <f t="shared" ca="1" si="43"/>
        <v>2</v>
      </c>
      <c r="FY20" s="533">
        <f t="shared" ca="1" si="43"/>
        <v>2</v>
      </c>
      <c r="FZ20" s="533">
        <f t="shared" ca="1" si="43"/>
        <v>2</v>
      </c>
      <c r="GA20" s="533">
        <f t="shared" ca="1" si="43"/>
        <v>2</v>
      </c>
      <c r="GB20" s="533">
        <f t="shared" ca="1" si="43"/>
        <v>2</v>
      </c>
      <c r="GC20" s="533">
        <f t="shared" ca="1" si="43"/>
        <v>2</v>
      </c>
      <c r="GD20" s="533">
        <f t="shared" ca="1" si="43"/>
        <v>2</v>
      </c>
      <c r="GE20" s="533">
        <f t="shared" ca="1" si="43"/>
        <v>2</v>
      </c>
      <c r="GF20" s="533">
        <f t="shared" ca="1" si="43"/>
        <v>2</v>
      </c>
      <c r="GG20" s="533">
        <f t="shared" ca="1" si="43"/>
        <v>2</v>
      </c>
      <c r="GH20" s="533">
        <f t="shared" ca="1" si="43"/>
        <v>2</v>
      </c>
      <c r="GI20" s="533">
        <f t="shared" ca="1" si="43"/>
        <v>2</v>
      </c>
      <c r="GJ20" s="533">
        <f t="shared" ca="1" si="43"/>
        <v>2</v>
      </c>
      <c r="GK20" s="533">
        <f t="shared" ca="1" si="43"/>
        <v>2</v>
      </c>
      <c r="GL20" s="533">
        <f t="shared" ca="1" si="43"/>
        <v>2</v>
      </c>
      <c r="GM20" s="533">
        <f t="shared" ca="1" si="43"/>
        <v>2</v>
      </c>
      <c r="GN20" s="533">
        <f t="shared" ca="1" si="43"/>
        <v>2</v>
      </c>
      <c r="GO20" s="533">
        <f t="shared" ca="1" si="43"/>
        <v>2</v>
      </c>
      <c r="GP20" s="533">
        <f t="shared" ca="1" si="43"/>
        <v>2</v>
      </c>
      <c r="GQ20" s="533">
        <f t="shared" ca="1" si="43"/>
        <v>2</v>
      </c>
      <c r="GR20" s="533">
        <f t="shared" ca="1" si="43"/>
        <v>2</v>
      </c>
      <c r="GS20" s="533">
        <f t="shared" ca="1" si="43"/>
        <v>2</v>
      </c>
      <c r="GT20" s="533">
        <f t="shared" ca="1" si="43"/>
        <v>2</v>
      </c>
      <c r="GU20" s="533">
        <f t="shared" ca="1" si="43"/>
        <v>2</v>
      </c>
      <c r="GV20" s="533">
        <f t="shared" ca="1" si="43"/>
        <v>2</v>
      </c>
      <c r="GW20" s="533">
        <f t="shared" ca="1" si="43"/>
        <v>2</v>
      </c>
      <c r="GX20" s="533">
        <f t="shared" ca="1" si="43"/>
        <v>2</v>
      </c>
      <c r="GY20" s="533">
        <f t="shared" ca="1" si="43"/>
        <v>2</v>
      </c>
      <c r="GZ20" s="533">
        <f t="shared" ca="1" si="43"/>
        <v>2</v>
      </c>
      <c r="HA20" s="533">
        <f t="shared" ca="1" si="43"/>
        <v>2</v>
      </c>
      <c r="HB20" s="533">
        <f t="shared" ca="1" si="43"/>
        <v>2</v>
      </c>
      <c r="HC20" s="533">
        <f t="shared" ca="1" si="43"/>
        <v>2</v>
      </c>
      <c r="HD20" s="533">
        <f t="shared" ca="1" si="43"/>
        <v>2</v>
      </c>
      <c r="HE20" s="533">
        <f t="shared" ca="1" si="43"/>
        <v>2</v>
      </c>
      <c r="HF20" s="533">
        <f t="shared" ca="1" si="43"/>
        <v>2</v>
      </c>
      <c r="HG20" s="533">
        <f t="shared" ca="1" si="43"/>
        <v>2</v>
      </c>
      <c r="HH20" s="533">
        <f t="shared" ca="1" si="43"/>
        <v>2</v>
      </c>
      <c r="HI20" s="533">
        <f t="shared" ca="1" si="43"/>
        <v>2</v>
      </c>
      <c r="HJ20" s="533">
        <f t="shared" ca="1" si="43"/>
        <v>2</v>
      </c>
      <c r="HK20" s="533">
        <f t="shared" ca="1" si="43"/>
        <v>2</v>
      </c>
      <c r="HL20" s="533">
        <f t="shared" ca="1" si="43"/>
        <v>2</v>
      </c>
      <c r="HM20" s="533">
        <f t="shared" ca="1" si="43"/>
        <v>2</v>
      </c>
      <c r="HN20" s="533">
        <f t="shared" ca="1" si="43"/>
        <v>2</v>
      </c>
      <c r="HO20" s="533">
        <f t="shared" ca="1" si="43"/>
        <v>2</v>
      </c>
      <c r="HP20" s="533">
        <f t="shared" ref="HP20:IH20" ca="1" si="44">OFFSET(HP20,0,-1)</f>
        <v>2</v>
      </c>
      <c r="HQ20" s="533">
        <f t="shared" ca="1" si="44"/>
        <v>2</v>
      </c>
      <c r="HR20" s="533">
        <f t="shared" ca="1" si="44"/>
        <v>2</v>
      </c>
      <c r="HS20" s="533">
        <f t="shared" ca="1" si="44"/>
        <v>2</v>
      </c>
      <c r="HT20" s="533">
        <f t="shared" ca="1" si="44"/>
        <v>2</v>
      </c>
      <c r="HU20" s="533">
        <f t="shared" ca="1" si="44"/>
        <v>2</v>
      </c>
      <c r="HV20" s="533">
        <f t="shared" ca="1" si="44"/>
        <v>2</v>
      </c>
      <c r="HW20" s="533">
        <f t="shared" ca="1" si="44"/>
        <v>2</v>
      </c>
      <c r="HX20" s="533">
        <f t="shared" ca="1" si="44"/>
        <v>2</v>
      </c>
      <c r="HY20" s="533">
        <f t="shared" ca="1" si="44"/>
        <v>2</v>
      </c>
      <c r="HZ20" s="533">
        <f t="shared" ca="1" si="44"/>
        <v>2</v>
      </c>
      <c r="IA20" s="533">
        <f t="shared" ca="1" si="44"/>
        <v>2</v>
      </c>
      <c r="IB20" s="533">
        <f t="shared" ca="1" si="44"/>
        <v>2</v>
      </c>
      <c r="IC20" s="533">
        <f t="shared" ca="1" si="44"/>
        <v>2</v>
      </c>
      <c r="ID20" s="533">
        <f t="shared" ca="1" si="44"/>
        <v>2</v>
      </c>
      <c r="IE20" s="533">
        <f t="shared" ca="1" si="44"/>
        <v>2</v>
      </c>
      <c r="IF20" s="533">
        <f t="shared" ca="1" si="44"/>
        <v>2</v>
      </c>
      <c r="IG20" s="533">
        <f t="shared" ca="1" si="44"/>
        <v>2</v>
      </c>
      <c r="IH20" s="533">
        <f t="shared" ca="1" si="44"/>
        <v>2</v>
      </c>
      <c r="II20" s="533">
        <f t="shared" ref="II20:JG20" ca="1" si="45">OFFSET(II20,0,-1)</f>
        <v>2</v>
      </c>
      <c r="IJ20" s="533">
        <f t="shared" ca="1" si="45"/>
        <v>2</v>
      </c>
      <c r="IK20" s="533">
        <f t="shared" ca="1" si="45"/>
        <v>2</v>
      </c>
      <c r="IL20" s="533">
        <f t="shared" ca="1" si="45"/>
        <v>2</v>
      </c>
      <c r="IM20" s="533">
        <f t="shared" ca="1" si="45"/>
        <v>2</v>
      </c>
      <c r="IN20" s="533">
        <f t="shared" ca="1" si="45"/>
        <v>2</v>
      </c>
      <c r="IO20" s="533">
        <f t="shared" ca="1" si="45"/>
        <v>2</v>
      </c>
      <c r="IP20" s="533">
        <f t="shared" ca="1" si="45"/>
        <v>2</v>
      </c>
      <c r="IQ20" s="533">
        <f t="shared" ca="1" si="45"/>
        <v>2</v>
      </c>
      <c r="IR20" s="533">
        <f t="shared" ca="1" si="45"/>
        <v>2</v>
      </c>
      <c r="IS20" s="533">
        <f t="shared" ca="1" si="45"/>
        <v>2</v>
      </c>
      <c r="IT20" s="533">
        <f t="shared" ca="1" si="45"/>
        <v>2</v>
      </c>
      <c r="IU20" s="533">
        <f t="shared" ca="1" si="45"/>
        <v>2</v>
      </c>
      <c r="IV20" s="533">
        <f t="shared" ca="1" si="45"/>
        <v>2</v>
      </c>
      <c r="IW20" s="533">
        <f t="shared" ca="1" si="45"/>
        <v>2</v>
      </c>
      <c r="IX20" s="533">
        <f t="shared" ca="1" si="45"/>
        <v>2</v>
      </c>
      <c r="IY20" s="533">
        <f t="shared" ca="1" si="45"/>
        <v>2</v>
      </c>
      <c r="IZ20" s="533">
        <f t="shared" ca="1" si="45"/>
        <v>2</v>
      </c>
      <c r="JA20" s="533">
        <f t="shared" ca="1" si="45"/>
        <v>2</v>
      </c>
      <c r="JB20" s="533">
        <f t="shared" ca="1" si="45"/>
        <v>2</v>
      </c>
      <c r="JC20" s="533">
        <f t="shared" ca="1" si="45"/>
        <v>2</v>
      </c>
      <c r="JD20" s="533">
        <f t="shared" ca="1" si="45"/>
        <v>2</v>
      </c>
      <c r="JE20" s="533">
        <f t="shared" ca="1" si="45"/>
        <v>2</v>
      </c>
      <c r="JF20" s="533">
        <f t="shared" ca="1" si="45"/>
        <v>2</v>
      </c>
      <c r="JG20" s="533">
        <f t="shared" ca="1" si="45"/>
        <v>2</v>
      </c>
      <c r="JH20" s="14"/>
      <c r="JI20" s="9"/>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9"/>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9"/>
      <c r="NK20" s="14"/>
      <c r="NL20" s="14"/>
      <c r="NM20" s="14"/>
      <c r="NN20" s="14"/>
      <c r="NO20" s="14"/>
      <c r="NP20" s="14"/>
      <c r="NQ20" s="14"/>
      <c r="NR20" s="14"/>
      <c r="NS20" s="9"/>
      <c r="NT20" s="14"/>
      <c r="NU20" s="14"/>
      <c r="NV20" s="14"/>
      <c r="NW20" s="14"/>
      <c r="NX20" s="14"/>
      <c r="NY20" s="14"/>
      <c r="NZ20" s="14"/>
      <c r="OA20" s="14"/>
      <c r="OB20" s="14"/>
      <c r="OC20" s="14"/>
      <c r="OD20" s="14"/>
      <c r="OE20" s="14"/>
      <c r="OF20" s="14"/>
      <c r="OG20" s="9"/>
      <c r="OH20" s="14"/>
      <c r="OI20" s="14"/>
      <c r="OJ20" s="14"/>
      <c r="OK20" s="14"/>
      <c r="OL20" s="14"/>
      <c r="OM20" s="14"/>
      <c r="ON20" s="14"/>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23">
        <v>0</v>
      </c>
    </row>
    <row r="21" spans="1:585" hidden="1" outlineLevel="1">
      <c r="A21" s="21"/>
      <c r="B21" s="21"/>
      <c r="C21" s="14"/>
      <c r="D21" s="14"/>
      <c r="E21" t="b">
        <v>0</v>
      </c>
      <c r="G21" s="29" t="s">
        <v>1635</v>
      </c>
      <c r="AV21" s="549"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75"/>
      <c r="CV21" s="14"/>
      <c r="CW21" s="146"/>
      <c r="CX21" s="14"/>
      <c r="CY21" s="575"/>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3"/>
      <c r="EO21" s="513"/>
      <c r="EP21" s="513"/>
      <c r="EQ21" s="513"/>
      <c r="ER21" s="513"/>
      <c r="ES21" s="513"/>
      <c r="ET21" s="513"/>
      <c r="EU21" s="513"/>
      <c r="EV21" s="513"/>
      <c r="EW21" s="513"/>
      <c r="EX21" s="513"/>
      <c r="EY21" s="513"/>
      <c r="EZ21" s="513"/>
      <c r="FA21" s="513"/>
      <c r="FB21" s="513"/>
      <c r="FC21" s="513"/>
      <c r="FD21" s="513"/>
      <c r="FE21" s="513"/>
      <c r="FF21" s="513"/>
      <c r="FG21" s="513"/>
      <c r="FH21" s="513"/>
      <c r="FI21" s="513"/>
      <c r="FJ21" s="513"/>
      <c r="FK21" s="513"/>
      <c r="FL21" s="513"/>
      <c r="FM21" s="513"/>
      <c r="FN21" s="513"/>
      <c r="FO21" s="513"/>
      <c r="FP21" s="513"/>
      <c r="FQ21" s="513"/>
      <c r="FR21" s="513"/>
      <c r="FS21" s="513"/>
      <c r="FT21" s="513"/>
      <c r="FU21" s="513"/>
      <c r="FV21" s="513"/>
      <c r="FW21" s="513"/>
      <c r="FX21" s="513"/>
      <c r="FY21" s="513"/>
      <c r="FZ21" s="513"/>
      <c r="GA21" s="513"/>
      <c r="GB21" s="513"/>
      <c r="GC21" s="513"/>
      <c r="GD21" s="513"/>
      <c r="GE21" s="513"/>
      <c r="GF21" s="513"/>
      <c r="GG21" s="513"/>
      <c r="GH21" s="513"/>
      <c r="GI21" s="513"/>
      <c r="GJ21" s="513"/>
      <c r="GK21" s="513"/>
      <c r="GL21" s="513"/>
      <c r="GM21" s="513"/>
      <c r="GN21" s="513"/>
      <c r="GO21" s="513"/>
      <c r="GP21" s="513"/>
      <c r="GQ21" s="513"/>
      <c r="GR21" s="513"/>
      <c r="GS21" s="513"/>
      <c r="GT21" s="513"/>
      <c r="GU21" s="513"/>
      <c r="GV21" s="513"/>
      <c r="GW21" s="513"/>
      <c r="GX21" s="513"/>
      <c r="GY21" s="513"/>
      <c r="GZ21" s="513"/>
      <c r="HA21" s="513"/>
      <c r="HB21" s="513"/>
      <c r="HC21" s="513"/>
      <c r="HD21" s="513"/>
      <c r="HE21" s="513"/>
      <c r="HF21" s="513"/>
      <c r="HG21" s="513"/>
      <c r="HH21" s="513"/>
      <c r="HI21" s="513"/>
      <c r="HJ21" s="513"/>
      <c r="HK21" s="513"/>
      <c r="HL21" s="513"/>
      <c r="HM21" s="513"/>
      <c r="HN21" s="513"/>
      <c r="HO21" s="513"/>
      <c r="HP21" s="513"/>
      <c r="HQ21" s="513"/>
      <c r="HR21" s="513"/>
      <c r="HS21" s="513"/>
      <c r="HT21" s="513"/>
      <c r="HU21" s="513"/>
      <c r="HV21" s="513"/>
      <c r="HW21" s="513"/>
      <c r="HX21" s="513"/>
      <c r="HY21" s="513"/>
      <c r="HZ21" s="513"/>
      <c r="IA21" s="513"/>
      <c r="IB21" s="513"/>
      <c r="IC21" s="513"/>
      <c r="ID21" s="513"/>
      <c r="IE21" s="513"/>
      <c r="IF21" s="513"/>
      <c r="IG21" s="513"/>
      <c r="IH21" s="513"/>
      <c r="II21" s="513"/>
      <c r="IJ21" s="513"/>
      <c r="IK21" s="513"/>
      <c r="IL21" s="513"/>
      <c r="IM21" s="513"/>
      <c r="IN21" s="513"/>
      <c r="IO21" s="513"/>
      <c r="IP21" s="513"/>
      <c r="IQ21" s="513"/>
      <c r="IR21" s="513"/>
      <c r="IS21" s="513"/>
      <c r="IT21" s="513"/>
      <c r="IU21" s="513"/>
      <c r="IV21" s="513"/>
      <c r="IW21" s="513"/>
      <c r="IX21" s="513"/>
      <c r="IY21" s="513"/>
      <c r="IZ21" s="513"/>
      <c r="JA21" s="513"/>
      <c r="JB21" s="513"/>
      <c r="JC21" s="513"/>
      <c r="JD21" s="513"/>
      <c r="JE21" s="513"/>
      <c r="JF21" s="513"/>
      <c r="JG21" s="513"/>
      <c r="JH21" s="14"/>
      <c r="JI21" s="9"/>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9"/>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9"/>
      <c r="NK21" s="14"/>
      <c r="NL21" s="14"/>
      <c r="NM21" s="14"/>
      <c r="NN21" s="14"/>
      <c r="NO21" s="14"/>
      <c r="NP21" s="14"/>
      <c r="NQ21" s="14"/>
      <c r="NR21" s="14"/>
      <c r="NS21" s="9"/>
      <c r="NT21" s="14"/>
      <c r="NU21" s="14"/>
      <c r="NV21" s="14"/>
      <c r="NW21" s="14"/>
      <c r="NX21" s="14"/>
      <c r="NY21" s="14"/>
      <c r="NZ21" s="14"/>
      <c r="OA21" s="14"/>
      <c r="OB21" s="14"/>
      <c r="OC21" s="14"/>
      <c r="OD21" s="14"/>
      <c r="OE21" s="14"/>
      <c r="OF21" s="14"/>
      <c r="OG21" s="9"/>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23">
        <v>0</v>
      </c>
    </row>
    <row r="22" spans="1:585" hidden="1" outlineLevel="1">
      <c r="A22" s="21"/>
      <c r="B22" s="21"/>
      <c r="C22" s="14"/>
      <c r="D22" s="14"/>
      <c r="E22" t="b">
        <v>0</v>
      </c>
      <c r="G22" s="29" t="s">
        <v>1640</v>
      </c>
      <c r="AV22" s="549"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75"/>
      <c r="CV22" s="14"/>
      <c r="CW22" s="146"/>
      <c r="CX22" s="14"/>
      <c r="CY22" s="575"/>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533">
        <f t="shared" ref="EQ22:GX22" ca="1" si="46">OFFSET(EQ22,0,-1)</f>
        <v>1</v>
      </c>
      <c r="ER22" s="533">
        <f t="shared" ca="1" si="46"/>
        <v>1</v>
      </c>
      <c r="ES22" s="533">
        <f t="shared" ca="1" si="46"/>
        <v>1</v>
      </c>
      <c r="ET22" s="533">
        <f t="shared" ca="1" si="46"/>
        <v>1</v>
      </c>
      <c r="EU22" s="533">
        <f t="shared" ca="1" si="46"/>
        <v>1</v>
      </c>
      <c r="EV22" s="533">
        <f t="shared" ca="1" si="46"/>
        <v>1</v>
      </c>
      <c r="EW22" s="533">
        <f t="shared" ca="1" si="46"/>
        <v>1</v>
      </c>
      <c r="EX22" s="533">
        <f t="shared" ca="1" si="46"/>
        <v>1</v>
      </c>
      <c r="EY22" s="533">
        <f t="shared" ca="1" si="46"/>
        <v>1</v>
      </c>
      <c r="EZ22" s="533">
        <f t="shared" ca="1" si="46"/>
        <v>1</v>
      </c>
      <c r="FA22" s="533">
        <f t="shared" ca="1" si="46"/>
        <v>1</v>
      </c>
      <c r="FB22" s="533">
        <f t="shared" ca="1" si="46"/>
        <v>1</v>
      </c>
      <c r="FC22" s="533">
        <f t="shared" ca="1" si="46"/>
        <v>1</v>
      </c>
      <c r="FD22" s="533">
        <f t="shared" ca="1" si="46"/>
        <v>1</v>
      </c>
      <c r="FE22" s="533">
        <f t="shared" ca="1" si="46"/>
        <v>1</v>
      </c>
      <c r="FF22" s="533">
        <f t="shared" ca="1" si="46"/>
        <v>1</v>
      </c>
      <c r="FG22" s="533">
        <f t="shared" ca="1" si="46"/>
        <v>1</v>
      </c>
      <c r="FH22" s="533">
        <f t="shared" ca="1" si="46"/>
        <v>1</v>
      </c>
      <c r="FI22" s="533">
        <f t="shared" ca="1" si="46"/>
        <v>1</v>
      </c>
      <c r="FJ22" s="533">
        <f t="shared" ca="1" si="46"/>
        <v>1</v>
      </c>
      <c r="FK22" s="533">
        <f t="shared" ca="1" si="46"/>
        <v>1</v>
      </c>
      <c r="FL22" s="533">
        <f t="shared" ca="1" si="46"/>
        <v>1</v>
      </c>
      <c r="FM22" s="533">
        <f t="shared" ca="1" si="46"/>
        <v>1</v>
      </c>
      <c r="FN22" s="533">
        <f t="shared" ca="1" si="46"/>
        <v>1</v>
      </c>
      <c r="FO22" s="533">
        <f t="shared" ca="1" si="46"/>
        <v>1</v>
      </c>
      <c r="FP22" s="533">
        <f t="shared" ca="1" si="46"/>
        <v>1</v>
      </c>
      <c r="FQ22" s="533">
        <f t="shared" ca="1" si="46"/>
        <v>1</v>
      </c>
      <c r="FR22" s="533">
        <f t="shared" ca="1" si="46"/>
        <v>1</v>
      </c>
      <c r="FS22" s="533">
        <f t="shared" ca="1" si="46"/>
        <v>1</v>
      </c>
      <c r="FT22" s="533">
        <f t="shared" ca="1" si="46"/>
        <v>1</v>
      </c>
      <c r="FU22" s="533">
        <f t="shared" ca="1" si="46"/>
        <v>1</v>
      </c>
      <c r="FV22" s="533">
        <f t="shared" ca="1" si="46"/>
        <v>1</v>
      </c>
      <c r="FW22" s="533">
        <f t="shared" ca="1" si="46"/>
        <v>1</v>
      </c>
      <c r="FX22" s="533">
        <f t="shared" ca="1" si="46"/>
        <v>1</v>
      </c>
      <c r="FY22" s="533">
        <f t="shared" ca="1" si="46"/>
        <v>1</v>
      </c>
      <c r="FZ22" s="533">
        <f t="shared" ca="1" si="46"/>
        <v>1</v>
      </c>
      <c r="GA22" s="533">
        <f t="shared" ca="1" si="46"/>
        <v>1</v>
      </c>
      <c r="GB22" s="533">
        <f t="shared" ca="1" si="46"/>
        <v>1</v>
      </c>
      <c r="GC22" s="533">
        <f t="shared" ca="1" si="46"/>
        <v>1</v>
      </c>
      <c r="GD22" s="533">
        <f t="shared" ca="1" si="46"/>
        <v>1</v>
      </c>
      <c r="GE22" s="533">
        <f t="shared" ca="1" si="46"/>
        <v>1</v>
      </c>
      <c r="GF22" s="533">
        <f t="shared" ca="1" si="46"/>
        <v>1</v>
      </c>
      <c r="GG22" s="533">
        <f t="shared" ca="1" si="46"/>
        <v>1</v>
      </c>
      <c r="GH22" s="533">
        <f t="shared" ca="1" si="46"/>
        <v>1</v>
      </c>
      <c r="GI22" s="533">
        <f t="shared" ca="1" si="46"/>
        <v>1</v>
      </c>
      <c r="GJ22" s="533">
        <f t="shared" ca="1" si="46"/>
        <v>1</v>
      </c>
      <c r="GK22" s="533">
        <f t="shared" ca="1" si="46"/>
        <v>1</v>
      </c>
      <c r="GL22" s="533">
        <f t="shared" ca="1" si="46"/>
        <v>1</v>
      </c>
      <c r="GM22" s="533">
        <f t="shared" ca="1" si="46"/>
        <v>1</v>
      </c>
      <c r="GN22" s="533">
        <f t="shared" ca="1" si="46"/>
        <v>1</v>
      </c>
      <c r="GO22" s="533">
        <f t="shared" ca="1" si="46"/>
        <v>1</v>
      </c>
      <c r="GP22" s="533">
        <f t="shared" ca="1" si="46"/>
        <v>1</v>
      </c>
      <c r="GQ22" s="533">
        <f t="shared" ca="1" si="46"/>
        <v>1</v>
      </c>
      <c r="GR22" s="533">
        <f t="shared" ca="1" si="46"/>
        <v>1</v>
      </c>
      <c r="GS22" s="533">
        <f t="shared" ca="1" si="46"/>
        <v>1</v>
      </c>
      <c r="GT22" s="533">
        <f t="shared" ca="1" si="46"/>
        <v>1</v>
      </c>
      <c r="GU22" s="533">
        <f t="shared" ca="1" si="46"/>
        <v>1</v>
      </c>
      <c r="GV22" s="533">
        <f t="shared" ca="1" si="46"/>
        <v>1</v>
      </c>
      <c r="GW22" s="533">
        <f t="shared" ca="1" si="46"/>
        <v>1</v>
      </c>
      <c r="GX22" s="533">
        <f t="shared" ca="1" si="46"/>
        <v>1</v>
      </c>
      <c r="GY22" s="12">
        <v>3</v>
      </c>
      <c r="GZ22" s="533">
        <f t="shared" ref="GZ22:JG22" ca="1" si="47">OFFSET(GZ22,0,-1)</f>
        <v>3</v>
      </c>
      <c r="HA22" s="533">
        <f t="shared" ca="1" si="47"/>
        <v>3</v>
      </c>
      <c r="HB22" s="533">
        <f t="shared" ca="1" si="47"/>
        <v>3</v>
      </c>
      <c r="HC22" s="533">
        <f t="shared" ca="1" si="47"/>
        <v>3</v>
      </c>
      <c r="HD22" s="533">
        <f t="shared" ca="1" si="47"/>
        <v>3</v>
      </c>
      <c r="HE22" s="533">
        <f t="shared" ca="1" si="47"/>
        <v>3</v>
      </c>
      <c r="HF22" s="533">
        <f t="shared" ca="1" si="47"/>
        <v>3</v>
      </c>
      <c r="HG22" s="533">
        <f t="shared" ca="1" si="47"/>
        <v>3</v>
      </c>
      <c r="HH22" s="533">
        <f t="shared" ca="1" si="47"/>
        <v>3</v>
      </c>
      <c r="HI22" s="533">
        <f t="shared" ca="1" si="47"/>
        <v>3</v>
      </c>
      <c r="HJ22" s="533">
        <f t="shared" ca="1" si="47"/>
        <v>3</v>
      </c>
      <c r="HK22" s="533">
        <f t="shared" ca="1" si="47"/>
        <v>3</v>
      </c>
      <c r="HL22" s="533">
        <f t="shared" ca="1" si="47"/>
        <v>3</v>
      </c>
      <c r="HM22" s="533">
        <f t="shared" ca="1" si="47"/>
        <v>3</v>
      </c>
      <c r="HN22" s="533">
        <f t="shared" ca="1" si="47"/>
        <v>3</v>
      </c>
      <c r="HO22" s="533">
        <f t="shared" ca="1" si="47"/>
        <v>3</v>
      </c>
      <c r="HP22" s="533">
        <f t="shared" ca="1" si="47"/>
        <v>3</v>
      </c>
      <c r="HQ22" s="533">
        <f t="shared" ca="1" si="47"/>
        <v>3</v>
      </c>
      <c r="HR22" s="533">
        <f t="shared" ca="1" si="47"/>
        <v>3</v>
      </c>
      <c r="HS22" s="533">
        <f t="shared" ca="1" si="47"/>
        <v>3</v>
      </c>
      <c r="HT22" s="533">
        <f t="shared" ca="1" si="47"/>
        <v>3</v>
      </c>
      <c r="HU22" s="533">
        <f t="shared" ca="1" si="47"/>
        <v>3</v>
      </c>
      <c r="HV22" s="533">
        <f t="shared" ca="1" si="47"/>
        <v>3</v>
      </c>
      <c r="HW22" s="533">
        <f t="shared" ca="1" si="47"/>
        <v>3</v>
      </c>
      <c r="HX22" s="533">
        <f t="shared" ca="1" si="47"/>
        <v>3</v>
      </c>
      <c r="HY22" s="533">
        <f t="shared" ca="1" si="47"/>
        <v>3</v>
      </c>
      <c r="HZ22" s="533">
        <f t="shared" ca="1" si="47"/>
        <v>3</v>
      </c>
      <c r="IA22" s="533">
        <f t="shared" ca="1" si="47"/>
        <v>3</v>
      </c>
      <c r="IB22" s="533">
        <f t="shared" ca="1" si="47"/>
        <v>3</v>
      </c>
      <c r="IC22" s="533">
        <f t="shared" ca="1" si="47"/>
        <v>3</v>
      </c>
      <c r="ID22" s="533">
        <f t="shared" ca="1" si="47"/>
        <v>3</v>
      </c>
      <c r="IE22" s="533">
        <f t="shared" ca="1" si="47"/>
        <v>3</v>
      </c>
      <c r="IF22" s="533">
        <f t="shared" ca="1" si="47"/>
        <v>3</v>
      </c>
      <c r="IG22" s="533">
        <f t="shared" ca="1" si="47"/>
        <v>3</v>
      </c>
      <c r="IH22" s="533">
        <f t="shared" ca="1" si="47"/>
        <v>3</v>
      </c>
      <c r="II22" s="533">
        <f t="shared" ca="1" si="47"/>
        <v>3</v>
      </c>
      <c r="IJ22" s="533">
        <f t="shared" ca="1" si="47"/>
        <v>3</v>
      </c>
      <c r="IK22" s="533">
        <f t="shared" ca="1" si="47"/>
        <v>3</v>
      </c>
      <c r="IL22" s="533">
        <f t="shared" ca="1" si="47"/>
        <v>3</v>
      </c>
      <c r="IM22" s="533">
        <f t="shared" ca="1" si="47"/>
        <v>3</v>
      </c>
      <c r="IN22" s="533">
        <f t="shared" ca="1" si="47"/>
        <v>3</v>
      </c>
      <c r="IO22" s="533">
        <f t="shared" ca="1" si="47"/>
        <v>3</v>
      </c>
      <c r="IP22" s="533">
        <f t="shared" ca="1" si="47"/>
        <v>3</v>
      </c>
      <c r="IQ22" s="533">
        <f t="shared" ca="1" si="47"/>
        <v>3</v>
      </c>
      <c r="IR22" s="533">
        <f t="shared" ca="1" si="47"/>
        <v>3</v>
      </c>
      <c r="IS22" s="533">
        <f t="shared" ca="1" si="47"/>
        <v>3</v>
      </c>
      <c r="IT22" s="533">
        <f t="shared" ca="1" si="47"/>
        <v>3</v>
      </c>
      <c r="IU22" s="533">
        <f t="shared" ca="1" si="47"/>
        <v>3</v>
      </c>
      <c r="IV22" s="533">
        <f t="shared" ca="1" si="47"/>
        <v>3</v>
      </c>
      <c r="IW22" s="533">
        <f t="shared" ca="1" si="47"/>
        <v>3</v>
      </c>
      <c r="IX22" s="533">
        <f t="shared" ca="1" si="47"/>
        <v>3</v>
      </c>
      <c r="IY22" s="533">
        <f t="shared" ca="1" si="47"/>
        <v>3</v>
      </c>
      <c r="IZ22" s="533">
        <f t="shared" ca="1" si="47"/>
        <v>3</v>
      </c>
      <c r="JA22" s="533">
        <f t="shared" ca="1" si="47"/>
        <v>3</v>
      </c>
      <c r="JB22" s="533">
        <f t="shared" ca="1" si="47"/>
        <v>3</v>
      </c>
      <c r="JC22" s="533">
        <f t="shared" ca="1" si="47"/>
        <v>3</v>
      </c>
      <c r="JD22" s="533">
        <f t="shared" ca="1" si="47"/>
        <v>3</v>
      </c>
      <c r="JE22" s="533">
        <f t="shared" ca="1" si="47"/>
        <v>3</v>
      </c>
      <c r="JF22" s="533">
        <f t="shared" ca="1" si="47"/>
        <v>3</v>
      </c>
      <c r="JG22" s="533">
        <f t="shared" ca="1" si="47"/>
        <v>3</v>
      </c>
      <c r="JH22" s="14"/>
      <c r="JI22" s="9"/>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9"/>
      <c r="LE22" s="14"/>
      <c r="LF22" s="14"/>
      <c r="LG22" s="14"/>
      <c r="LH22" s="14"/>
      <c r="LI22" s="14"/>
      <c r="LJ22" s="12">
        <v>1</v>
      </c>
      <c r="LK22" s="12">
        <v>2</v>
      </c>
      <c r="LL22" s="12">
        <v>3</v>
      </c>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9"/>
      <c r="NK22" s="14"/>
      <c r="NL22" s="14"/>
      <c r="NM22" s="14"/>
      <c r="NN22" s="14"/>
      <c r="NO22" s="14"/>
      <c r="NP22" s="14"/>
      <c r="NQ22" s="14"/>
      <c r="NR22" s="14"/>
      <c r="NS22" s="9"/>
      <c r="NT22" s="14"/>
      <c r="NU22" s="14"/>
      <c r="NV22" s="14"/>
      <c r="NW22" s="14"/>
      <c r="NX22" s="14"/>
      <c r="NY22" s="14"/>
      <c r="NZ22" s="14"/>
      <c r="OA22" s="14"/>
      <c r="OB22" s="14"/>
      <c r="OC22" s="14"/>
      <c r="OD22" s="14"/>
      <c r="OE22" s="14"/>
      <c r="OF22" s="14"/>
      <c r="OG22" s="9"/>
      <c r="OH22" s="12">
        <v>1</v>
      </c>
      <c r="OI22" s="12">
        <v>1</v>
      </c>
      <c r="OJ22" s="12">
        <v>1</v>
      </c>
      <c r="OK22" s="12">
        <v>1</v>
      </c>
      <c r="OL22" s="12">
        <v>1</v>
      </c>
      <c r="OM22" s="12">
        <v>1</v>
      </c>
      <c r="ON22" s="12">
        <v>1</v>
      </c>
      <c r="OO22" s="12">
        <v>1</v>
      </c>
      <c r="OP22" s="12">
        <v>1</v>
      </c>
      <c r="OQ22" s="12">
        <v>1</v>
      </c>
      <c r="OR22" s="12">
        <v>1</v>
      </c>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44">
        <f>OH22+1</f>
        <v>2</v>
      </c>
      <c r="QS22" s="144">
        <f t="shared" ref="QS22:TD22" si="48">OI22+1</f>
        <v>2</v>
      </c>
      <c r="QT22" s="144">
        <f t="shared" si="48"/>
        <v>2</v>
      </c>
      <c r="QU22" s="144">
        <f t="shared" si="48"/>
        <v>2</v>
      </c>
      <c r="QV22" s="144">
        <f t="shared" si="48"/>
        <v>2</v>
      </c>
      <c r="QW22" s="144">
        <f t="shared" si="48"/>
        <v>2</v>
      </c>
      <c r="QX22" s="144">
        <f t="shared" si="48"/>
        <v>2</v>
      </c>
      <c r="QY22" s="144">
        <f t="shared" si="48"/>
        <v>2</v>
      </c>
      <c r="QZ22" s="144">
        <f t="shared" si="48"/>
        <v>2</v>
      </c>
      <c r="RA22" s="144">
        <f t="shared" si="48"/>
        <v>2</v>
      </c>
      <c r="RB22" s="144">
        <f t="shared" si="48"/>
        <v>2</v>
      </c>
      <c r="RC22" s="144">
        <f t="shared" si="48"/>
        <v>2</v>
      </c>
      <c r="RD22" s="144">
        <f t="shared" si="48"/>
        <v>2</v>
      </c>
      <c r="RE22" s="144">
        <f t="shared" si="48"/>
        <v>2</v>
      </c>
      <c r="RF22" s="144">
        <f t="shared" si="48"/>
        <v>2</v>
      </c>
      <c r="RG22" s="144">
        <f t="shared" si="48"/>
        <v>2</v>
      </c>
      <c r="RH22" s="144">
        <f t="shared" si="48"/>
        <v>2</v>
      </c>
      <c r="RI22" s="144">
        <f t="shared" si="48"/>
        <v>2</v>
      </c>
      <c r="RJ22" s="144">
        <f t="shared" si="48"/>
        <v>2</v>
      </c>
      <c r="RK22" s="144">
        <f t="shared" si="48"/>
        <v>2</v>
      </c>
      <c r="RL22" s="144">
        <f t="shared" si="48"/>
        <v>2</v>
      </c>
      <c r="RM22" s="144">
        <f t="shared" si="48"/>
        <v>2</v>
      </c>
      <c r="RN22" s="144">
        <f t="shared" si="48"/>
        <v>2</v>
      </c>
      <c r="RO22" s="144">
        <f t="shared" si="48"/>
        <v>2</v>
      </c>
      <c r="RP22" s="144">
        <f t="shared" si="48"/>
        <v>2</v>
      </c>
      <c r="RQ22" s="144">
        <f t="shared" si="48"/>
        <v>2</v>
      </c>
      <c r="RR22" s="144">
        <f t="shared" si="48"/>
        <v>2</v>
      </c>
      <c r="RS22" s="144">
        <f t="shared" si="48"/>
        <v>2</v>
      </c>
      <c r="RT22" s="144">
        <f t="shared" si="48"/>
        <v>2</v>
      </c>
      <c r="RU22" s="144">
        <f t="shared" si="48"/>
        <v>2</v>
      </c>
      <c r="RV22" s="144">
        <f t="shared" si="48"/>
        <v>2</v>
      </c>
      <c r="RW22" s="144">
        <f t="shared" si="48"/>
        <v>2</v>
      </c>
      <c r="RX22" s="144">
        <f t="shared" si="48"/>
        <v>2</v>
      </c>
      <c r="RY22" s="144">
        <f t="shared" si="48"/>
        <v>2</v>
      </c>
      <c r="RZ22" s="144">
        <f t="shared" si="48"/>
        <v>2</v>
      </c>
      <c r="SA22" s="144">
        <f t="shared" si="48"/>
        <v>2</v>
      </c>
      <c r="SB22" s="144">
        <f t="shared" si="48"/>
        <v>2</v>
      </c>
      <c r="SC22" s="144">
        <f t="shared" si="48"/>
        <v>2</v>
      </c>
      <c r="SD22" s="144">
        <f t="shared" si="48"/>
        <v>2</v>
      </c>
      <c r="SE22" s="144">
        <f t="shared" si="48"/>
        <v>2</v>
      </c>
      <c r="SF22" s="144">
        <f t="shared" si="48"/>
        <v>2</v>
      </c>
      <c r="SG22" s="144">
        <f t="shared" si="48"/>
        <v>2</v>
      </c>
      <c r="SH22" s="144">
        <f t="shared" si="48"/>
        <v>2</v>
      </c>
      <c r="SI22" s="144">
        <f t="shared" si="48"/>
        <v>2</v>
      </c>
      <c r="SJ22" s="144">
        <f t="shared" si="48"/>
        <v>2</v>
      </c>
      <c r="SK22" s="144">
        <f t="shared" si="48"/>
        <v>2</v>
      </c>
      <c r="SL22" s="144">
        <f t="shared" si="48"/>
        <v>2</v>
      </c>
      <c r="SM22" s="144">
        <f t="shared" si="48"/>
        <v>2</v>
      </c>
      <c r="SN22" s="144">
        <f t="shared" si="48"/>
        <v>2</v>
      </c>
      <c r="SO22" s="144">
        <f t="shared" si="48"/>
        <v>2</v>
      </c>
      <c r="SP22" s="144">
        <f t="shared" si="48"/>
        <v>2</v>
      </c>
      <c r="SQ22" s="144">
        <f t="shared" si="48"/>
        <v>2</v>
      </c>
      <c r="SR22" s="144">
        <f t="shared" si="48"/>
        <v>2</v>
      </c>
      <c r="SS22" s="144">
        <f t="shared" si="48"/>
        <v>2</v>
      </c>
      <c r="ST22" s="144">
        <f t="shared" si="48"/>
        <v>2</v>
      </c>
      <c r="SU22" s="144">
        <f t="shared" si="48"/>
        <v>2</v>
      </c>
      <c r="SV22" s="144">
        <f t="shared" si="48"/>
        <v>2</v>
      </c>
      <c r="SW22" s="144">
        <f t="shared" si="48"/>
        <v>2</v>
      </c>
      <c r="SX22" s="144">
        <f t="shared" si="48"/>
        <v>2</v>
      </c>
      <c r="SY22" s="144">
        <f t="shared" si="48"/>
        <v>2</v>
      </c>
      <c r="SZ22" s="144">
        <f t="shared" si="48"/>
        <v>2</v>
      </c>
      <c r="TA22" s="144">
        <f t="shared" si="48"/>
        <v>2</v>
      </c>
      <c r="TB22" s="144">
        <f t="shared" si="48"/>
        <v>3</v>
      </c>
      <c r="TC22" s="144">
        <f t="shared" si="48"/>
        <v>3</v>
      </c>
      <c r="TD22" s="144">
        <f t="shared" si="48"/>
        <v>3</v>
      </c>
      <c r="TE22" s="144">
        <f t="shared" ref="TE22:VK22" si="49">QU22+1</f>
        <v>3</v>
      </c>
      <c r="TF22" s="144">
        <f t="shared" si="49"/>
        <v>3</v>
      </c>
      <c r="TG22" s="144">
        <f t="shared" si="49"/>
        <v>3</v>
      </c>
      <c r="TH22" s="144">
        <f t="shared" si="49"/>
        <v>3</v>
      </c>
      <c r="TI22" s="144">
        <f t="shared" si="49"/>
        <v>3</v>
      </c>
      <c r="TJ22" s="144">
        <f t="shared" si="49"/>
        <v>3</v>
      </c>
      <c r="TK22" s="144">
        <f t="shared" si="49"/>
        <v>3</v>
      </c>
      <c r="TL22" s="144">
        <f t="shared" si="49"/>
        <v>3</v>
      </c>
      <c r="TM22" s="144">
        <f t="shared" si="49"/>
        <v>3</v>
      </c>
      <c r="TN22" s="144">
        <f t="shared" si="49"/>
        <v>3</v>
      </c>
      <c r="TO22" s="144">
        <f t="shared" si="49"/>
        <v>3</v>
      </c>
      <c r="TP22" s="144">
        <f t="shared" si="49"/>
        <v>3</v>
      </c>
      <c r="TQ22" s="144">
        <f t="shared" si="49"/>
        <v>3</v>
      </c>
      <c r="TR22" s="144">
        <f t="shared" si="49"/>
        <v>3</v>
      </c>
      <c r="TS22" s="144">
        <f t="shared" si="49"/>
        <v>3</v>
      </c>
      <c r="TT22" s="144">
        <f t="shared" si="49"/>
        <v>3</v>
      </c>
      <c r="TU22" s="144">
        <f t="shared" si="49"/>
        <v>3</v>
      </c>
      <c r="TV22" s="144">
        <f t="shared" si="49"/>
        <v>3</v>
      </c>
      <c r="TW22" s="144">
        <f t="shared" si="49"/>
        <v>3</v>
      </c>
      <c r="TX22" s="144">
        <f t="shared" si="49"/>
        <v>3</v>
      </c>
      <c r="TY22" s="144">
        <f t="shared" si="49"/>
        <v>3</v>
      </c>
      <c r="TZ22" s="144">
        <f t="shared" si="49"/>
        <v>3</v>
      </c>
      <c r="UA22" s="144">
        <f t="shared" si="49"/>
        <v>3</v>
      </c>
      <c r="UB22" s="144">
        <f t="shared" si="49"/>
        <v>3</v>
      </c>
      <c r="UC22" s="144">
        <f t="shared" si="49"/>
        <v>3</v>
      </c>
      <c r="UD22" s="144">
        <f t="shared" si="49"/>
        <v>3</v>
      </c>
      <c r="UE22" s="144">
        <f t="shared" si="49"/>
        <v>3</v>
      </c>
      <c r="UF22" s="144">
        <f t="shared" si="49"/>
        <v>3</v>
      </c>
      <c r="UG22" s="144">
        <f t="shared" si="49"/>
        <v>3</v>
      </c>
      <c r="UH22" s="144">
        <f t="shared" si="49"/>
        <v>3</v>
      </c>
      <c r="UI22" s="144">
        <f t="shared" si="49"/>
        <v>3</v>
      </c>
      <c r="UJ22" s="144">
        <f t="shared" si="49"/>
        <v>3</v>
      </c>
      <c r="UK22" s="144">
        <f t="shared" si="49"/>
        <v>3</v>
      </c>
      <c r="UL22" s="144">
        <f t="shared" si="49"/>
        <v>3</v>
      </c>
      <c r="UM22" s="144">
        <f t="shared" si="49"/>
        <v>3</v>
      </c>
      <c r="UN22" s="144">
        <f t="shared" si="49"/>
        <v>3</v>
      </c>
      <c r="UO22" s="144">
        <f t="shared" si="49"/>
        <v>3</v>
      </c>
      <c r="UP22" s="144">
        <f t="shared" si="49"/>
        <v>3</v>
      </c>
      <c r="UQ22" s="144">
        <f t="shared" si="49"/>
        <v>3</v>
      </c>
      <c r="UR22" s="144">
        <f t="shared" si="49"/>
        <v>3</v>
      </c>
      <c r="US22" s="144">
        <f t="shared" si="49"/>
        <v>3</v>
      </c>
      <c r="UT22" s="144">
        <f t="shared" si="49"/>
        <v>3</v>
      </c>
      <c r="UU22" s="144">
        <f t="shared" si="49"/>
        <v>3</v>
      </c>
      <c r="UV22" s="144">
        <f t="shared" si="49"/>
        <v>3</v>
      </c>
      <c r="UW22" s="144">
        <f t="shared" si="49"/>
        <v>3</v>
      </c>
      <c r="UX22" s="144">
        <f t="shared" si="49"/>
        <v>3</v>
      </c>
      <c r="UY22" s="144">
        <f t="shared" si="49"/>
        <v>3</v>
      </c>
      <c r="UZ22" s="144">
        <f t="shared" si="49"/>
        <v>3</v>
      </c>
      <c r="VA22" s="144">
        <f t="shared" si="49"/>
        <v>3</v>
      </c>
      <c r="VB22" s="144">
        <f t="shared" si="49"/>
        <v>3</v>
      </c>
      <c r="VC22" s="144">
        <f t="shared" si="49"/>
        <v>3</v>
      </c>
      <c r="VD22" s="144">
        <f t="shared" si="49"/>
        <v>3</v>
      </c>
      <c r="VE22" s="144">
        <f t="shared" si="49"/>
        <v>3</v>
      </c>
      <c r="VF22" s="144">
        <f t="shared" si="49"/>
        <v>3</v>
      </c>
      <c r="VG22" s="144">
        <f t="shared" si="49"/>
        <v>3</v>
      </c>
      <c r="VH22" s="144">
        <f t="shared" si="49"/>
        <v>3</v>
      </c>
      <c r="VI22" s="144">
        <f t="shared" si="49"/>
        <v>3</v>
      </c>
      <c r="VJ22" s="144">
        <f t="shared" si="49"/>
        <v>3</v>
      </c>
      <c r="VK22" s="144">
        <f t="shared" si="49"/>
        <v>3</v>
      </c>
      <c r="VL22" s="14"/>
      <c r="VM22" s="23">
        <v>0</v>
      </c>
    </row>
    <row r="23" spans="1:585" hidden="1" outlineLevel="1">
      <c r="A23" s="21"/>
      <c r="B23" s="21"/>
      <c r="C23" s="14"/>
      <c r="D23" s="14"/>
      <c r="E23" t="b">
        <v>0</v>
      </c>
      <c r="G23" s="29" t="s">
        <v>1734</v>
      </c>
      <c r="AV23" s="549"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75"/>
      <c r="CV23" s="14"/>
      <c r="CW23" s="146"/>
      <c r="CX23" s="14"/>
      <c r="CY23" s="575"/>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4">
        <v>1</v>
      </c>
      <c r="EQ23" s="14">
        <v>2</v>
      </c>
      <c r="ER23" s="12">
        <v>3</v>
      </c>
      <c r="ES23" s="14">
        <v>2</v>
      </c>
      <c r="ET23" s="12">
        <v>3</v>
      </c>
      <c r="EU23" s="14">
        <v>1</v>
      </c>
      <c r="EV23" s="541">
        <f ca="1">OFFSET(EV23,0,-6)</f>
        <v>1</v>
      </c>
      <c r="EW23" s="541">
        <f t="shared" ref="EW23:FY23" ca="1" si="50">OFFSET(EW23,0,-6)</f>
        <v>2</v>
      </c>
      <c r="EX23" s="541">
        <f t="shared" ca="1" si="50"/>
        <v>3</v>
      </c>
      <c r="EY23" s="541">
        <f t="shared" ca="1" si="50"/>
        <v>2</v>
      </c>
      <c r="EZ23" s="541">
        <f t="shared" ca="1" si="50"/>
        <v>3</v>
      </c>
      <c r="FA23" s="541">
        <f t="shared" ca="1" si="50"/>
        <v>1</v>
      </c>
      <c r="FB23" s="541">
        <f t="shared" ca="1" si="50"/>
        <v>1</v>
      </c>
      <c r="FC23" s="541">
        <f t="shared" ca="1" si="50"/>
        <v>2</v>
      </c>
      <c r="FD23" s="541">
        <f t="shared" ca="1" si="50"/>
        <v>3</v>
      </c>
      <c r="FE23" s="541">
        <f t="shared" ca="1" si="50"/>
        <v>2</v>
      </c>
      <c r="FF23" s="541">
        <f t="shared" ca="1" si="50"/>
        <v>3</v>
      </c>
      <c r="FG23" s="541">
        <f t="shared" ca="1" si="50"/>
        <v>1</v>
      </c>
      <c r="FH23" s="541">
        <f t="shared" ca="1" si="50"/>
        <v>1</v>
      </c>
      <c r="FI23" s="541">
        <f t="shared" ca="1" si="50"/>
        <v>2</v>
      </c>
      <c r="FJ23" s="541">
        <f t="shared" ca="1" si="50"/>
        <v>3</v>
      </c>
      <c r="FK23" s="541">
        <f t="shared" ca="1" si="50"/>
        <v>2</v>
      </c>
      <c r="FL23" s="541">
        <f t="shared" ca="1" si="50"/>
        <v>3</v>
      </c>
      <c r="FM23" s="541">
        <f t="shared" ca="1" si="50"/>
        <v>1</v>
      </c>
      <c r="FN23" s="541">
        <f t="shared" ca="1" si="50"/>
        <v>1</v>
      </c>
      <c r="FO23" s="541">
        <f t="shared" ca="1" si="50"/>
        <v>2</v>
      </c>
      <c r="FP23" s="541">
        <f t="shared" ca="1" si="50"/>
        <v>3</v>
      </c>
      <c r="FQ23" s="541">
        <f t="shared" ca="1" si="50"/>
        <v>2</v>
      </c>
      <c r="FR23" s="541">
        <f t="shared" ca="1" si="50"/>
        <v>3</v>
      </c>
      <c r="FS23" s="541">
        <f t="shared" ca="1" si="50"/>
        <v>1</v>
      </c>
      <c r="FT23" s="541">
        <f t="shared" ca="1" si="50"/>
        <v>1</v>
      </c>
      <c r="FU23" s="541">
        <f t="shared" ca="1" si="50"/>
        <v>2</v>
      </c>
      <c r="FV23" s="541">
        <f t="shared" ca="1" si="50"/>
        <v>3</v>
      </c>
      <c r="FW23" s="541">
        <f t="shared" ca="1" si="50"/>
        <v>2</v>
      </c>
      <c r="FX23" s="541">
        <f t="shared" ca="1" si="50"/>
        <v>3</v>
      </c>
      <c r="FY23" s="541">
        <f t="shared" ca="1" si="50"/>
        <v>1</v>
      </c>
      <c r="FZ23" s="12">
        <v>2</v>
      </c>
      <c r="GA23" s="12">
        <v>3</v>
      </c>
      <c r="GB23" s="12">
        <v>2</v>
      </c>
      <c r="GC23" s="12">
        <v>3</v>
      </c>
      <c r="GD23" s="12">
        <v>1</v>
      </c>
      <c r="GE23" s="540">
        <f ca="1">OFFSET(GE23,0,-5)</f>
        <v>2</v>
      </c>
      <c r="GF23" s="540">
        <f t="shared" ref="GF23:GX23" ca="1" si="51">OFFSET(GF23,0,-5)</f>
        <v>3</v>
      </c>
      <c r="GG23" s="540">
        <f t="shared" ca="1" si="51"/>
        <v>2</v>
      </c>
      <c r="GH23" s="540">
        <f t="shared" ca="1" si="51"/>
        <v>3</v>
      </c>
      <c r="GI23" s="540">
        <f t="shared" ca="1" si="51"/>
        <v>1</v>
      </c>
      <c r="GJ23" s="540">
        <f t="shared" ca="1" si="51"/>
        <v>2</v>
      </c>
      <c r="GK23" s="540">
        <f t="shared" ca="1" si="51"/>
        <v>3</v>
      </c>
      <c r="GL23" s="540">
        <f t="shared" ca="1" si="51"/>
        <v>2</v>
      </c>
      <c r="GM23" s="540">
        <f t="shared" ca="1" si="51"/>
        <v>3</v>
      </c>
      <c r="GN23" s="540">
        <f t="shared" ca="1" si="51"/>
        <v>1</v>
      </c>
      <c r="GO23" s="540">
        <f t="shared" ca="1" si="51"/>
        <v>2</v>
      </c>
      <c r="GP23" s="540">
        <f t="shared" ca="1" si="51"/>
        <v>3</v>
      </c>
      <c r="GQ23" s="540">
        <f t="shared" ca="1" si="51"/>
        <v>2</v>
      </c>
      <c r="GR23" s="540">
        <f t="shared" ca="1" si="51"/>
        <v>3</v>
      </c>
      <c r="GS23" s="540">
        <f t="shared" ca="1" si="51"/>
        <v>1</v>
      </c>
      <c r="GT23" s="540">
        <f t="shared" ca="1" si="51"/>
        <v>2</v>
      </c>
      <c r="GU23" s="540">
        <f t="shared" ca="1" si="51"/>
        <v>3</v>
      </c>
      <c r="GV23" s="540">
        <f t="shared" ca="1" si="51"/>
        <v>2</v>
      </c>
      <c r="GW23" s="540">
        <f t="shared" ca="1" si="51"/>
        <v>3</v>
      </c>
      <c r="GX23" s="540">
        <f t="shared" ca="1" si="51"/>
        <v>1</v>
      </c>
      <c r="GY23" s="14">
        <v>1</v>
      </c>
      <c r="GZ23" s="14">
        <v>2</v>
      </c>
      <c r="HA23" s="12">
        <v>3</v>
      </c>
      <c r="HB23" s="14">
        <v>2</v>
      </c>
      <c r="HC23" s="12">
        <v>3</v>
      </c>
      <c r="HD23" s="14">
        <v>1</v>
      </c>
      <c r="HE23" s="541">
        <f ca="1">OFFSET(HE23,0,-6)</f>
        <v>1</v>
      </c>
      <c r="HF23" s="541">
        <f t="shared" ref="HF23:IH23" ca="1" si="52">OFFSET(HF23,0,-6)</f>
        <v>2</v>
      </c>
      <c r="HG23" s="541">
        <f t="shared" ca="1" si="52"/>
        <v>3</v>
      </c>
      <c r="HH23" s="541">
        <f t="shared" ca="1" si="52"/>
        <v>2</v>
      </c>
      <c r="HI23" s="541">
        <f t="shared" ca="1" si="52"/>
        <v>3</v>
      </c>
      <c r="HJ23" s="541">
        <f t="shared" ca="1" si="52"/>
        <v>1</v>
      </c>
      <c r="HK23" s="541">
        <f t="shared" ca="1" si="52"/>
        <v>1</v>
      </c>
      <c r="HL23" s="541">
        <f t="shared" ca="1" si="52"/>
        <v>2</v>
      </c>
      <c r="HM23" s="541">
        <f t="shared" ca="1" si="52"/>
        <v>3</v>
      </c>
      <c r="HN23" s="541">
        <f t="shared" ca="1" si="52"/>
        <v>2</v>
      </c>
      <c r="HO23" s="541">
        <f t="shared" ca="1" si="52"/>
        <v>3</v>
      </c>
      <c r="HP23" s="541">
        <f t="shared" ca="1" si="52"/>
        <v>1</v>
      </c>
      <c r="HQ23" s="541">
        <f t="shared" ca="1" si="52"/>
        <v>1</v>
      </c>
      <c r="HR23" s="541">
        <f t="shared" ca="1" si="52"/>
        <v>2</v>
      </c>
      <c r="HS23" s="541">
        <f t="shared" ca="1" si="52"/>
        <v>3</v>
      </c>
      <c r="HT23" s="541">
        <f t="shared" ca="1" si="52"/>
        <v>2</v>
      </c>
      <c r="HU23" s="541">
        <f t="shared" ca="1" si="52"/>
        <v>3</v>
      </c>
      <c r="HV23" s="541">
        <f t="shared" ca="1" si="52"/>
        <v>1</v>
      </c>
      <c r="HW23" s="541">
        <f t="shared" ca="1" si="52"/>
        <v>1</v>
      </c>
      <c r="HX23" s="541">
        <f t="shared" ca="1" si="52"/>
        <v>2</v>
      </c>
      <c r="HY23" s="541">
        <f t="shared" ca="1" si="52"/>
        <v>3</v>
      </c>
      <c r="HZ23" s="541">
        <f t="shared" ca="1" si="52"/>
        <v>2</v>
      </c>
      <c r="IA23" s="541">
        <f t="shared" ca="1" si="52"/>
        <v>3</v>
      </c>
      <c r="IB23" s="541">
        <f t="shared" ca="1" si="52"/>
        <v>1</v>
      </c>
      <c r="IC23" s="541">
        <f t="shared" ca="1" si="52"/>
        <v>1</v>
      </c>
      <c r="ID23" s="541">
        <f t="shared" ca="1" si="52"/>
        <v>2</v>
      </c>
      <c r="IE23" s="541">
        <f t="shared" ca="1" si="52"/>
        <v>3</v>
      </c>
      <c r="IF23" s="541">
        <f t="shared" ca="1" si="52"/>
        <v>2</v>
      </c>
      <c r="IG23" s="541">
        <f t="shared" ca="1" si="52"/>
        <v>3</v>
      </c>
      <c r="IH23" s="541">
        <f t="shared" ca="1" si="52"/>
        <v>1</v>
      </c>
      <c r="II23" s="12">
        <v>2</v>
      </c>
      <c r="IJ23" s="12">
        <v>3</v>
      </c>
      <c r="IK23" s="12">
        <v>2</v>
      </c>
      <c r="IL23" s="12">
        <v>3</v>
      </c>
      <c r="IM23" s="12">
        <v>1</v>
      </c>
      <c r="IN23" s="540">
        <f ca="1">OFFSET(IN23,0,-5)</f>
        <v>2</v>
      </c>
      <c r="IO23" s="540">
        <f t="shared" ref="IO23:JG23" ca="1" si="53">OFFSET(IO23,0,-5)</f>
        <v>3</v>
      </c>
      <c r="IP23" s="540">
        <f t="shared" ca="1" si="53"/>
        <v>2</v>
      </c>
      <c r="IQ23" s="540">
        <f t="shared" ca="1" si="53"/>
        <v>3</v>
      </c>
      <c r="IR23" s="540">
        <f t="shared" ca="1" si="53"/>
        <v>1</v>
      </c>
      <c r="IS23" s="540">
        <f t="shared" ca="1" si="53"/>
        <v>2</v>
      </c>
      <c r="IT23" s="540">
        <f t="shared" ca="1" si="53"/>
        <v>3</v>
      </c>
      <c r="IU23" s="540">
        <f t="shared" ca="1" si="53"/>
        <v>2</v>
      </c>
      <c r="IV23" s="540">
        <f t="shared" ca="1" si="53"/>
        <v>3</v>
      </c>
      <c r="IW23" s="540">
        <f t="shared" ca="1" si="53"/>
        <v>1</v>
      </c>
      <c r="IX23" s="540">
        <f t="shared" ca="1" si="53"/>
        <v>2</v>
      </c>
      <c r="IY23" s="540">
        <f t="shared" ca="1" si="53"/>
        <v>3</v>
      </c>
      <c r="IZ23" s="540">
        <f t="shared" ca="1" si="53"/>
        <v>2</v>
      </c>
      <c r="JA23" s="540">
        <f t="shared" ca="1" si="53"/>
        <v>3</v>
      </c>
      <c r="JB23" s="540">
        <f t="shared" ca="1" si="53"/>
        <v>1</v>
      </c>
      <c r="JC23" s="540">
        <f t="shared" ca="1" si="53"/>
        <v>2</v>
      </c>
      <c r="JD23" s="540">
        <f t="shared" ca="1" si="53"/>
        <v>3</v>
      </c>
      <c r="JE23" s="540">
        <f t="shared" ca="1" si="53"/>
        <v>2</v>
      </c>
      <c r="JF23" s="540">
        <f t="shared" ca="1" si="53"/>
        <v>3</v>
      </c>
      <c r="JG23" s="540">
        <f t="shared" ca="1" si="53"/>
        <v>1</v>
      </c>
      <c r="JH23" s="14"/>
      <c r="JI23" s="9"/>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9"/>
      <c r="LE23" s="14"/>
      <c r="LF23" s="14"/>
      <c r="LG23" s="14"/>
      <c r="LH23" s="14"/>
      <c r="LI23" s="14"/>
      <c r="LJ23" s="12"/>
      <c r="LK23" s="12"/>
      <c r="LL23" s="12"/>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9"/>
      <c r="NK23" s="14"/>
      <c r="NL23" s="14"/>
      <c r="NM23" s="14"/>
      <c r="NN23" s="14"/>
      <c r="NO23" s="14"/>
      <c r="NP23" s="14"/>
      <c r="NQ23" s="14"/>
      <c r="NR23" s="14"/>
      <c r="NS23" s="9"/>
      <c r="NT23" s="14"/>
      <c r="NU23" s="14"/>
      <c r="NV23" s="14"/>
      <c r="NW23" s="14"/>
      <c r="NX23" s="14"/>
      <c r="NY23" s="14"/>
      <c r="NZ23" s="14"/>
      <c r="OA23" s="14"/>
      <c r="OB23" s="14"/>
      <c r="OC23" s="14"/>
      <c r="OD23" s="14"/>
      <c r="OE23" s="14"/>
      <c r="OF23" s="14"/>
      <c r="OG23" s="9"/>
      <c r="OH23" s="12"/>
      <c r="OI23" s="12"/>
      <c r="OJ23" s="12"/>
      <c r="OK23" s="12"/>
      <c r="OL23" s="12"/>
      <c r="OM23" s="12"/>
      <c r="ON23" s="12"/>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44"/>
      <c r="QS23" s="144"/>
      <c r="QT23" s="144"/>
      <c r="QU23" s="144"/>
      <c r="QV23" s="144"/>
      <c r="QW23" s="144"/>
      <c r="QX23" s="144"/>
      <c r="QY23" s="144"/>
      <c r="QZ23" s="144"/>
      <c r="RA23" s="144"/>
      <c r="RB23" s="144"/>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
      <c r="VM23" s="23">
        <v>0</v>
      </c>
    </row>
    <row r="24" spans="1:585" hidden="1" outlineLevel="1">
      <c r="A24" s="507"/>
      <c r="B24" s="507"/>
      <c r="C24" s="508"/>
      <c r="D24" s="508"/>
      <c r="E24" s="105" t="b">
        <v>0</v>
      </c>
      <c r="F24" s="105"/>
      <c r="G24" s="509"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50" t="s">
        <v>1642</v>
      </c>
      <c r="AW24" s="510" t="str">
        <f>IF(COUNTIF(AV$5:AV28,AV24)=1,"-","Dup")</f>
        <v>-</v>
      </c>
      <c r="AX24" s="510"/>
      <c r="AY24" s="508"/>
      <c r="AZ24" s="508"/>
      <c r="BA24" s="508"/>
      <c r="BB24" s="508"/>
      <c r="BC24" s="508"/>
      <c r="BD24" s="508"/>
      <c r="BE24" s="508"/>
      <c r="BF24" s="508"/>
      <c r="BG24" s="510"/>
      <c r="BH24" s="508"/>
      <c r="BI24" s="508"/>
      <c r="BJ24" s="508"/>
      <c r="BK24" s="508"/>
      <c r="BL24" s="508"/>
      <c r="BM24" s="508"/>
      <c r="BN24" s="508"/>
      <c r="BO24" s="510"/>
      <c r="BP24" s="508"/>
      <c r="BQ24" s="508"/>
      <c r="BR24" s="508"/>
      <c r="BS24" s="508"/>
      <c r="BT24" s="508"/>
      <c r="BU24" s="508"/>
      <c r="BV24" s="508"/>
      <c r="BW24" s="508"/>
      <c r="BX24" s="508"/>
      <c r="BY24" s="508"/>
      <c r="BZ24" s="508"/>
      <c r="CA24" s="508"/>
      <c r="CB24" s="508"/>
      <c r="CC24" s="508"/>
      <c r="CD24" s="508"/>
      <c r="CE24" s="508"/>
      <c r="CF24" s="510"/>
      <c r="CG24" s="508"/>
      <c r="CH24" s="508"/>
      <c r="CI24" s="508"/>
      <c r="CJ24" s="508"/>
      <c r="CK24" s="508"/>
      <c r="CL24" s="508"/>
      <c r="CM24" s="508"/>
      <c r="CN24" s="508"/>
      <c r="CO24" s="508"/>
      <c r="CP24" s="508"/>
      <c r="CQ24" s="510"/>
      <c r="CR24" s="508"/>
      <c r="CS24" s="508"/>
      <c r="CT24" s="508"/>
      <c r="CU24" s="576"/>
      <c r="CV24" s="508"/>
      <c r="CW24" s="511"/>
      <c r="CX24" s="508"/>
      <c r="CY24" s="576"/>
      <c r="CZ24" s="508"/>
      <c r="DA24" s="508"/>
      <c r="DB24" s="508"/>
      <c r="DC24" s="508"/>
      <c r="DD24" s="508"/>
      <c r="DE24" s="508"/>
      <c r="DF24" s="508"/>
      <c r="DG24" s="508"/>
      <c r="DH24" s="508"/>
      <c r="DI24" s="508"/>
      <c r="DJ24" s="508"/>
      <c r="DK24" s="508"/>
      <c r="DL24" s="508"/>
      <c r="DM24" s="508"/>
      <c r="DN24" s="508"/>
      <c r="DO24" s="508"/>
      <c r="DP24" s="508"/>
      <c r="DQ24" s="508"/>
      <c r="DR24" s="508"/>
      <c r="DS24" s="508"/>
      <c r="DT24" s="508"/>
      <c r="DU24" s="508"/>
      <c r="DV24" s="508"/>
      <c r="DW24" s="508"/>
      <c r="DX24" s="508"/>
      <c r="DY24" s="508"/>
      <c r="DZ24" s="510"/>
      <c r="EA24" s="508"/>
      <c r="EB24" s="508"/>
      <c r="EC24" s="508"/>
      <c r="ED24" s="508"/>
      <c r="EE24" s="508"/>
      <c r="EF24" s="508"/>
      <c r="EG24" s="508"/>
      <c r="EH24" s="508"/>
      <c r="EI24" s="508"/>
      <c r="EJ24" s="508"/>
      <c r="EK24" s="508"/>
      <c r="EL24" s="508"/>
      <c r="EM24" s="508"/>
      <c r="EN24" s="208">
        <v>1</v>
      </c>
      <c r="EO24" s="208">
        <v>1</v>
      </c>
      <c r="EP24" s="208">
        <v>1</v>
      </c>
      <c r="EQ24" s="208">
        <v>1</v>
      </c>
      <c r="ER24" s="208">
        <v>1</v>
      </c>
      <c r="ES24" s="208">
        <v>1</v>
      </c>
      <c r="ET24" s="208">
        <v>1</v>
      </c>
      <c r="EU24" s="208">
        <v>1</v>
      </c>
      <c r="EV24" s="136">
        <f ca="1">OFFSET(EV24,0,-6)+1</f>
        <v>2</v>
      </c>
      <c r="EW24" s="136">
        <f t="shared" ref="EW24:FY24" ca="1" si="54">OFFSET(EW24,0,-6)+1</f>
        <v>2</v>
      </c>
      <c r="EX24" s="136">
        <f t="shared" ca="1" si="54"/>
        <v>2</v>
      </c>
      <c r="EY24" s="136">
        <f t="shared" ca="1" si="54"/>
        <v>2</v>
      </c>
      <c r="EZ24" s="136">
        <f t="shared" ca="1" si="54"/>
        <v>2</v>
      </c>
      <c r="FA24" s="136">
        <f t="shared" ca="1" si="54"/>
        <v>2</v>
      </c>
      <c r="FB24" s="136">
        <f t="shared" ca="1" si="54"/>
        <v>3</v>
      </c>
      <c r="FC24" s="136">
        <f t="shared" ca="1" si="54"/>
        <v>3</v>
      </c>
      <c r="FD24" s="136">
        <f t="shared" ca="1" si="54"/>
        <v>3</v>
      </c>
      <c r="FE24" s="136">
        <f t="shared" ca="1" si="54"/>
        <v>3</v>
      </c>
      <c r="FF24" s="136">
        <f t="shared" ca="1" si="54"/>
        <v>3</v>
      </c>
      <c r="FG24" s="136">
        <f t="shared" ca="1" si="54"/>
        <v>3</v>
      </c>
      <c r="FH24" s="136">
        <f t="shared" ca="1" si="54"/>
        <v>4</v>
      </c>
      <c r="FI24" s="136">
        <f t="shared" ca="1" si="54"/>
        <v>4</v>
      </c>
      <c r="FJ24" s="136">
        <f t="shared" ca="1" si="54"/>
        <v>4</v>
      </c>
      <c r="FK24" s="136">
        <f t="shared" ca="1" si="54"/>
        <v>4</v>
      </c>
      <c r="FL24" s="136">
        <f t="shared" ca="1" si="54"/>
        <v>4</v>
      </c>
      <c r="FM24" s="136">
        <f t="shared" ca="1" si="54"/>
        <v>4</v>
      </c>
      <c r="FN24" s="136">
        <f t="shared" ca="1" si="54"/>
        <v>5</v>
      </c>
      <c r="FO24" s="136">
        <f t="shared" ca="1" si="54"/>
        <v>5</v>
      </c>
      <c r="FP24" s="136">
        <f t="shared" ca="1" si="54"/>
        <v>5</v>
      </c>
      <c r="FQ24" s="136">
        <f t="shared" ca="1" si="54"/>
        <v>5</v>
      </c>
      <c r="FR24" s="136">
        <f t="shared" ca="1" si="54"/>
        <v>5</v>
      </c>
      <c r="FS24" s="136">
        <f t="shared" ca="1" si="54"/>
        <v>5</v>
      </c>
      <c r="FT24" s="136">
        <f t="shared" ca="1" si="54"/>
        <v>6</v>
      </c>
      <c r="FU24" s="136">
        <f t="shared" ca="1" si="54"/>
        <v>6</v>
      </c>
      <c r="FV24" s="136">
        <f t="shared" ca="1" si="54"/>
        <v>6</v>
      </c>
      <c r="FW24" s="136">
        <f t="shared" ca="1" si="54"/>
        <v>6</v>
      </c>
      <c r="FX24" s="136">
        <f t="shared" ca="1" si="54"/>
        <v>6</v>
      </c>
      <c r="FY24" s="136">
        <f t="shared" ca="1" si="54"/>
        <v>6</v>
      </c>
      <c r="FZ24" s="208">
        <v>1</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136">
        <f ca="1">OFFSET(HE24,0,-6)+1</f>
        <v>2</v>
      </c>
      <c r="HF24" s="136">
        <f t="shared" ref="HF24:IH24" ca="1" si="55">OFFSET(HF24,0,-6)+1</f>
        <v>2</v>
      </c>
      <c r="HG24" s="136">
        <f t="shared" ca="1" si="55"/>
        <v>2</v>
      </c>
      <c r="HH24" s="136">
        <f t="shared" ca="1" si="55"/>
        <v>2</v>
      </c>
      <c r="HI24" s="136">
        <f t="shared" ca="1" si="55"/>
        <v>2</v>
      </c>
      <c r="HJ24" s="136">
        <f t="shared" ca="1" si="55"/>
        <v>2</v>
      </c>
      <c r="HK24" s="136">
        <f t="shared" ca="1" si="55"/>
        <v>3</v>
      </c>
      <c r="HL24" s="136">
        <f t="shared" ca="1" si="55"/>
        <v>3</v>
      </c>
      <c r="HM24" s="136">
        <f t="shared" ca="1" si="55"/>
        <v>3</v>
      </c>
      <c r="HN24" s="136">
        <f t="shared" ca="1" si="55"/>
        <v>3</v>
      </c>
      <c r="HO24" s="136">
        <f t="shared" ca="1" si="55"/>
        <v>3</v>
      </c>
      <c r="HP24" s="136">
        <f t="shared" ca="1" si="55"/>
        <v>3</v>
      </c>
      <c r="HQ24" s="136">
        <f t="shared" ca="1" si="55"/>
        <v>4</v>
      </c>
      <c r="HR24" s="136">
        <f t="shared" ca="1" si="55"/>
        <v>4</v>
      </c>
      <c r="HS24" s="136">
        <f t="shared" ca="1" si="55"/>
        <v>4</v>
      </c>
      <c r="HT24" s="136">
        <f t="shared" ca="1" si="55"/>
        <v>4</v>
      </c>
      <c r="HU24" s="136">
        <f t="shared" ca="1" si="55"/>
        <v>4</v>
      </c>
      <c r="HV24" s="136">
        <f t="shared" ca="1" si="55"/>
        <v>4</v>
      </c>
      <c r="HW24" s="136">
        <f t="shared" ca="1" si="55"/>
        <v>5</v>
      </c>
      <c r="HX24" s="136">
        <f t="shared" ca="1" si="55"/>
        <v>5</v>
      </c>
      <c r="HY24" s="136">
        <f t="shared" ca="1" si="55"/>
        <v>5</v>
      </c>
      <c r="HZ24" s="136">
        <f t="shared" ca="1" si="55"/>
        <v>5</v>
      </c>
      <c r="IA24" s="136">
        <f t="shared" ca="1" si="55"/>
        <v>5</v>
      </c>
      <c r="IB24" s="136">
        <f t="shared" ca="1" si="55"/>
        <v>5</v>
      </c>
      <c r="IC24" s="136">
        <f t="shared" ca="1" si="55"/>
        <v>6</v>
      </c>
      <c r="ID24" s="136">
        <f t="shared" ca="1" si="55"/>
        <v>6</v>
      </c>
      <c r="IE24" s="136">
        <f t="shared" ca="1" si="55"/>
        <v>6</v>
      </c>
      <c r="IF24" s="136">
        <f t="shared" ca="1" si="55"/>
        <v>6</v>
      </c>
      <c r="IG24" s="136">
        <f t="shared" ca="1" si="55"/>
        <v>6</v>
      </c>
      <c r="IH24" s="136">
        <f t="shared" ca="1" si="55"/>
        <v>6</v>
      </c>
      <c r="II24" s="208">
        <v>1</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508"/>
      <c r="JI24" s="510"/>
      <c r="JJ24" s="508"/>
      <c r="JK24" s="508"/>
      <c r="JL24" s="508"/>
      <c r="JM24" s="508"/>
      <c r="JN24" s="508"/>
      <c r="JO24" s="508"/>
      <c r="JP24" s="508"/>
      <c r="JQ24" s="508"/>
      <c r="JR24" s="508"/>
      <c r="JS24" s="508"/>
      <c r="JT24" s="508"/>
      <c r="JU24" s="508"/>
      <c r="JV24" s="508"/>
      <c r="JW24" s="508"/>
      <c r="JX24" s="508"/>
      <c r="JY24" s="508"/>
      <c r="JZ24" s="508"/>
      <c r="KA24" s="508"/>
      <c r="KB24" s="508"/>
      <c r="KC24" s="508"/>
      <c r="KD24" s="508"/>
      <c r="KE24" s="508"/>
      <c r="KF24" s="508"/>
      <c r="KG24" s="508"/>
      <c r="KH24" s="508"/>
      <c r="KI24" s="508"/>
      <c r="KJ24" s="508"/>
      <c r="KK24" s="508"/>
      <c r="KL24" s="508"/>
      <c r="KM24" s="508"/>
      <c r="KN24" s="508"/>
      <c r="KO24" s="508"/>
      <c r="KP24" s="508"/>
      <c r="KQ24" s="508"/>
      <c r="KR24" s="508"/>
      <c r="KS24" s="508"/>
      <c r="KT24" s="508"/>
      <c r="KU24" s="508"/>
      <c r="KV24" s="508"/>
      <c r="KW24" s="508"/>
      <c r="KX24" s="508"/>
      <c r="KY24" s="508"/>
      <c r="KZ24" s="508"/>
      <c r="LA24" s="508"/>
      <c r="LB24" s="508"/>
      <c r="LC24" s="508"/>
      <c r="LD24" s="510"/>
      <c r="LE24" s="508"/>
      <c r="LF24" s="508"/>
      <c r="LG24" s="508"/>
      <c r="LH24" s="508"/>
      <c r="LI24" s="508"/>
      <c r="LJ24" s="508"/>
      <c r="LK24" s="508"/>
      <c r="LL24" s="508"/>
      <c r="LM24" s="508"/>
      <c r="LN24" s="508"/>
      <c r="LO24" s="508"/>
      <c r="LP24" s="508"/>
      <c r="LQ24" s="508"/>
      <c r="LR24" s="508"/>
      <c r="LS24" s="508"/>
      <c r="LT24" s="508"/>
      <c r="LU24" s="508"/>
      <c r="LV24" s="508"/>
      <c r="LW24" s="508"/>
      <c r="LX24" s="508"/>
      <c r="LY24" s="508"/>
      <c r="LZ24" s="508"/>
      <c r="MA24" s="508"/>
      <c r="MB24" s="508"/>
      <c r="MC24" s="508"/>
      <c r="MD24" s="508"/>
      <c r="ME24" s="508"/>
      <c r="MF24" s="508"/>
      <c r="MG24" s="508"/>
      <c r="MH24" s="508"/>
      <c r="MI24" s="508"/>
      <c r="MJ24" s="508"/>
      <c r="MK24" s="508"/>
      <c r="ML24" s="508"/>
      <c r="MM24" s="508"/>
      <c r="MN24" s="508"/>
      <c r="MO24" s="508"/>
      <c r="MP24" s="508"/>
      <c r="MQ24" s="508"/>
      <c r="MR24" s="508"/>
      <c r="MS24" s="508"/>
      <c r="MT24" s="508"/>
      <c r="MU24" s="508"/>
      <c r="MV24" s="508"/>
      <c r="MW24" s="508"/>
      <c r="MX24" s="508"/>
      <c r="MY24" s="508"/>
      <c r="MZ24" s="508"/>
      <c r="NA24" s="508"/>
      <c r="NB24" s="508"/>
      <c r="NC24" s="508"/>
      <c r="ND24" s="508"/>
      <c r="NE24" s="508"/>
      <c r="NF24" s="508"/>
      <c r="NG24" s="508"/>
      <c r="NH24" s="508"/>
      <c r="NI24" s="508"/>
      <c r="NJ24" s="510"/>
      <c r="NK24" s="508"/>
      <c r="NL24" s="508"/>
      <c r="NM24" s="508"/>
      <c r="NN24" s="508"/>
      <c r="NO24" s="508"/>
      <c r="NP24" s="508"/>
      <c r="NQ24" s="508"/>
      <c r="NR24" s="508"/>
      <c r="NS24" s="510"/>
      <c r="NT24" s="508"/>
      <c r="NU24" s="508"/>
      <c r="NV24" s="508"/>
      <c r="NW24" s="508"/>
      <c r="NX24" s="508"/>
      <c r="NY24" s="508"/>
      <c r="NZ24" s="508"/>
      <c r="OA24" s="508"/>
      <c r="OB24" s="508"/>
      <c r="OC24" s="508"/>
      <c r="OD24" s="508"/>
      <c r="OE24" s="508"/>
      <c r="OF24" s="508"/>
      <c r="OG24" s="510"/>
      <c r="OH24" s="12">
        <v>1</v>
      </c>
      <c r="OI24" s="12">
        <v>1</v>
      </c>
      <c r="OJ24" s="12">
        <v>1</v>
      </c>
      <c r="OK24" s="12">
        <v>1</v>
      </c>
      <c r="OL24" s="12">
        <v>1</v>
      </c>
      <c r="OM24" s="12">
        <v>1</v>
      </c>
      <c r="ON24" s="136">
        <f ca="1">OFFSET(ON24,0,-6)+1</f>
        <v>2</v>
      </c>
      <c r="OO24" s="136">
        <f t="shared" ref="OO24:PQ24" ca="1" si="56">OFFSET(OO24,0,-6)+1</f>
        <v>2</v>
      </c>
      <c r="OP24" s="136">
        <f t="shared" ca="1" si="56"/>
        <v>2</v>
      </c>
      <c r="OQ24" s="136">
        <f t="shared" ca="1" si="56"/>
        <v>2</v>
      </c>
      <c r="OR24" s="136">
        <f t="shared" ca="1" si="56"/>
        <v>2</v>
      </c>
      <c r="OS24" s="136">
        <f t="shared" ca="1" si="56"/>
        <v>2</v>
      </c>
      <c r="OT24" s="136">
        <f t="shared" ca="1" si="56"/>
        <v>3</v>
      </c>
      <c r="OU24" s="136">
        <f t="shared" ca="1" si="56"/>
        <v>3</v>
      </c>
      <c r="OV24" s="136">
        <f t="shared" ca="1" si="56"/>
        <v>3</v>
      </c>
      <c r="OW24" s="136">
        <f t="shared" ca="1" si="56"/>
        <v>3</v>
      </c>
      <c r="OX24" s="136">
        <f t="shared" ca="1" si="56"/>
        <v>3</v>
      </c>
      <c r="OY24" s="136">
        <f t="shared" ca="1" si="56"/>
        <v>3</v>
      </c>
      <c r="OZ24" s="136">
        <f t="shared" ca="1" si="56"/>
        <v>4</v>
      </c>
      <c r="PA24" s="136">
        <f t="shared" ca="1" si="56"/>
        <v>4</v>
      </c>
      <c r="PB24" s="136">
        <f t="shared" ca="1" si="56"/>
        <v>4</v>
      </c>
      <c r="PC24" s="136">
        <f t="shared" ca="1" si="56"/>
        <v>4</v>
      </c>
      <c r="PD24" s="136">
        <f t="shared" ca="1" si="56"/>
        <v>4</v>
      </c>
      <c r="PE24" s="136">
        <f t="shared" ca="1" si="56"/>
        <v>4</v>
      </c>
      <c r="PF24" s="136">
        <f t="shared" ca="1" si="56"/>
        <v>5</v>
      </c>
      <c r="PG24" s="136">
        <f t="shared" ca="1" si="56"/>
        <v>5</v>
      </c>
      <c r="PH24" s="136">
        <f t="shared" ca="1" si="56"/>
        <v>5</v>
      </c>
      <c r="PI24" s="136">
        <f t="shared" ca="1" si="56"/>
        <v>5</v>
      </c>
      <c r="PJ24" s="136">
        <f t="shared" ca="1" si="56"/>
        <v>5</v>
      </c>
      <c r="PK24" s="136">
        <f t="shared" ca="1" si="56"/>
        <v>5</v>
      </c>
      <c r="PL24" s="136">
        <f t="shared" ca="1" si="56"/>
        <v>6</v>
      </c>
      <c r="PM24" s="136">
        <f t="shared" ca="1" si="56"/>
        <v>6</v>
      </c>
      <c r="PN24" s="136">
        <f t="shared" ca="1" si="56"/>
        <v>6</v>
      </c>
      <c r="PO24" s="136">
        <f t="shared" ca="1" si="56"/>
        <v>6</v>
      </c>
      <c r="PP24" s="136">
        <f t="shared" ca="1" si="56"/>
        <v>6</v>
      </c>
      <c r="PQ24" s="136">
        <f t="shared" ca="1" si="56"/>
        <v>6</v>
      </c>
      <c r="PR24" s="12">
        <v>1</v>
      </c>
      <c r="PS24" s="12">
        <v>1</v>
      </c>
      <c r="PT24" s="12">
        <v>1</v>
      </c>
      <c r="PU24" s="12">
        <v>1</v>
      </c>
      <c r="PV24" s="12">
        <v>1</v>
      </c>
      <c r="PW24" s="12">
        <v>1</v>
      </c>
      <c r="PX24" s="12">
        <v>1</v>
      </c>
      <c r="PY24" s="12">
        <v>1</v>
      </c>
      <c r="PZ24" s="12">
        <v>1</v>
      </c>
      <c r="QA24" s="12">
        <v>1</v>
      </c>
      <c r="QB24" s="12">
        <v>1</v>
      </c>
      <c r="QC24" s="12">
        <v>1</v>
      </c>
      <c r="QD24" s="12">
        <v>1</v>
      </c>
      <c r="QE24" s="12">
        <v>1</v>
      </c>
      <c r="QF24" s="12">
        <v>1</v>
      </c>
      <c r="QG24" s="12">
        <v>1</v>
      </c>
      <c r="QH24" s="12">
        <v>1</v>
      </c>
      <c r="QI24" s="12">
        <v>1</v>
      </c>
      <c r="QJ24" s="12">
        <v>1</v>
      </c>
      <c r="QK24" s="12">
        <v>1</v>
      </c>
      <c r="QL24" s="12">
        <v>1</v>
      </c>
      <c r="QM24" s="12">
        <v>1</v>
      </c>
      <c r="QN24" s="12">
        <v>1</v>
      </c>
      <c r="QO24" s="12">
        <v>1</v>
      </c>
      <c r="QP24" s="12">
        <v>1</v>
      </c>
      <c r="QQ24" s="12">
        <v>1</v>
      </c>
      <c r="QR24" s="145">
        <f>OH24</f>
        <v>1</v>
      </c>
      <c r="QS24" s="145">
        <f t="shared" ref="QS24:TD24" si="57">OI24</f>
        <v>1</v>
      </c>
      <c r="QT24" s="145">
        <f t="shared" si="57"/>
        <v>1</v>
      </c>
      <c r="QU24" s="145">
        <f t="shared" si="57"/>
        <v>1</v>
      </c>
      <c r="QV24" s="145">
        <f t="shared" si="57"/>
        <v>1</v>
      </c>
      <c r="QW24" s="145">
        <f t="shared" si="57"/>
        <v>1</v>
      </c>
      <c r="QX24" s="145">
        <f t="shared" ca="1" si="57"/>
        <v>2</v>
      </c>
      <c r="QY24" s="145">
        <f t="shared" ca="1" si="57"/>
        <v>2</v>
      </c>
      <c r="QZ24" s="145">
        <f t="shared" ca="1" si="57"/>
        <v>2</v>
      </c>
      <c r="RA24" s="145">
        <f t="shared" ca="1" si="57"/>
        <v>2</v>
      </c>
      <c r="RB24" s="145">
        <f t="shared" ca="1" si="57"/>
        <v>2</v>
      </c>
      <c r="RC24" s="145">
        <f t="shared" ca="1" si="57"/>
        <v>2</v>
      </c>
      <c r="RD24" s="145">
        <f t="shared" ca="1" si="57"/>
        <v>3</v>
      </c>
      <c r="RE24" s="145">
        <f t="shared" ca="1" si="57"/>
        <v>3</v>
      </c>
      <c r="RF24" s="145">
        <f t="shared" ca="1" si="57"/>
        <v>3</v>
      </c>
      <c r="RG24" s="145">
        <f t="shared" ca="1" si="57"/>
        <v>3</v>
      </c>
      <c r="RH24" s="145">
        <f t="shared" ca="1" si="57"/>
        <v>3</v>
      </c>
      <c r="RI24" s="145">
        <f t="shared" ca="1" si="57"/>
        <v>3</v>
      </c>
      <c r="RJ24" s="145">
        <f t="shared" ca="1" si="57"/>
        <v>4</v>
      </c>
      <c r="RK24" s="145">
        <f t="shared" ca="1" si="57"/>
        <v>4</v>
      </c>
      <c r="RL24" s="145">
        <f t="shared" ca="1" si="57"/>
        <v>4</v>
      </c>
      <c r="RM24" s="145">
        <f t="shared" ca="1" si="57"/>
        <v>4</v>
      </c>
      <c r="RN24" s="145">
        <f t="shared" ca="1" si="57"/>
        <v>4</v>
      </c>
      <c r="RO24" s="145">
        <f t="shared" ca="1" si="57"/>
        <v>4</v>
      </c>
      <c r="RP24" s="145">
        <f t="shared" ca="1" si="57"/>
        <v>5</v>
      </c>
      <c r="RQ24" s="145">
        <f t="shared" ca="1" si="57"/>
        <v>5</v>
      </c>
      <c r="RR24" s="145">
        <f t="shared" ca="1" si="57"/>
        <v>5</v>
      </c>
      <c r="RS24" s="145">
        <f t="shared" ca="1" si="57"/>
        <v>5</v>
      </c>
      <c r="RT24" s="145">
        <f t="shared" ca="1" si="57"/>
        <v>5</v>
      </c>
      <c r="RU24" s="145">
        <f t="shared" ca="1" si="57"/>
        <v>5</v>
      </c>
      <c r="RV24" s="145">
        <f t="shared" ca="1" si="57"/>
        <v>6</v>
      </c>
      <c r="RW24" s="145">
        <f t="shared" ca="1" si="57"/>
        <v>6</v>
      </c>
      <c r="RX24" s="145">
        <f t="shared" ca="1" si="57"/>
        <v>6</v>
      </c>
      <c r="RY24" s="145">
        <f t="shared" ca="1" si="57"/>
        <v>6</v>
      </c>
      <c r="RZ24" s="145">
        <f t="shared" ca="1" si="57"/>
        <v>6</v>
      </c>
      <c r="SA24" s="145">
        <f t="shared" ca="1" si="57"/>
        <v>6</v>
      </c>
      <c r="SB24" s="145">
        <f t="shared" si="57"/>
        <v>1</v>
      </c>
      <c r="SC24" s="145">
        <f t="shared" si="57"/>
        <v>1</v>
      </c>
      <c r="SD24" s="145">
        <f t="shared" si="57"/>
        <v>1</v>
      </c>
      <c r="SE24" s="145">
        <f t="shared" si="57"/>
        <v>1</v>
      </c>
      <c r="SF24" s="145">
        <f t="shared" si="57"/>
        <v>1</v>
      </c>
      <c r="SG24" s="145">
        <f t="shared" si="57"/>
        <v>1</v>
      </c>
      <c r="SH24" s="145">
        <f t="shared" si="57"/>
        <v>1</v>
      </c>
      <c r="SI24" s="145">
        <f t="shared" si="57"/>
        <v>1</v>
      </c>
      <c r="SJ24" s="145">
        <f t="shared" si="57"/>
        <v>1</v>
      </c>
      <c r="SK24" s="145">
        <f t="shared" si="57"/>
        <v>1</v>
      </c>
      <c r="SL24" s="145">
        <f t="shared" si="57"/>
        <v>1</v>
      </c>
      <c r="SM24" s="145">
        <f t="shared" si="57"/>
        <v>1</v>
      </c>
      <c r="SN24" s="145">
        <f t="shared" si="57"/>
        <v>1</v>
      </c>
      <c r="SO24" s="145">
        <f t="shared" si="57"/>
        <v>1</v>
      </c>
      <c r="SP24" s="145">
        <f t="shared" si="57"/>
        <v>1</v>
      </c>
      <c r="SQ24" s="145">
        <f t="shared" si="57"/>
        <v>1</v>
      </c>
      <c r="SR24" s="145">
        <f t="shared" si="57"/>
        <v>1</v>
      </c>
      <c r="SS24" s="145">
        <f t="shared" si="57"/>
        <v>1</v>
      </c>
      <c r="ST24" s="145">
        <f t="shared" si="57"/>
        <v>1</v>
      </c>
      <c r="SU24" s="145">
        <f t="shared" si="57"/>
        <v>1</v>
      </c>
      <c r="SV24" s="145">
        <f t="shared" si="57"/>
        <v>1</v>
      </c>
      <c r="SW24" s="145">
        <f t="shared" si="57"/>
        <v>1</v>
      </c>
      <c r="SX24" s="145">
        <f t="shared" si="57"/>
        <v>1</v>
      </c>
      <c r="SY24" s="145">
        <f t="shared" si="57"/>
        <v>1</v>
      </c>
      <c r="SZ24" s="145">
        <f t="shared" si="57"/>
        <v>1</v>
      </c>
      <c r="TA24" s="145">
        <f t="shared" si="57"/>
        <v>1</v>
      </c>
      <c r="TB24" s="145">
        <f t="shared" si="57"/>
        <v>1</v>
      </c>
      <c r="TC24" s="145">
        <f t="shared" si="57"/>
        <v>1</v>
      </c>
      <c r="TD24" s="145">
        <f t="shared" si="57"/>
        <v>1</v>
      </c>
      <c r="TE24" s="145">
        <f t="shared" ref="TE24:VK24" si="58">QU24</f>
        <v>1</v>
      </c>
      <c r="TF24" s="145">
        <f t="shared" si="58"/>
        <v>1</v>
      </c>
      <c r="TG24" s="145">
        <f t="shared" si="58"/>
        <v>1</v>
      </c>
      <c r="TH24" s="145">
        <f t="shared" ca="1" si="58"/>
        <v>2</v>
      </c>
      <c r="TI24" s="145">
        <f t="shared" ca="1" si="58"/>
        <v>2</v>
      </c>
      <c r="TJ24" s="145">
        <f t="shared" ca="1" si="58"/>
        <v>2</v>
      </c>
      <c r="TK24" s="145">
        <f t="shared" ca="1" si="58"/>
        <v>2</v>
      </c>
      <c r="TL24" s="145">
        <f t="shared" ca="1" si="58"/>
        <v>2</v>
      </c>
      <c r="TM24" s="145">
        <f t="shared" ca="1" si="58"/>
        <v>2</v>
      </c>
      <c r="TN24" s="145">
        <f t="shared" ca="1" si="58"/>
        <v>3</v>
      </c>
      <c r="TO24" s="145">
        <f t="shared" ca="1" si="58"/>
        <v>3</v>
      </c>
      <c r="TP24" s="145">
        <f t="shared" ca="1" si="58"/>
        <v>3</v>
      </c>
      <c r="TQ24" s="145">
        <f t="shared" ca="1" si="58"/>
        <v>3</v>
      </c>
      <c r="TR24" s="145">
        <f t="shared" ca="1" si="58"/>
        <v>3</v>
      </c>
      <c r="TS24" s="145">
        <f t="shared" ca="1" si="58"/>
        <v>3</v>
      </c>
      <c r="TT24" s="145">
        <f t="shared" ca="1" si="58"/>
        <v>4</v>
      </c>
      <c r="TU24" s="145">
        <f t="shared" ca="1" si="58"/>
        <v>4</v>
      </c>
      <c r="TV24" s="145">
        <f t="shared" ca="1" si="58"/>
        <v>4</v>
      </c>
      <c r="TW24" s="145">
        <f t="shared" ca="1" si="58"/>
        <v>4</v>
      </c>
      <c r="TX24" s="145">
        <f t="shared" ca="1" si="58"/>
        <v>4</v>
      </c>
      <c r="TY24" s="145">
        <f t="shared" ca="1" si="58"/>
        <v>4</v>
      </c>
      <c r="TZ24" s="145">
        <f t="shared" ca="1" si="58"/>
        <v>5</v>
      </c>
      <c r="UA24" s="145">
        <f t="shared" ca="1" si="58"/>
        <v>5</v>
      </c>
      <c r="UB24" s="145">
        <f t="shared" ca="1" si="58"/>
        <v>5</v>
      </c>
      <c r="UC24" s="145">
        <f t="shared" ca="1" si="58"/>
        <v>5</v>
      </c>
      <c r="UD24" s="145">
        <f t="shared" ca="1" si="58"/>
        <v>5</v>
      </c>
      <c r="UE24" s="145">
        <f t="shared" ca="1" si="58"/>
        <v>5</v>
      </c>
      <c r="UF24" s="145">
        <f t="shared" ca="1" si="58"/>
        <v>6</v>
      </c>
      <c r="UG24" s="145">
        <f t="shared" ca="1" si="58"/>
        <v>6</v>
      </c>
      <c r="UH24" s="145">
        <f t="shared" ca="1" si="58"/>
        <v>6</v>
      </c>
      <c r="UI24" s="145">
        <f t="shared" ca="1" si="58"/>
        <v>6</v>
      </c>
      <c r="UJ24" s="145">
        <f t="shared" ca="1" si="58"/>
        <v>6</v>
      </c>
      <c r="UK24" s="145">
        <f t="shared" ca="1" si="58"/>
        <v>6</v>
      </c>
      <c r="UL24" s="145">
        <f t="shared" si="58"/>
        <v>1</v>
      </c>
      <c r="UM24" s="145">
        <f t="shared" si="58"/>
        <v>1</v>
      </c>
      <c r="UN24" s="145">
        <f t="shared" si="58"/>
        <v>1</v>
      </c>
      <c r="UO24" s="145">
        <f t="shared" si="58"/>
        <v>1</v>
      </c>
      <c r="UP24" s="145">
        <f t="shared" si="58"/>
        <v>1</v>
      </c>
      <c r="UQ24" s="145">
        <f t="shared" si="58"/>
        <v>1</v>
      </c>
      <c r="UR24" s="145">
        <f t="shared" si="58"/>
        <v>1</v>
      </c>
      <c r="US24" s="145">
        <f t="shared" si="58"/>
        <v>1</v>
      </c>
      <c r="UT24" s="145">
        <f t="shared" si="58"/>
        <v>1</v>
      </c>
      <c r="UU24" s="145">
        <f t="shared" si="58"/>
        <v>1</v>
      </c>
      <c r="UV24" s="145">
        <f t="shared" si="58"/>
        <v>1</v>
      </c>
      <c r="UW24" s="145">
        <f t="shared" si="58"/>
        <v>1</v>
      </c>
      <c r="UX24" s="145">
        <f t="shared" si="58"/>
        <v>1</v>
      </c>
      <c r="UY24" s="145">
        <f t="shared" si="58"/>
        <v>1</v>
      </c>
      <c r="UZ24" s="145">
        <f t="shared" si="58"/>
        <v>1</v>
      </c>
      <c r="VA24" s="145">
        <f t="shared" si="58"/>
        <v>1</v>
      </c>
      <c r="VB24" s="145">
        <f t="shared" si="58"/>
        <v>1</v>
      </c>
      <c r="VC24" s="145">
        <f t="shared" si="58"/>
        <v>1</v>
      </c>
      <c r="VD24" s="145">
        <f t="shared" si="58"/>
        <v>1</v>
      </c>
      <c r="VE24" s="145">
        <f t="shared" si="58"/>
        <v>1</v>
      </c>
      <c r="VF24" s="145">
        <f t="shared" si="58"/>
        <v>1</v>
      </c>
      <c r="VG24" s="145">
        <f t="shared" si="58"/>
        <v>1</v>
      </c>
      <c r="VH24" s="145">
        <f t="shared" si="58"/>
        <v>1</v>
      </c>
      <c r="VI24" s="145">
        <f t="shared" si="58"/>
        <v>1</v>
      </c>
      <c r="VJ24" s="145">
        <f t="shared" si="58"/>
        <v>1</v>
      </c>
      <c r="VK24" s="145">
        <f t="shared" si="58"/>
        <v>1</v>
      </c>
      <c r="VL24" s="508"/>
      <c r="VM24" s="512">
        <v>0</v>
      </c>
    </row>
    <row r="25" spans="1:585">
      <c r="A25" s="21">
        <f>ROW(A25)-5</f>
        <v>20</v>
      </c>
      <c r="B25" s="21">
        <v>0</v>
      </c>
      <c r="C25">
        <v>0</v>
      </c>
      <c r="D25" s="11" t="str">
        <f>D$5</f>
        <v>GSW</v>
      </c>
      <c r="E25" t="b">
        <v>0</v>
      </c>
      <c r="F25" t="b">
        <v>1</v>
      </c>
      <c r="G25" t="b">
        <v>1</v>
      </c>
      <c r="I25" s="11">
        <f t="shared" ref="I25:Y25" si="59">I$5</f>
        <v>1</v>
      </c>
      <c r="J25" s="11">
        <f t="shared" si="59"/>
        <v>0</v>
      </c>
      <c r="K25" s="11">
        <f t="shared" si="59"/>
        <v>0</v>
      </c>
      <c r="L25" s="11">
        <f t="shared" si="59"/>
        <v>0</v>
      </c>
      <c r="M25" s="11">
        <f t="shared" si="59"/>
        <v>1</v>
      </c>
      <c r="N25" s="11">
        <f>N$5</f>
        <v>2</v>
      </c>
      <c r="O25" s="11">
        <f t="shared" si="59"/>
        <v>2</v>
      </c>
      <c r="P25" s="11">
        <f t="shared" si="59"/>
        <v>3</v>
      </c>
      <c r="Q25" s="11">
        <f t="shared" si="59"/>
        <v>2</v>
      </c>
      <c r="R25" s="11">
        <f t="shared" si="59"/>
        <v>0</v>
      </c>
      <c r="S25" s="11">
        <f t="shared" si="59"/>
        <v>0</v>
      </c>
      <c r="T25" s="11">
        <f t="shared" si="59"/>
        <v>0</v>
      </c>
      <c r="U25" s="11">
        <f t="shared" si="59"/>
        <v>0</v>
      </c>
      <c r="V25" s="11">
        <f t="shared" si="59"/>
        <v>0</v>
      </c>
      <c r="W25" s="11">
        <f>W$5</f>
        <v>0</v>
      </c>
      <c r="X25" s="11">
        <f t="shared" si="59"/>
        <v>0</v>
      </c>
      <c r="Y25" s="11">
        <f t="shared" si="59"/>
        <v>0</v>
      </c>
      <c r="Z25" s="211"/>
      <c r="AA25" s="211"/>
      <c r="AB25" s="211"/>
      <c r="AC25" s="211"/>
      <c r="AD25" s="211"/>
      <c r="AE25" s="11">
        <v>0</v>
      </c>
      <c r="AF25" s="211"/>
      <c r="AG25" s="211"/>
      <c r="AH25" s="211"/>
      <c r="AI25" s="211"/>
      <c r="AJ25" s="211"/>
      <c r="AK25" s="211"/>
      <c r="AL25" s="211"/>
      <c r="AM25" s="211"/>
      <c r="AV25" s="224" t="s">
        <v>373</v>
      </c>
      <c r="AW25" s="9" t="str">
        <f>IF(COUNTIF(AV$5:AV25,AV25)=1,"-","Dup")</f>
        <v>-</v>
      </c>
      <c r="AX25" s="9"/>
      <c r="AY25" s="11" t="str">
        <f t="shared" ref="AY25:BF25" si="60">AY$5</f>
        <v>-</v>
      </c>
      <c r="AZ25" s="11" t="str">
        <f t="shared" si="60"/>
        <v>-</v>
      </c>
      <c r="BA25" s="11" t="str">
        <f t="shared" si="60"/>
        <v>-</v>
      </c>
      <c r="BB25" s="11" t="str">
        <f t="shared" si="60"/>
        <v>-</v>
      </c>
      <c r="BC25" s="11" t="str">
        <f t="shared" si="60"/>
        <v>-</v>
      </c>
      <c r="BD25" s="11" t="str">
        <f t="shared" si="60"/>
        <v>-</v>
      </c>
      <c r="BE25" s="11" t="str">
        <f t="shared" si="60"/>
        <v>-</v>
      </c>
      <c r="BF25" s="11" t="str">
        <f t="shared" si="60"/>
        <v>-</v>
      </c>
      <c r="BG25" s="9"/>
      <c r="BH25" s="11" t="str">
        <f t="shared" ref="BH25:DY25" si="61">BH$5</f>
        <v>-</v>
      </c>
      <c r="BI25" s="11" t="str">
        <f t="shared" si="61"/>
        <v>-</v>
      </c>
      <c r="BJ25" s="11" t="str">
        <f t="shared" si="61"/>
        <v>-</v>
      </c>
      <c r="BK25" s="11" t="str">
        <f t="shared" si="61"/>
        <v>-</v>
      </c>
      <c r="BL25" s="11" t="str">
        <f t="shared" si="61"/>
        <v>-</v>
      </c>
      <c r="BM25" s="11" t="str">
        <f>BM$5</f>
        <v>-</v>
      </c>
      <c r="BN25" s="11" t="str">
        <f>BN$5</f>
        <v>-</v>
      </c>
      <c r="BO25" s="9"/>
      <c r="BP25" s="11" t="str">
        <f t="shared" ref="BP25:CP25" si="62">BP$5</f>
        <v>-</v>
      </c>
      <c r="BQ25" s="11" t="str">
        <f t="shared" si="62"/>
        <v>-</v>
      </c>
      <c r="BR25" s="11" t="str">
        <f t="shared" si="62"/>
        <v>-</v>
      </c>
      <c r="BS25" s="11" t="str">
        <f t="shared" si="62"/>
        <v>-</v>
      </c>
      <c r="BT25" s="11" t="str">
        <f t="shared" si="62"/>
        <v>-</v>
      </c>
      <c r="BU25" s="11" t="str">
        <f t="shared" si="62"/>
        <v>-</v>
      </c>
      <c r="BV25" s="11" t="str">
        <f t="shared" si="62"/>
        <v>-</v>
      </c>
      <c r="BW25" s="11" t="str">
        <f t="shared" si="62"/>
        <v>-</v>
      </c>
      <c r="BX25" s="11" t="str">
        <f t="shared" si="62"/>
        <v>-</v>
      </c>
      <c r="BY25" s="11" t="str">
        <f t="shared" si="62"/>
        <v>-</v>
      </c>
      <c r="BZ25" s="11" t="str">
        <f t="shared" si="62"/>
        <v>-</v>
      </c>
      <c r="CA25" s="11" t="str">
        <f t="shared" si="62"/>
        <v>-</v>
      </c>
      <c r="CB25" s="11" t="str">
        <f t="shared" si="62"/>
        <v>-</v>
      </c>
      <c r="CC25" s="11" t="str">
        <f t="shared" si="62"/>
        <v>-</v>
      </c>
      <c r="CD25" s="11" t="str">
        <f t="shared" si="62"/>
        <v>-</v>
      </c>
      <c r="CE25" s="11" t="str">
        <f t="shared" si="62"/>
        <v>-</v>
      </c>
      <c r="CF25" s="9"/>
      <c r="CG25" s="11" t="str">
        <f t="shared" si="62"/>
        <v>-</v>
      </c>
      <c r="CH25" s="11" t="str">
        <f t="shared" si="62"/>
        <v>-</v>
      </c>
      <c r="CI25" s="11" t="str">
        <f t="shared" si="62"/>
        <v>-</v>
      </c>
      <c r="CJ25" s="11" t="str">
        <f t="shared" si="62"/>
        <v>-</v>
      </c>
      <c r="CK25" s="11" t="str">
        <f t="shared" si="62"/>
        <v>-</v>
      </c>
      <c r="CL25" s="11" t="str">
        <f t="shared" si="62"/>
        <v>-</v>
      </c>
      <c r="CM25" s="11" t="str">
        <f t="shared" si="62"/>
        <v>-</v>
      </c>
      <c r="CN25" s="11" t="str">
        <f t="shared" si="62"/>
        <v>-</v>
      </c>
      <c r="CO25" s="11" t="str">
        <f t="shared" si="62"/>
        <v>-</v>
      </c>
      <c r="CP25" s="11" t="str">
        <f t="shared" si="62"/>
        <v>-</v>
      </c>
      <c r="CQ25" s="9"/>
      <c r="CR25" s="11" t="str">
        <f t="shared" si="61"/>
        <v>-</v>
      </c>
      <c r="CS25" s="11" t="str">
        <f>CS$5</f>
        <v>-</v>
      </c>
      <c r="CT25" s="11" t="str">
        <f>CT$5</f>
        <v>-</v>
      </c>
      <c r="CU25" s="577" t="str">
        <f>CU$5</f>
        <v>-</v>
      </c>
      <c r="CV25" s="11" t="str">
        <f t="shared" si="61"/>
        <v>-</v>
      </c>
      <c r="CW25" s="11" t="str">
        <f t="shared" si="61"/>
        <v>-</v>
      </c>
      <c r="CX25" s="11" t="str">
        <f t="shared" si="61"/>
        <v>-</v>
      </c>
      <c r="CY25" s="577" t="str">
        <f t="shared" si="61"/>
        <v>-</v>
      </c>
      <c r="CZ25" s="11" t="str">
        <f t="shared" ref="CZ25:DV25" si="63">CZ$5</f>
        <v>-</v>
      </c>
      <c r="DA25" s="11" t="str">
        <f t="shared" si="63"/>
        <v>-</v>
      </c>
      <c r="DB25" s="11" t="str">
        <f t="shared" si="63"/>
        <v>-</v>
      </c>
      <c r="DC25" s="11" t="str">
        <f t="shared" si="63"/>
        <v>-</v>
      </c>
      <c r="DD25" s="11" t="str">
        <f t="shared" si="63"/>
        <v>-</v>
      </c>
      <c r="DE25" s="11" t="str">
        <f t="shared" si="63"/>
        <v>-</v>
      </c>
      <c r="DF25" s="11" t="str">
        <f t="shared" si="63"/>
        <v>-</v>
      </c>
      <c r="DG25" s="11" t="str">
        <f t="shared" si="63"/>
        <v>-</v>
      </c>
      <c r="DH25" s="11" t="str">
        <f t="shared" si="63"/>
        <v>-</v>
      </c>
      <c r="DI25" s="11" t="str">
        <f t="shared" si="63"/>
        <v>-</v>
      </c>
      <c r="DJ25" s="11" t="str">
        <f t="shared" si="63"/>
        <v>-</v>
      </c>
      <c r="DK25" s="11" t="str">
        <f t="shared" si="63"/>
        <v>-</v>
      </c>
      <c r="DL25" s="11" t="str">
        <f t="shared" si="63"/>
        <v>-</v>
      </c>
      <c r="DM25" s="11" t="str">
        <f t="shared" si="63"/>
        <v>-</v>
      </c>
      <c r="DN25" s="11" t="str">
        <f t="shared" si="63"/>
        <v>-</v>
      </c>
      <c r="DO25" s="11" t="str">
        <f t="shared" si="63"/>
        <v>-</v>
      </c>
      <c r="DP25" s="11" t="str">
        <f t="shared" si="63"/>
        <v>-</v>
      </c>
      <c r="DQ25" s="11" t="str">
        <f t="shared" si="63"/>
        <v>-</v>
      </c>
      <c r="DR25" s="11" t="str">
        <f t="shared" si="63"/>
        <v>-</v>
      </c>
      <c r="DS25" s="11" t="str">
        <f t="shared" si="63"/>
        <v>-</v>
      </c>
      <c r="DT25" s="11" t="str">
        <f t="shared" si="63"/>
        <v>-</v>
      </c>
      <c r="DU25" s="11" t="str">
        <f t="shared" si="63"/>
        <v>-</v>
      </c>
      <c r="DV25" s="11" t="str">
        <f t="shared" si="63"/>
        <v>-</v>
      </c>
      <c r="DW25" s="11" t="str">
        <f t="shared" si="61"/>
        <v>-</v>
      </c>
      <c r="DX25" s="11">
        <f t="shared" si="61"/>
        <v>1</v>
      </c>
      <c r="DY25" s="11">
        <f t="shared" si="61"/>
        <v>1</v>
      </c>
      <c r="DZ25" s="9"/>
      <c r="EA25" s="11" t="str">
        <f t="shared" ref="EA25:EL25" si="64">EA$5</f>
        <v>-</v>
      </c>
      <c r="EB25" s="11" t="str">
        <f t="shared" si="64"/>
        <v>-</v>
      </c>
      <c r="EC25" s="11" t="str">
        <f t="shared" si="64"/>
        <v>-</v>
      </c>
      <c r="ED25" s="11" t="str">
        <f t="shared" si="64"/>
        <v>-</v>
      </c>
      <c r="EE25" s="11" t="str">
        <f t="shared" si="64"/>
        <v>-</v>
      </c>
      <c r="EF25" s="11" t="str">
        <f t="shared" si="64"/>
        <v>-</v>
      </c>
      <c r="EG25" s="11" t="str">
        <f t="shared" si="64"/>
        <v>-</v>
      </c>
      <c r="EH25" s="11" t="str">
        <f t="shared" si="64"/>
        <v>-</v>
      </c>
      <c r="EI25" s="11" t="str">
        <f t="shared" si="64"/>
        <v>-</v>
      </c>
      <c r="EJ25" s="11" t="str">
        <f t="shared" si="64"/>
        <v>-</v>
      </c>
      <c r="EK25" s="11" t="str">
        <f t="shared" si="64"/>
        <v>-</v>
      </c>
      <c r="EL25" s="11" t="str">
        <f t="shared" si="64"/>
        <v>-</v>
      </c>
      <c r="EM25" s="11">
        <f t="shared" ref="EM25:JH25" si="65">EM$5</f>
        <v>0</v>
      </c>
      <c r="EN25" s="514">
        <f t="shared" si="65"/>
        <v>0</v>
      </c>
      <c r="EO25" s="514">
        <f t="shared" si="65"/>
        <v>0</v>
      </c>
      <c r="EP25" s="514">
        <f t="shared" si="65"/>
        <v>0</v>
      </c>
      <c r="EQ25" s="514">
        <f t="shared" si="65"/>
        <v>0</v>
      </c>
      <c r="ER25" s="514">
        <f t="shared" si="65"/>
        <v>0</v>
      </c>
      <c r="ES25" s="514">
        <f t="shared" si="65"/>
        <v>0</v>
      </c>
      <c r="ET25" s="514">
        <f t="shared" si="65"/>
        <v>0</v>
      </c>
      <c r="EU25" s="514">
        <f t="shared" si="65"/>
        <v>0</v>
      </c>
      <c r="EV25" s="514">
        <f t="shared" si="65"/>
        <v>0</v>
      </c>
      <c r="EW25" s="514">
        <f t="shared" si="65"/>
        <v>0</v>
      </c>
      <c r="EX25" s="514">
        <f t="shared" si="65"/>
        <v>0</v>
      </c>
      <c r="EY25" s="514">
        <f t="shared" si="65"/>
        <v>0</v>
      </c>
      <c r="EZ25" s="514">
        <f t="shared" si="65"/>
        <v>0</v>
      </c>
      <c r="FA25" s="514">
        <f t="shared" si="65"/>
        <v>0</v>
      </c>
      <c r="FB25" s="514">
        <f t="shared" si="65"/>
        <v>0</v>
      </c>
      <c r="FC25" s="514">
        <f t="shared" si="65"/>
        <v>0</v>
      </c>
      <c r="FD25" s="514">
        <f t="shared" si="65"/>
        <v>0</v>
      </c>
      <c r="FE25" s="514">
        <f t="shared" si="65"/>
        <v>0</v>
      </c>
      <c r="FF25" s="514">
        <f t="shared" si="65"/>
        <v>0</v>
      </c>
      <c r="FG25" s="514">
        <f t="shared" si="65"/>
        <v>0</v>
      </c>
      <c r="FH25" s="514">
        <f t="shared" si="65"/>
        <v>0</v>
      </c>
      <c r="FI25" s="514">
        <f t="shared" si="65"/>
        <v>0</v>
      </c>
      <c r="FJ25" s="514">
        <f t="shared" si="65"/>
        <v>0</v>
      </c>
      <c r="FK25" s="514">
        <f t="shared" si="65"/>
        <v>0</v>
      </c>
      <c r="FL25" s="514">
        <f t="shared" si="65"/>
        <v>0</v>
      </c>
      <c r="FM25" s="514">
        <f t="shared" si="65"/>
        <v>0</v>
      </c>
      <c r="FN25" s="514">
        <f t="shared" si="65"/>
        <v>0</v>
      </c>
      <c r="FO25" s="514">
        <f t="shared" si="65"/>
        <v>0</v>
      </c>
      <c r="FP25" s="514">
        <f t="shared" si="65"/>
        <v>0</v>
      </c>
      <c r="FQ25" s="514">
        <f t="shared" si="65"/>
        <v>0</v>
      </c>
      <c r="FR25" s="514">
        <f t="shared" si="65"/>
        <v>0</v>
      </c>
      <c r="FS25" s="514">
        <f t="shared" si="65"/>
        <v>0</v>
      </c>
      <c r="FT25" s="514">
        <f t="shared" si="65"/>
        <v>0</v>
      </c>
      <c r="FU25" s="514">
        <f t="shared" si="65"/>
        <v>0</v>
      </c>
      <c r="FV25" s="514">
        <f t="shared" si="65"/>
        <v>0</v>
      </c>
      <c r="FW25" s="514">
        <f t="shared" si="65"/>
        <v>0</v>
      </c>
      <c r="FX25" s="514">
        <f t="shared" si="65"/>
        <v>0</v>
      </c>
      <c r="FY25" s="514">
        <f t="shared" si="65"/>
        <v>0</v>
      </c>
      <c r="FZ25" s="514">
        <f t="shared" si="65"/>
        <v>0</v>
      </c>
      <c r="GA25" s="514">
        <f t="shared" si="65"/>
        <v>0</v>
      </c>
      <c r="GB25" s="514">
        <f t="shared" si="65"/>
        <v>0</v>
      </c>
      <c r="GC25" s="514">
        <f t="shared" si="65"/>
        <v>0</v>
      </c>
      <c r="GD25" s="514">
        <f t="shared" si="65"/>
        <v>0</v>
      </c>
      <c r="GE25" s="514">
        <f t="shared" si="65"/>
        <v>0</v>
      </c>
      <c r="GF25" s="514">
        <f t="shared" si="65"/>
        <v>0</v>
      </c>
      <c r="GG25" s="514">
        <f t="shared" si="65"/>
        <v>0</v>
      </c>
      <c r="GH25" s="514">
        <f t="shared" si="65"/>
        <v>0</v>
      </c>
      <c r="GI25" s="514">
        <f t="shared" si="65"/>
        <v>0</v>
      </c>
      <c r="GJ25" s="514">
        <f t="shared" si="65"/>
        <v>0</v>
      </c>
      <c r="GK25" s="514">
        <f t="shared" si="65"/>
        <v>0</v>
      </c>
      <c r="GL25" s="514">
        <f t="shared" si="65"/>
        <v>0</v>
      </c>
      <c r="GM25" s="514">
        <f t="shared" si="65"/>
        <v>0</v>
      </c>
      <c r="GN25" s="514">
        <f t="shared" si="65"/>
        <v>0</v>
      </c>
      <c r="GO25" s="514">
        <f t="shared" si="65"/>
        <v>0</v>
      </c>
      <c r="GP25" s="514">
        <f t="shared" si="65"/>
        <v>0</v>
      </c>
      <c r="GQ25" s="514">
        <f t="shared" si="65"/>
        <v>0</v>
      </c>
      <c r="GR25" s="514">
        <f t="shared" si="65"/>
        <v>0</v>
      </c>
      <c r="GS25" s="514">
        <f t="shared" si="65"/>
        <v>0</v>
      </c>
      <c r="GT25" s="514">
        <f t="shared" si="65"/>
        <v>0</v>
      </c>
      <c r="GU25" s="514">
        <f t="shared" si="65"/>
        <v>0</v>
      </c>
      <c r="GV25" s="514">
        <f t="shared" si="65"/>
        <v>0</v>
      </c>
      <c r="GW25" s="514">
        <f t="shared" si="65"/>
        <v>0</v>
      </c>
      <c r="GX25" s="514">
        <f t="shared" si="65"/>
        <v>0</v>
      </c>
      <c r="GY25" s="514">
        <f t="shared" si="65"/>
        <v>0</v>
      </c>
      <c r="GZ25" s="514">
        <f t="shared" si="65"/>
        <v>0</v>
      </c>
      <c r="HA25" s="514">
        <f t="shared" si="65"/>
        <v>0</v>
      </c>
      <c r="HB25" s="514">
        <f t="shared" si="65"/>
        <v>0</v>
      </c>
      <c r="HC25" s="514">
        <f t="shared" si="65"/>
        <v>0</v>
      </c>
      <c r="HD25" s="514">
        <f t="shared" si="65"/>
        <v>0</v>
      </c>
      <c r="HE25" s="514">
        <f t="shared" si="65"/>
        <v>0</v>
      </c>
      <c r="HF25" s="514">
        <f t="shared" si="65"/>
        <v>0</v>
      </c>
      <c r="HG25" s="514">
        <f t="shared" si="65"/>
        <v>0</v>
      </c>
      <c r="HH25" s="514">
        <f t="shared" si="65"/>
        <v>0</v>
      </c>
      <c r="HI25" s="514">
        <f t="shared" si="65"/>
        <v>0</v>
      </c>
      <c r="HJ25" s="514">
        <f t="shared" si="65"/>
        <v>0</v>
      </c>
      <c r="HK25" s="514">
        <f t="shared" si="65"/>
        <v>0</v>
      </c>
      <c r="HL25" s="514">
        <f t="shared" si="65"/>
        <v>0</v>
      </c>
      <c r="HM25" s="514">
        <f t="shared" si="65"/>
        <v>0</v>
      </c>
      <c r="HN25" s="514">
        <f t="shared" si="65"/>
        <v>0</v>
      </c>
      <c r="HO25" s="514">
        <f t="shared" si="65"/>
        <v>0</v>
      </c>
      <c r="HP25" s="514">
        <f t="shared" si="65"/>
        <v>0</v>
      </c>
      <c r="HQ25" s="514">
        <f t="shared" si="65"/>
        <v>0</v>
      </c>
      <c r="HR25" s="514">
        <f t="shared" si="65"/>
        <v>0</v>
      </c>
      <c r="HS25" s="514">
        <f t="shared" si="65"/>
        <v>0</v>
      </c>
      <c r="HT25" s="514">
        <f t="shared" si="65"/>
        <v>0</v>
      </c>
      <c r="HU25" s="514">
        <f t="shared" si="65"/>
        <v>0</v>
      </c>
      <c r="HV25" s="514">
        <f t="shared" si="65"/>
        <v>0</v>
      </c>
      <c r="HW25" s="514">
        <f t="shared" si="65"/>
        <v>0</v>
      </c>
      <c r="HX25" s="514">
        <f t="shared" si="65"/>
        <v>0</v>
      </c>
      <c r="HY25" s="514">
        <f t="shared" si="65"/>
        <v>0</v>
      </c>
      <c r="HZ25" s="514">
        <f t="shared" si="65"/>
        <v>0</v>
      </c>
      <c r="IA25" s="514">
        <f t="shared" si="65"/>
        <v>0</v>
      </c>
      <c r="IB25" s="514">
        <f t="shared" si="65"/>
        <v>0</v>
      </c>
      <c r="IC25" s="514">
        <f t="shared" si="65"/>
        <v>0</v>
      </c>
      <c r="ID25" s="514">
        <f t="shared" si="65"/>
        <v>0</v>
      </c>
      <c r="IE25" s="514">
        <f t="shared" si="65"/>
        <v>0</v>
      </c>
      <c r="IF25" s="514">
        <f t="shared" si="65"/>
        <v>0</v>
      </c>
      <c r="IG25" s="514">
        <f t="shared" si="65"/>
        <v>0</v>
      </c>
      <c r="IH25" s="514">
        <f t="shared" si="65"/>
        <v>0</v>
      </c>
      <c r="II25" s="514">
        <f t="shared" si="65"/>
        <v>0</v>
      </c>
      <c r="IJ25" s="514">
        <f t="shared" si="65"/>
        <v>0</v>
      </c>
      <c r="IK25" s="514">
        <f t="shared" si="65"/>
        <v>0</v>
      </c>
      <c r="IL25" s="514">
        <f t="shared" si="65"/>
        <v>0</v>
      </c>
      <c r="IM25" s="514">
        <f t="shared" si="65"/>
        <v>0</v>
      </c>
      <c r="IN25" s="514">
        <f t="shared" si="65"/>
        <v>0</v>
      </c>
      <c r="IO25" s="514">
        <f t="shared" si="65"/>
        <v>0</v>
      </c>
      <c r="IP25" s="514">
        <f t="shared" si="65"/>
        <v>0</v>
      </c>
      <c r="IQ25" s="514">
        <f t="shared" si="65"/>
        <v>0</v>
      </c>
      <c r="IR25" s="514">
        <f t="shared" si="65"/>
        <v>0</v>
      </c>
      <c r="IS25" s="514">
        <f t="shared" si="65"/>
        <v>0</v>
      </c>
      <c r="IT25" s="514">
        <f t="shared" si="65"/>
        <v>0</v>
      </c>
      <c r="IU25" s="514">
        <f t="shared" si="65"/>
        <v>0</v>
      </c>
      <c r="IV25" s="514">
        <f t="shared" si="65"/>
        <v>0</v>
      </c>
      <c r="IW25" s="514">
        <f t="shared" si="65"/>
        <v>0</v>
      </c>
      <c r="IX25" s="514">
        <f t="shared" si="65"/>
        <v>0</v>
      </c>
      <c r="IY25" s="514">
        <f t="shared" si="65"/>
        <v>0</v>
      </c>
      <c r="IZ25" s="514">
        <f t="shared" si="65"/>
        <v>0</v>
      </c>
      <c r="JA25" s="514">
        <f t="shared" si="65"/>
        <v>0</v>
      </c>
      <c r="JB25" s="514">
        <f t="shared" si="65"/>
        <v>0</v>
      </c>
      <c r="JC25" s="514">
        <f t="shared" si="65"/>
        <v>0</v>
      </c>
      <c r="JD25" s="514">
        <f t="shared" si="65"/>
        <v>0</v>
      </c>
      <c r="JE25" s="514">
        <f t="shared" si="65"/>
        <v>0</v>
      </c>
      <c r="JF25" s="514">
        <f t="shared" si="65"/>
        <v>0</v>
      </c>
      <c r="JG25" s="514">
        <f t="shared" si="65"/>
        <v>0</v>
      </c>
      <c r="JH25" s="11" t="str">
        <f t="shared" si="65"/>
        <v>-</v>
      </c>
      <c r="JI25" s="9"/>
      <c r="JJ25" s="12">
        <v>1</v>
      </c>
      <c r="JK25" s="12" t="b">
        <v>0</v>
      </c>
      <c r="JL25" s="11">
        <f t="shared" ref="JL25" si="66">JL$5</f>
        <v>0</v>
      </c>
      <c r="JM25" s="11">
        <f>JM$5</f>
        <v>0</v>
      </c>
      <c r="JN25" s="11">
        <f>JN$5</f>
        <v>0</v>
      </c>
      <c r="JO25" s="11">
        <f>JO$5</f>
        <v>0</v>
      </c>
      <c r="JP25" s="11">
        <f>JP$5</f>
        <v>0</v>
      </c>
      <c r="JQ25" s="11" t="str">
        <f t="shared" ref="JQ25:JY25" si="67">JQ$5</f>
        <v>-</v>
      </c>
      <c r="JR25" s="11">
        <f t="shared" si="67"/>
        <v>1</v>
      </c>
      <c r="JS25" s="11">
        <f t="shared" si="67"/>
        <v>0</v>
      </c>
      <c r="JT25" s="11">
        <f t="shared" si="67"/>
        <v>0</v>
      </c>
      <c r="JU25" s="11">
        <f t="shared" si="67"/>
        <v>0</v>
      </c>
      <c r="JV25" s="11">
        <f>JV$5</f>
        <v>0</v>
      </c>
      <c r="JW25" s="11">
        <f>JW$5</f>
        <v>0</v>
      </c>
      <c r="JX25" s="11">
        <f t="shared" si="67"/>
        <v>0</v>
      </c>
      <c r="JY25" s="11">
        <f t="shared" si="67"/>
        <v>0</v>
      </c>
      <c r="JZ25" s="11">
        <f t="shared" ref="JZ25:LC25" si="68">JZ$5</f>
        <v>0</v>
      </c>
      <c r="KA25" s="11">
        <f t="shared" si="68"/>
        <v>0</v>
      </c>
      <c r="KB25" s="11">
        <f t="shared" si="68"/>
        <v>0</v>
      </c>
      <c r="KC25" s="11">
        <f t="shared" si="68"/>
        <v>0</v>
      </c>
      <c r="KD25" s="11">
        <f t="shared" si="68"/>
        <v>0</v>
      </c>
      <c r="KE25" s="11">
        <f t="shared" si="68"/>
        <v>0</v>
      </c>
      <c r="KF25" s="11">
        <f t="shared" si="68"/>
        <v>0</v>
      </c>
      <c r="KG25" s="11">
        <f t="shared" si="68"/>
        <v>0</v>
      </c>
      <c r="KH25" s="11">
        <f t="shared" si="68"/>
        <v>0</v>
      </c>
      <c r="KI25" s="11">
        <f t="shared" si="68"/>
        <v>0</v>
      </c>
      <c r="KJ25" s="11">
        <f t="shared" si="68"/>
        <v>0</v>
      </c>
      <c r="KK25" s="11">
        <f t="shared" si="68"/>
        <v>0</v>
      </c>
      <c r="KL25" s="11">
        <f t="shared" si="68"/>
        <v>0</v>
      </c>
      <c r="KM25" s="11">
        <f t="shared" si="68"/>
        <v>0</v>
      </c>
      <c r="KN25" s="11">
        <f t="shared" si="68"/>
        <v>0</v>
      </c>
      <c r="KO25" s="11">
        <f t="shared" si="68"/>
        <v>0</v>
      </c>
      <c r="KP25" s="11">
        <f t="shared" si="68"/>
        <v>0</v>
      </c>
      <c r="KQ25" s="11">
        <f t="shared" si="68"/>
        <v>0</v>
      </c>
      <c r="KR25" s="11">
        <f t="shared" si="68"/>
        <v>0</v>
      </c>
      <c r="KS25" s="11">
        <f t="shared" si="68"/>
        <v>0</v>
      </c>
      <c r="KT25" s="11">
        <f t="shared" si="68"/>
        <v>0</v>
      </c>
      <c r="KU25" s="11">
        <f t="shared" si="68"/>
        <v>0</v>
      </c>
      <c r="KV25" s="11">
        <f t="shared" si="68"/>
        <v>0</v>
      </c>
      <c r="KW25" s="11">
        <f t="shared" si="68"/>
        <v>0</v>
      </c>
      <c r="KX25" s="11">
        <f t="shared" si="68"/>
        <v>1</v>
      </c>
      <c r="KY25" s="11">
        <f>KY$5</f>
        <v>0</v>
      </c>
      <c r="KZ25" s="11">
        <f>KZ$5</f>
        <v>0</v>
      </c>
      <c r="LA25" s="11">
        <f>LA$5</f>
        <v>0</v>
      </c>
      <c r="LB25" s="11">
        <f t="shared" si="68"/>
        <v>0</v>
      </c>
      <c r="LC25" s="11">
        <f t="shared" si="68"/>
        <v>1</v>
      </c>
      <c r="LD25" s="9"/>
      <c r="LE25" s="11" t="str">
        <f t="shared" ref="LE25:LH25" si="69">LE$5</f>
        <v>-</v>
      </c>
      <c r="LF25" s="11" t="str">
        <f t="shared" si="69"/>
        <v>-</v>
      </c>
      <c r="LG25" s="11" t="str">
        <f t="shared" si="69"/>
        <v>-</v>
      </c>
      <c r="LH25" s="11" t="str">
        <f t="shared" si="69"/>
        <v>-</v>
      </c>
      <c r="LI25" s="11" t="str">
        <f>LI$5</f>
        <v>-</v>
      </c>
      <c r="LJ25" s="12" t="b">
        <v>0</v>
      </c>
      <c r="LK25" s="12" t="b">
        <v>0</v>
      </c>
      <c r="LL25" s="12" t="b">
        <v>1</v>
      </c>
      <c r="LM25" s="12">
        <v>1</v>
      </c>
      <c r="LN25" s="12">
        <v>1</v>
      </c>
      <c r="LO25" s="11" t="str">
        <f t="shared" ref="LO25:ML25" si="70">LO$5</f>
        <v>-</v>
      </c>
      <c r="LP25" s="11" t="str">
        <f>LP$5</f>
        <v>-</v>
      </c>
      <c r="LQ25" s="11" t="str">
        <f>LQ$5</f>
        <v>-</v>
      </c>
      <c r="LR25" s="11" t="str">
        <f t="shared" si="70"/>
        <v>-</v>
      </c>
      <c r="LS25" s="11" t="str">
        <f t="shared" si="70"/>
        <v>-</v>
      </c>
      <c r="LT25" s="11" t="str">
        <f t="shared" si="70"/>
        <v>-</v>
      </c>
      <c r="LU25" s="11" t="str">
        <f t="shared" si="70"/>
        <v>-</v>
      </c>
      <c r="LV25" s="11" t="str">
        <f t="shared" si="70"/>
        <v>-</v>
      </c>
      <c r="LW25" s="11" t="str">
        <f t="shared" si="70"/>
        <v>-</v>
      </c>
      <c r="LX25" s="11" t="str">
        <f t="shared" si="70"/>
        <v>-</v>
      </c>
      <c r="LY25" s="11" t="str">
        <f t="shared" si="70"/>
        <v>-</v>
      </c>
      <c r="LZ25" s="11" t="str">
        <f t="shared" si="70"/>
        <v>-</v>
      </c>
      <c r="MA25" s="11" t="str">
        <f t="shared" si="70"/>
        <v>-</v>
      </c>
      <c r="MB25" s="11" t="str">
        <f t="shared" si="70"/>
        <v>-</v>
      </c>
      <c r="MC25" s="11" t="str">
        <f t="shared" si="70"/>
        <v>-</v>
      </c>
      <c r="MD25" s="11" t="str">
        <f t="shared" si="70"/>
        <v>-</v>
      </c>
      <c r="ME25" s="12" t="b">
        <v>1</v>
      </c>
      <c r="MF25" s="12" t="str">
        <f t="shared" si="70"/>
        <v>-</v>
      </c>
      <c r="MG25" s="12" t="str">
        <f t="shared" si="70"/>
        <v>-</v>
      </c>
      <c r="MH25" s="12" t="str">
        <f t="shared" si="70"/>
        <v>-</v>
      </c>
      <c r="MI25" s="12" t="str">
        <f t="shared" si="70"/>
        <v>-</v>
      </c>
      <c r="MJ25" s="12" t="str">
        <f t="shared" si="70"/>
        <v>-</v>
      </c>
      <c r="MK25" s="12" t="str">
        <f t="shared" si="70"/>
        <v>-</v>
      </c>
      <c r="ML25" s="12" t="str">
        <f t="shared" si="70"/>
        <v>-</v>
      </c>
      <c r="MM25" s="11" t="str">
        <f>MM$5</f>
        <v>-</v>
      </c>
      <c r="MN25" s="11" t="str">
        <f>MN$5</f>
        <v>-</v>
      </c>
      <c r="MO25" s="11" t="str">
        <f>MO$5</f>
        <v>-</v>
      </c>
      <c r="MP25" s="12" t="b">
        <v>1</v>
      </c>
      <c r="MQ25" s="12">
        <v>0</v>
      </c>
      <c r="MR25" s="11" t="str">
        <f t="shared" ref="MR25:MU25" si="71">MR$5</f>
        <v>-</v>
      </c>
      <c r="MS25" s="11" t="str">
        <f t="shared" si="71"/>
        <v>-</v>
      </c>
      <c r="MT25" s="11" t="str">
        <f t="shared" si="71"/>
        <v>-</v>
      </c>
      <c r="MU25" s="11" t="str">
        <f t="shared" si="71"/>
        <v>-</v>
      </c>
      <c r="MV25" s="11" t="str">
        <f t="shared" ref="MV25:NC25" si="72">MV$5</f>
        <v>-</v>
      </c>
      <c r="MW25" s="11" t="str">
        <f t="shared" si="72"/>
        <v>-</v>
      </c>
      <c r="MX25" s="11" t="str">
        <f t="shared" si="72"/>
        <v>-</v>
      </c>
      <c r="MY25" s="11" t="str">
        <f t="shared" si="72"/>
        <v>-</v>
      </c>
      <c r="MZ25" s="11" t="str">
        <f t="shared" si="72"/>
        <v>-</v>
      </c>
      <c r="NA25" s="11" t="str">
        <f t="shared" si="72"/>
        <v>-</v>
      </c>
      <c r="NB25" s="11" t="str">
        <f t="shared" si="72"/>
        <v>-</v>
      </c>
      <c r="NC25" s="11" t="str">
        <f t="shared" si="72"/>
        <v>-</v>
      </c>
      <c r="ND25" s="12">
        <v>500</v>
      </c>
      <c r="NE25" s="12">
        <v>500</v>
      </c>
      <c r="NF25" s="11" t="str">
        <f t="shared" ref="NF25:NH25" si="73">NF$5</f>
        <v>-</v>
      </c>
      <c r="NG25" s="11" t="str">
        <f t="shared" si="73"/>
        <v>-</v>
      </c>
      <c r="NH25" s="11" t="str">
        <f t="shared" si="73"/>
        <v>-</v>
      </c>
      <c r="NI25" s="11">
        <f t="shared" ref="NI25" si="74">NI$5</f>
        <v>1</v>
      </c>
      <c r="NJ25" s="9"/>
      <c r="NK25" s="11" t="str">
        <f t="shared" ref="NK25:NX25" si="75">NK$5</f>
        <v>-</v>
      </c>
      <c r="NL25" s="11" t="str">
        <f t="shared" si="75"/>
        <v>-</v>
      </c>
      <c r="NM25" s="11" t="str">
        <f t="shared" si="75"/>
        <v>-</v>
      </c>
      <c r="NN25" s="11" t="str">
        <f t="shared" si="75"/>
        <v>-</v>
      </c>
      <c r="NO25" s="11">
        <f t="shared" si="75"/>
        <v>1</v>
      </c>
      <c r="NP25" s="11">
        <f t="shared" si="75"/>
        <v>1</v>
      </c>
      <c r="NQ25" s="11">
        <f t="shared" si="75"/>
        <v>1</v>
      </c>
      <c r="NR25" s="11">
        <f>NR$5</f>
        <v>1</v>
      </c>
      <c r="NS25" s="9"/>
      <c r="NT25" s="11" t="str">
        <f t="shared" si="75"/>
        <v>-</v>
      </c>
      <c r="NU25" s="11" t="str">
        <f t="shared" si="75"/>
        <v>-</v>
      </c>
      <c r="NV25" s="11" t="str">
        <f t="shared" si="75"/>
        <v>-</v>
      </c>
      <c r="NW25" s="11" t="str">
        <f t="shared" si="75"/>
        <v>-</v>
      </c>
      <c r="NX25" s="11">
        <f t="shared" si="75"/>
        <v>1</v>
      </c>
      <c r="NY25" s="136">
        <f t="shared" ref="NY25:OF26" si="76">INDEX(i.PGRscalar,1,($N25-1)*10+NY$18)</f>
        <v>1</v>
      </c>
      <c r="NZ25" s="136">
        <f t="shared" si="76"/>
        <v>1</v>
      </c>
      <c r="OA25" s="136">
        <f t="shared" si="76"/>
        <v>1</v>
      </c>
      <c r="OB25" s="136">
        <f t="shared" si="76"/>
        <v>1</v>
      </c>
      <c r="OC25" s="136">
        <f t="shared" si="76"/>
        <v>1</v>
      </c>
      <c r="OD25" s="136">
        <f t="shared" si="76"/>
        <v>1</v>
      </c>
      <c r="OE25" s="136">
        <f t="shared" si="76"/>
        <v>1</v>
      </c>
      <c r="OF25" s="136">
        <f t="shared" si="76"/>
        <v>1</v>
      </c>
      <c r="OG25" s="9"/>
      <c r="OH25" s="12" t="str">
        <f>IF($P25=OH$22,TRUE,"-")</f>
        <v>-</v>
      </c>
      <c r="OI25" s="11" t="str">
        <f t="shared" ref="OI25:RQ25" si="77">OI$5</f>
        <v>-</v>
      </c>
      <c r="OJ25" s="11" t="str">
        <f t="shared" si="77"/>
        <v>-</v>
      </c>
      <c r="OK25" s="11" t="str">
        <f t="shared" si="77"/>
        <v>-</v>
      </c>
      <c r="OL25" s="11" t="str">
        <f t="shared" si="77"/>
        <v>-</v>
      </c>
      <c r="OM25" s="11" t="str">
        <f t="shared" si="77"/>
        <v>-</v>
      </c>
      <c r="ON25" s="11" t="str">
        <f t="shared" si="77"/>
        <v>-</v>
      </c>
      <c r="OO25" s="11" t="str">
        <f t="shared" si="77"/>
        <v>-</v>
      </c>
      <c r="OP25" s="11" t="str">
        <f t="shared" si="77"/>
        <v>-</v>
      </c>
      <c r="OQ25" s="11" t="str">
        <f t="shared" si="77"/>
        <v>-</v>
      </c>
      <c r="OR25" s="11" t="str">
        <f t="shared" si="77"/>
        <v>-</v>
      </c>
      <c r="OS25" s="11" t="str">
        <f t="shared" si="77"/>
        <v>-</v>
      </c>
      <c r="OT25" s="11" t="str">
        <f t="shared" si="77"/>
        <v>-</v>
      </c>
      <c r="OU25" s="11" t="str">
        <f t="shared" si="77"/>
        <v>-</v>
      </c>
      <c r="OV25" s="11" t="str">
        <f t="shared" si="77"/>
        <v>-</v>
      </c>
      <c r="OW25" s="11" t="str">
        <f t="shared" si="77"/>
        <v>-</v>
      </c>
      <c r="OX25" s="11" t="str">
        <f t="shared" si="77"/>
        <v>-</v>
      </c>
      <c r="OY25" s="11" t="str">
        <f t="shared" si="77"/>
        <v>-</v>
      </c>
      <c r="OZ25" s="11" t="str">
        <f t="shared" si="77"/>
        <v>-</v>
      </c>
      <c r="PA25" s="11" t="str">
        <f t="shared" si="77"/>
        <v>-</v>
      </c>
      <c r="PB25" s="11" t="str">
        <f t="shared" si="77"/>
        <v>-</v>
      </c>
      <c r="PC25" s="11" t="str">
        <f t="shared" si="77"/>
        <v>-</v>
      </c>
      <c r="PD25" s="11" t="str">
        <f t="shared" si="77"/>
        <v>-</v>
      </c>
      <c r="PE25" s="11" t="str">
        <f t="shared" si="77"/>
        <v>-</v>
      </c>
      <c r="PF25" s="11" t="str">
        <f t="shared" si="77"/>
        <v>-</v>
      </c>
      <c r="PG25" s="11" t="str">
        <f t="shared" si="77"/>
        <v>-</v>
      </c>
      <c r="PH25" s="11" t="str">
        <f t="shared" si="77"/>
        <v>-</v>
      </c>
      <c r="PI25" s="11" t="str">
        <f t="shared" si="77"/>
        <v>-</v>
      </c>
      <c r="PJ25" s="11" t="str">
        <f t="shared" si="77"/>
        <v>-</v>
      </c>
      <c r="PK25" s="11" t="str">
        <f t="shared" si="77"/>
        <v>-</v>
      </c>
      <c r="PL25" s="11" t="str">
        <f t="shared" si="77"/>
        <v>-</v>
      </c>
      <c r="PM25" s="11" t="str">
        <f t="shared" si="77"/>
        <v>-</v>
      </c>
      <c r="PN25" s="11" t="str">
        <f t="shared" si="77"/>
        <v>-</v>
      </c>
      <c r="PO25" s="11" t="str">
        <f t="shared" si="77"/>
        <v>-</v>
      </c>
      <c r="PP25" s="11" t="str">
        <f t="shared" si="77"/>
        <v>-</v>
      </c>
      <c r="PQ25" s="11" t="str">
        <f t="shared" si="77"/>
        <v>-</v>
      </c>
      <c r="PR25" s="11" t="str">
        <f t="shared" si="77"/>
        <v>-</v>
      </c>
      <c r="PS25" s="11" t="str">
        <f t="shared" si="77"/>
        <v>-</v>
      </c>
      <c r="PT25" s="11" t="str">
        <f t="shared" si="77"/>
        <v>-</v>
      </c>
      <c r="PU25" s="11" t="str">
        <f t="shared" si="77"/>
        <v>-</v>
      </c>
      <c r="PV25" s="11" t="str">
        <f t="shared" si="77"/>
        <v>-</v>
      </c>
      <c r="PW25" s="11" t="str">
        <f t="shared" si="77"/>
        <v>-</v>
      </c>
      <c r="PX25" s="11" t="str">
        <f t="shared" si="77"/>
        <v>-</v>
      </c>
      <c r="PY25" s="11" t="str">
        <f t="shared" si="77"/>
        <v>-</v>
      </c>
      <c r="PZ25" s="11" t="str">
        <f t="shared" si="77"/>
        <v>-</v>
      </c>
      <c r="QA25" s="11" t="str">
        <f t="shared" si="77"/>
        <v>-</v>
      </c>
      <c r="QB25" s="11" t="str">
        <f t="shared" si="77"/>
        <v>-</v>
      </c>
      <c r="QC25" s="11" t="str">
        <f t="shared" si="77"/>
        <v>-</v>
      </c>
      <c r="QD25" s="11" t="str">
        <f t="shared" si="77"/>
        <v>-</v>
      </c>
      <c r="QE25" s="11" t="str">
        <f t="shared" si="77"/>
        <v>-</v>
      </c>
      <c r="QF25" s="11" t="str">
        <f t="shared" si="77"/>
        <v>-</v>
      </c>
      <c r="QG25" s="11" t="str">
        <f t="shared" si="77"/>
        <v>-</v>
      </c>
      <c r="QH25" s="11" t="str">
        <f t="shared" si="77"/>
        <v>-</v>
      </c>
      <c r="QI25" s="11" t="str">
        <f t="shared" si="77"/>
        <v>-</v>
      </c>
      <c r="QJ25" s="11" t="str">
        <f t="shared" si="77"/>
        <v>-</v>
      </c>
      <c r="QK25" s="11" t="str">
        <f t="shared" si="77"/>
        <v>-</v>
      </c>
      <c r="QL25" s="11" t="str">
        <f t="shared" si="77"/>
        <v>-</v>
      </c>
      <c r="QM25" s="11" t="str">
        <f t="shared" si="77"/>
        <v>-</v>
      </c>
      <c r="QN25" s="11" t="str">
        <f t="shared" si="77"/>
        <v>-</v>
      </c>
      <c r="QO25" s="11" t="str">
        <f t="shared" si="77"/>
        <v>-</v>
      </c>
      <c r="QP25" s="11" t="str">
        <f t="shared" si="77"/>
        <v>-</v>
      </c>
      <c r="QQ25" s="11" t="str">
        <f t="shared" si="77"/>
        <v>-</v>
      </c>
      <c r="QR25" s="12" t="str">
        <f>IF($P25=QR$22,TRUE,"-")</f>
        <v>-</v>
      </c>
      <c r="QS25" s="11" t="str">
        <f t="shared" si="77"/>
        <v>-</v>
      </c>
      <c r="QT25" s="11" t="str">
        <f t="shared" si="77"/>
        <v>-</v>
      </c>
      <c r="QU25" s="11" t="str">
        <f t="shared" si="77"/>
        <v>-</v>
      </c>
      <c r="QV25" s="11" t="str">
        <f t="shared" si="77"/>
        <v>-</v>
      </c>
      <c r="QW25" s="11" t="str">
        <f t="shared" si="77"/>
        <v>-</v>
      </c>
      <c r="QX25" s="11" t="str">
        <f t="shared" si="77"/>
        <v>-</v>
      </c>
      <c r="QY25" s="11" t="str">
        <f t="shared" si="77"/>
        <v>-</v>
      </c>
      <c r="QZ25" s="11" t="str">
        <f t="shared" si="77"/>
        <v>-</v>
      </c>
      <c r="RA25" s="11" t="str">
        <f t="shared" si="77"/>
        <v>-</v>
      </c>
      <c r="RB25" s="11" t="str">
        <f t="shared" si="77"/>
        <v>-</v>
      </c>
      <c r="RC25" s="11" t="str">
        <f t="shared" si="77"/>
        <v>-</v>
      </c>
      <c r="RD25" s="11" t="str">
        <f t="shared" si="77"/>
        <v>-</v>
      </c>
      <c r="RE25" s="11" t="str">
        <f t="shared" si="77"/>
        <v>-</v>
      </c>
      <c r="RF25" s="11" t="str">
        <f t="shared" si="77"/>
        <v>-</v>
      </c>
      <c r="RG25" s="11" t="str">
        <f t="shared" si="77"/>
        <v>-</v>
      </c>
      <c r="RH25" s="11" t="str">
        <f t="shared" si="77"/>
        <v>-</v>
      </c>
      <c r="RI25" s="11" t="str">
        <f t="shared" si="77"/>
        <v>-</v>
      </c>
      <c r="RJ25" s="11" t="str">
        <f t="shared" si="77"/>
        <v>-</v>
      </c>
      <c r="RK25" s="11" t="str">
        <f t="shared" si="77"/>
        <v>-</v>
      </c>
      <c r="RL25" s="11" t="str">
        <f t="shared" si="77"/>
        <v>-</v>
      </c>
      <c r="RM25" s="11" t="str">
        <f t="shared" si="77"/>
        <v>-</v>
      </c>
      <c r="RN25" s="11" t="str">
        <f t="shared" si="77"/>
        <v>-</v>
      </c>
      <c r="RO25" s="11" t="str">
        <f t="shared" si="77"/>
        <v>-</v>
      </c>
      <c r="RP25" s="11" t="str">
        <f t="shared" si="77"/>
        <v>-</v>
      </c>
      <c r="RQ25" s="11" t="str">
        <f t="shared" si="77"/>
        <v>-</v>
      </c>
      <c r="RR25" s="11" t="str">
        <f t="shared" ref="RR25:VA25" si="78">RR$5</f>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si="78"/>
        <v>-</v>
      </c>
      <c r="SJ25" s="11" t="str">
        <f t="shared" si="78"/>
        <v>-</v>
      </c>
      <c r="SK25" s="11" t="str">
        <f t="shared" si="78"/>
        <v>-</v>
      </c>
      <c r="SL25" s="11" t="str">
        <f t="shared" si="78"/>
        <v>-</v>
      </c>
      <c r="SM25" s="11" t="str">
        <f t="shared" si="78"/>
        <v>-</v>
      </c>
      <c r="SN25" s="11" t="str">
        <f t="shared" si="78"/>
        <v>-</v>
      </c>
      <c r="SO25" s="11" t="str">
        <f t="shared" si="78"/>
        <v>-</v>
      </c>
      <c r="SP25" s="11" t="str">
        <f t="shared" si="78"/>
        <v>-</v>
      </c>
      <c r="SQ25" s="11" t="str">
        <f t="shared" si="78"/>
        <v>-</v>
      </c>
      <c r="SR25" s="11" t="str">
        <f t="shared" si="78"/>
        <v>-</v>
      </c>
      <c r="SS25" s="11" t="str">
        <f t="shared" si="78"/>
        <v>-</v>
      </c>
      <c r="ST25" s="11" t="str">
        <f t="shared" si="78"/>
        <v>-</v>
      </c>
      <c r="SU25" s="11" t="str">
        <f t="shared" si="78"/>
        <v>-</v>
      </c>
      <c r="SV25" s="11" t="str">
        <f t="shared" si="78"/>
        <v>-</v>
      </c>
      <c r="SW25" s="11" t="str">
        <f t="shared" si="78"/>
        <v>-</v>
      </c>
      <c r="SX25" s="11" t="str">
        <f t="shared" si="78"/>
        <v>-</v>
      </c>
      <c r="SY25" s="11" t="str">
        <f t="shared" si="78"/>
        <v>-</v>
      </c>
      <c r="SZ25" s="11" t="str">
        <f t="shared" si="78"/>
        <v>-</v>
      </c>
      <c r="TA25" s="11" t="str">
        <f t="shared" si="78"/>
        <v>-</v>
      </c>
      <c r="TB25" s="12" t="b">
        <f>IF($P25=TB$22,TRUE,"-")</f>
        <v>1</v>
      </c>
      <c r="TC25" s="11" t="str">
        <f t="shared" si="78"/>
        <v>-</v>
      </c>
      <c r="TD25" s="11" t="str">
        <f t="shared" si="78"/>
        <v>-</v>
      </c>
      <c r="TE25" s="11" t="str">
        <f t="shared" si="78"/>
        <v>-</v>
      </c>
      <c r="TF25" s="11" t="str">
        <f t="shared" si="78"/>
        <v>-</v>
      </c>
      <c r="TG25" s="11" t="str">
        <f t="shared" si="78"/>
        <v>-</v>
      </c>
      <c r="TH25" s="11" t="str">
        <f t="shared" si="78"/>
        <v>-</v>
      </c>
      <c r="TI25" s="11" t="str">
        <f t="shared" si="78"/>
        <v>-</v>
      </c>
      <c r="TJ25" s="11" t="str">
        <f t="shared" si="78"/>
        <v>-</v>
      </c>
      <c r="TK25" s="11" t="str">
        <f t="shared" si="78"/>
        <v>-</v>
      </c>
      <c r="TL25" s="11" t="str">
        <f t="shared" si="78"/>
        <v>-</v>
      </c>
      <c r="TM25" s="11" t="str">
        <f t="shared" si="78"/>
        <v>-</v>
      </c>
      <c r="TN25" s="11" t="str">
        <f t="shared" si="78"/>
        <v>-</v>
      </c>
      <c r="TO25" s="11" t="str">
        <f t="shared" si="78"/>
        <v>-</v>
      </c>
      <c r="TP25" s="11" t="str">
        <f t="shared" si="78"/>
        <v>-</v>
      </c>
      <c r="TQ25" s="11" t="str">
        <f t="shared" si="78"/>
        <v>-</v>
      </c>
      <c r="TR25" s="11" t="str">
        <f t="shared" si="78"/>
        <v>-</v>
      </c>
      <c r="TS25" s="11" t="str">
        <f t="shared" si="78"/>
        <v>-</v>
      </c>
      <c r="TT25" s="11" t="str">
        <f t="shared" si="78"/>
        <v>-</v>
      </c>
      <c r="TU25" s="11" t="str">
        <f t="shared" si="78"/>
        <v>-</v>
      </c>
      <c r="TV25" s="11" t="str">
        <f t="shared" si="78"/>
        <v>-</v>
      </c>
      <c r="TW25" s="11" t="str">
        <f t="shared" si="78"/>
        <v>-</v>
      </c>
      <c r="TX25" s="11" t="str">
        <f t="shared" si="78"/>
        <v>-</v>
      </c>
      <c r="TY25" s="11" t="str">
        <f t="shared" si="78"/>
        <v>-</v>
      </c>
      <c r="TZ25" s="11" t="str">
        <f t="shared" si="78"/>
        <v>-</v>
      </c>
      <c r="UA25" s="11" t="str">
        <f t="shared" si="78"/>
        <v>-</v>
      </c>
      <c r="UB25" s="11" t="str">
        <f t="shared" si="78"/>
        <v>-</v>
      </c>
      <c r="UC25" s="11" t="str">
        <f t="shared" si="78"/>
        <v>-</v>
      </c>
      <c r="UD25" s="11" t="str">
        <f t="shared" si="78"/>
        <v>-</v>
      </c>
      <c r="UE25" s="11" t="str">
        <f t="shared" si="78"/>
        <v>-</v>
      </c>
      <c r="UF25" s="11" t="str">
        <f t="shared" si="78"/>
        <v>-</v>
      </c>
      <c r="UG25" s="11" t="str">
        <f t="shared" si="78"/>
        <v>-</v>
      </c>
      <c r="UH25" s="11" t="str">
        <f t="shared" si="78"/>
        <v>-</v>
      </c>
      <c r="UI25" s="11" t="str">
        <f t="shared" si="78"/>
        <v>-</v>
      </c>
      <c r="UJ25" s="11" t="str">
        <f t="shared" si="78"/>
        <v>-</v>
      </c>
      <c r="UK25" s="11" t="str">
        <f t="shared" si="78"/>
        <v>-</v>
      </c>
      <c r="UL25" s="11" t="str">
        <f t="shared" si="78"/>
        <v>-</v>
      </c>
      <c r="UM25" s="11" t="str">
        <f t="shared" si="78"/>
        <v>-</v>
      </c>
      <c r="UN25" s="11" t="str">
        <f t="shared" si="78"/>
        <v>-</v>
      </c>
      <c r="UO25" s="11" t="str">
        <f t="shared" si="78"/>
        <v>-</v>
      </c>
      <c r="UP25" s="11" t="str">
        <f t="shared" si="78"/>
        <v>-</v>
      </c>
      <c r="UQ25" s="11" t="str">
        <f t="shared" si="78"/>
        <v>-</v>
      </c>
      <c r="UR25" s="11" t="str">
        <f t="shared" si="78"/>
        <v>-</v>
      </c>
      <c r="US25" s="11" t="str">
        <f t="shared" si="78"/>
        <v>-</v>
      </c>
      <c r="UT25" s="11" t="str">
        <f t="shared" si="78"/>
        <v>-</v>
      </c>
      <c r="UU25" s="11" t="str">
        <f t="shared" si="78"/>
        <v>-</v>
      </c>
      <c r="UV25" s="11" t="str">
        <f t="shared" si="78"/>
        <v>-</v>
      </c>
      <c r="UW25" s="11" t="str">
        <f t="shared" si="78"/>
        <v>-</v>
      </c>
      <c r="UX25" s="11" t="str">
        <f t="shared" si="78"/>
        <v>-</v>
      </c>
      <c r="UY25" s="11" t="str">
        <f t="shared" si="78"/>
        <v>-</v>
      </c>
      <c r="UZ25" s="11" t="str">
        <f t="shared" si="78"/>
        <v>-</v>
      </c>
      <c r="VA25" s="11" t="str">
        <f t="shared" si="78"/>
        <v>-</v>
      </c>
      <c r="VB25" s="11" t="str">
        <f t="shared" ref="VB25:VL25" si="79">VB$5</f>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f t="shared" si="79"/>
        <v>1</v>
      </c>
      <c r="VM25" s="23">
        <v>0</v>
      </c>
    </row>
    <row r="26" spans="1:585">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0">INDEX(i.FlkStrctr,$O26,AP$18)</f>
        <v>1</v>
      </c>
      <c r="AQ26" s="5">
        <f t="shared" si="80"/>
        <v>1</v>
      </c>
      <c r="AR26" s="5">
        <f t="shared" ref="AR26" si="81">INDEX(i.StdELMan,($N26-1)*12+($O26-1)*3+$P26,AR$18)</f>
        <v>3</v>
      </c>
      <c r="AV26" s="225" t="s">
        <v>1282</v>
      </c>
      <c r="AW26" s="9" t="str">
        <f>IF(COUNTIF(AV$5:AV26,AV26)=1,"-","Dup")</f>
        <v>-</v>
      </c>
      <c r="AX26" s="9"/>
      <c r="AY26" s="19" t="str">
        <f t="shared" ref="AY26:BF26" ca="1" si="82">OFFSET(AY$5,$B26,0)</f>
        <v>-</v>
      </c>
      <c r="AZ26" s="19" t="str">
        <f t="shared" ca="1" si="82"/>
        <v>-</v>
      </c>
      <c r="BA26" s="19" t="str">
        <f t="shared" ca="1" si="82"/>
        <v>-</v>
      </c>
      <c r="BB26" s="19" t="str">
        <f t="shared" ca="1" si="82"/>
        <v>-</v>
      </c>
      <c r="BC26" s="19" t="str">
        <f t="shared" ca="1" si="82"/>
        <v>-</v>
      </c>
      <c r="BD26" s="19" t="str">
        <f t="shared" ca="1" si="82"/>
        <v>-</v>
      </c>
      <c r="BE26" s="19" t="str">
        <f t="shared" ca="1" si="82"/>
        <v>-</v>
      </c>
      <c r="BF26" s="19" t="str">
        <f t="shared" ca="1" si="82"/>
        <v>-</v>
      </c>
      <c r="BG26" s="9"/>
      <c r="BH26" s="5" t="b">
        <f t="shared" ref="BH26:BM26" si="83">INDEX(i.model_structure,$I26,BH$18)</f>
        <v>1</v>
      </c>
      <c r="BI26" s="5" t="str">
        <f t="shared" si="83"/>
        <v>-</v>
      </c>
      <c r="BJ26" s="5" t="str">
        <f t="shared" si="83"/>
        <v>-</v>
      </c>
      <c r="BK26" s="5" t="str">
        <f t="shared" si="83"/>
        <v>-</v>
      </c>
      <c r="BL26" s="5" t="b">
        <f t="shared" si="83"/>
        <v>0</v>
      </c>
      <c r="BM26" s="136">
        <f t="shared" si="83"/>
        <v>0</v>
      </c>
      <c r="BN26" s="12" t="b">
        <v>1</v>
      </c>
      <c r="BO26" s="9"/>
      <c r="BP26" s="19" t="str">
        <f t="shared" ref="BP26:CP26" ca="1" si="84">OFFSET(BP$5,$B26,0)</f>
        <v>-</v>
      </c>
      <c r="BQ26" s="5" t="str">
        <f t="shared" ref="BQ26" ca="1" si="85">IF($O26&lt;&gt;4,OFFSET(BQ$5,$B26,0),1)</f>
        <v>-</v>
      </c>
      <c r="BR26" s="5">
        <f t="shared" ref="BR26" si="86">$J26</f>
        <v>0</v>
      </c>
      <c r="BS26" s="19" t="str">
        <f t="shared" ref="BS26:BU26" ca="1" si="87">OFFSET(BS$5,$B26,0)</f>
        <v>-</v>
      </c>
      <c r="BT26" s="19" t="str">
        <f t="shared" ca="1" si="87"/>
        <v>-</v>
      </c>
      <c r="BU26" s="19" t="str">
        <f t="shared" ca="1" si="87"/>
        <v>-</v>
      </c>
      <c r="BV26" s="5" t="str">
        <f t="shared" ref="BV26" ca="1" si="88">IF($O26&lt;&gt;4,OFFSET(BV$5,$B26,0),1)</f>
        <v>-</v>
      </c>
      <c r="BW26" s="5">
        <f t="shared" ref="BW26" si="89">$J26</f>
        <v>0</v>
      </c>
      <c r="BX26" s="19" t="str">
        <f t="shared" ref="BX26" ca="1" si="90">OFFSET(BX$5,$B26,0)</f>
        <v>-</v>
      </c>
      <c r="BY26" s="5" t="str">
        <f t="shared" ref="BY26" ca="1" si="91">IF($O26&lt;&gt;4,OFFSET(BY$5,$B26,0),1)</f>
        <v>-</v>
      </c>
      <c r="BZ26" s="5">
        <f t="shared" ref="BZ26" si="92">$J26</f>
        <v>0</v>
      </c>
      <c r="CA26" s="19" t="str">
        <f t="shared" ref="CA26:CC26" ca="1" si="93">OFFSET(CA$5,$B26,0)</f>
        <v>-</v>
      </c>
      <c r="CB26" s="19" t="str">
        <f t="shared" ca="1" si="93"/>
        <v>-</v>
      </c>
      <c r="CC26" s="19" t="str">
        <f t="shared" ca="1" si="93"/>
        <v>-</v>
      </c>
      <c r="CD26" s="5" t="str">
        <f t="shared" ref="CD26" ca="1" si="94">IF($O26&lt;&gt;4,OFFSET(CD$5,$B26,0),1)</f>
        <v>-</v>
      </c>
      <c r="CE26" s="5">
        <f t="shared" ref="CE26" si="95">$J26</f>
        <v>0</v>
      </c>
      <c r="CF26" s="9"/>
      <c r="CG26" s="19" t="str">
        <f t="shared" ca="1" si="84"/>
        <v>-</v>
      </c>
      <c r="CH26" s="19" t="str">
        <f t="shared" ca="1" si="84"/>
        <v>-</v>
      </c>
      <c r="CI26" s="19" t="str">
        <f t="shared" ca="1" si="84"/>
        <v>-</v>
      </c>
      <c r="CJ26" s="19" t="str">
        <f t="shared" ca="1" si="84"/>
        <v>-</v>
      </c>
      <c r="CK26" s="19" t="str">
        <f t="shared" ca="1" si="84"/>
        <v>-</v>
      </c>
      <c r="CL26" s="19" t="str">
        <f t="shared" ca="1" si="84"/>
        <v>-</v>
      </c>
      <c r="CM26" s="19" t="str">
        <f t="shared" ca="1" si="84"/>
        <v>-</v>
      </c>
      <c r="CN26" s="19" t="str">
        <f t="shared" ca="1" si="84"/>
        <v>-</v>
      </c>
      <c r="CO26" s="19" t="str">
        <f t="shared" ca="1" si="84"/>
        <v>-</v>
      </c>
      <c r="CP26" s="19" t="str">
        <f t="shared" ca="1" si="84"/>
        <v>-</v>
      </c>
      <c r="CQ26" s="9"/>
      <c r="CR26" s="12" t="b">
        <v>1</v>
      </c>
      <c r="CS26" s="12" t="b">
        <v>1</v>
      </c>
      <c r="CT26" s="12" t="b">
        <v>1</v>
      </c>
      <c r="CU26" s="578" t="str">
        <f ca="1">OFFSET(CU$5,$B26,0)</f>
        <v>-</v>
      </c>
      <c r="CV26" s="12" t="b">
        <v>0</v>
      </c>
      <c r="CW26" s="12">
        <v>0</v>
      </c>
      <c r="CX26" s="19" t="str">
        <f t="shared" ref="CX26:DW26" ca="1" si="96">OFFSET(CX$5,$B26,0)</f>
        <v>-</v>
      </c>
      <c r="CY26" s="578" t="str">
        <f t="shared" ca="1" si="96"/>
        <v>-</v>
      </c>
      <c r="CZ26" s="19" t="str">
        <f t="shared" ref="CZ26:DK26" ca="1" si="97">OFFSET(CZ$5,$B26,0)</f>
        <v>-</v>
      </c>
      <c r="DA26" s="19" t="str">
        <f t="shared" ca="1" si="97"/>
        <v>-</v>
      </c>
      <c r="DB26" s="19" t="str">
        <f t="shared" ca="1" si="97"/>
        <v>-</v>
      </c>
      <c r="DC26" s="19" t="str">
        <f t="shared" ca="1" si="97"/>
        <v>-</v>
      </c>
      <c r="DD26" s="19" t="str">
        <f t="shared" ca="1" si="97"/>
        <v>-</v>
      </c>
      <c r="DE26" s="19" t="str">
        <f t="shared" ca="1" si="97"/>
        <v>-</v>
      </c>
      <c r="DF26" s="19" t="str">
        <f t="shared" ca="1" si="97"/>
        <v>-</v>
      </c>
      <c r="DG26" s="19" t="str">
        <f t="shared" ca="1" si="97"/>
        <v>-</v>
      </c>
      <c r="DH26" s="19" t="str">
        <f t="shared" ca="1" si="97"/>
        <v>-</v>
      </c>
      <c r="DI26" s="19" t="str">
        <f t="shared" ca="1" si="97"/>
        <v>-</v>
      </c>
      <c r="DJ26" s="19" t="str">
        <f t="shared" ca="1" si="97"/>
        <v>-</v>
      </c>
      <c r="DK26" s="19" t="str">
        <f t="shared" ca="1" si="97"/>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6"/>
        <v>-</v>
      </c>
      <c r="DX26" s="12">
        <v>1</v>
      </c>
      <c r="DY26" s="12">
        <v>1</v>
      </c>
      <c r="DZ26" s="9"/>
      <c r="EA26" s="19" t="str">
        <f t="shared" ref="EA26:EL26" ca="1" si="98">OFFSET(EA$5,$B26,0)</f>
        <v>-</v>
      </c>
      <c r="EB26" s="19" t="str">
        <f t="shared" ca="1" si="98"/>
        <v>-</v>
      </c>
      <c r="EC26" s="19" t="str">
        <f t="shared" ca="1" si="98"/>
        <v>-</v>
      </c>
      <c r="ED26" s="19" t="str">
        <f t="shared" ca="1" si="98"/>
        <v>-</v>
      </c>
      <c r="EE26" s="19" t="str">
        <f t="shared" ca="1" si="98"/>
        <v>-</v>
      </c>
      <c r="EF26" s="19" t="str">
        <f t="shared" ca="1" si="98"/>
        <v>-</v>
      </c>
      <c r="EG26" s="19" t="str">
        <f t="shared" ca="1" si="98"/>
        <v>-</v>
      </c>
      <c r="EH26" s="19" t="str">
        <f t="shared" ca="1" si="98"/>
        <v>-</v>
      </c>
      <c r="EI26" s="19" t="str">
        <f t="shared" ca="1" si="98"/>
        <v>-</v>
      </c>
      <c r="EJ26" s="19" t="str">
        <f t="shared" ca="1" si="98"/>
        <v>-</v>
      </c>
      <c r="EK26" s="19" t="str">
        <f t="shared" ca="1" si="98"/>
        <v>-</v>
      </c>
      <c r="EL26" s="19" t="str">
        <f t="shared" ca="1" si="98"/>
        <v>-</v>
      </c>
      <c r="EM26" s="19">
        <f t="shared" ref="EM26:JG26" ca="1" si="99">OFFSET(EM$5,$B26,0)</f>
        <v>0</v>
      </c>
      <c r="EN26" s="19">
        <f t="shared" ca="1" si="99"/>
        <v>0</v>
      </c>
      <c r="EO26" s="19">
        <f t="shared" ca="1" si="99"/>
        <v>0</v>
      </c>
      <c r="EP26" s="19">
        <f t="shared" ca="1" si="99"/>
        <v>0</v>
      </c>
      <c r="EQ26" s="19">
        <f t="shared" ca="1" si="99"/>
        <v>0</v>
      </c>
      <c r="ER26" s="19">
        <f t="shared" ca="1" si="99"/>
        <v>0</v>
      </c>
      <c r="ES26" s="19">
        <f t="shared" ca="1" si="99"/>
        <v>0</v>
      </c>
      <c r="ET26" s="19">
        <f t="shared" ca="1" si="99"/>
        <v>0</v>
      </c>
      <c r="EU26" s="19">
        <f t="shared" ca="1" si="99"/>
        <v>0</v>
      </c>
      <c r="EV26" s="19">
        <f t="shared" ca="1" si="99"/>
        <v>0</v>
      </c>
      <c r="EW26" s="19">
        <f t="shared" ca="1" si="99"/>
        <v>0</v>
      </c>
      <c r="EX26" s="19">
        <f t="shared" ca="1" si="99"/>
        <v>0</v>
      </c>
      <c r="EY26" s="19">
        <f t="shared" ca="1" si="99"/>
        <v>0</v>
      </c>
      <c r="EZ26" s="19">
        <f t="shared" ca="1" si="99"/>
        <v>0</v>
      </c>
      <c r="FA26" s="19">
        <f t="shared" ca="1" si="99"/>
        <v>0</v>
      </c>
      <c r="FB26" s="19">
        <f t="shared" ca="1" si="99"/>
        <v>0</v>
      </c>
      <c r="FC26" s="19">
        <f t="shared" ca="1" si="99"/>
        <v>0</v>
      </c>
      <c r="FD26" s="19">
        <f t="shared" ca="1" si="99"/>
        <v>0</v>
      </c>
      <c r="FE26" s="19">
        <f t="shared" ca="1" si="99"/>
        <v>0</v>
      </c>
      <c r="FF26" s="19">
        <f t="shared" ca="1" si="99"/>
        <v>0</v>
      </c>
      <c r="FG26" s="19">
        <f t="shared" ca="1" si="99"/>
        <v>0</v>
      </c>
      <c r="FH26" s="19">
        <f t="shared" ca="1" si="99"/>
        <v>0</v>
      </c>
      <c r="FI26" s="19">
        <f t="shared" ca="1" si="99"/>
        <v>0</v>
      </c>
      <c r="FJ26" s="19">
        <f t="shared" ca="1" si="99"/>
        <v>0</v>
      </c>
      <c r="FK26" s="19">
        <f t="shared" ca="1" si="99"/>
        <v>0</v>
      </c>
      <c r="FL26" s="19">
        <f t="shared" ca="1" si="99"/>
        <v>0</v>
      </c>
      <c r="FM26" s="19">
        <f t="shared" ca="1" si="99"/>
        <v>0</v>
      </c>
      <c r="FN26" s="19">
        <f t="shared" ca="1" si="99"/>
        <v>0</v>
      </c>
      <c r="FO26" s="19">
        <f t="shared" ca="1" si="99"/>
        <v>0</v>
      </c>
      <c r="FP26" s="19">
        <f t="shared" ca="1" si="99"/>
        <v>0</v>
      </c>
      <c r="FQ26" s="19">
        <f t="shared" ca="1" si="99"/>
        <v>0</v>
      </c>
      <c r="FR26" s="19">
        <f t="shared" ca="1" si="99"/>
        <v>0</v>
      </c>
      <c r="FS26" s="19">
        <f t="shared" ca="1" si="99"/>
        <v>0</v>
      </c>
      <c r="FT26" s="19">
        <f t="shared" ca="1" si="99"/>
        <v>0</v>
      </c>
      <c r="FU26" s="19">
        <f t="shared" ca="1" si="99"/>
        <v>0</v>
      </c>
      <c r="FV26" s="19">
        <f t="shared" ca="1" si="99"/>
        <v>0</v>
      </c>
      <c r="FW26" s="19">
        <f t="shared" ca="1" si="99"/>
        <v>0</v>
      </c>
      <c r="FX26" s="19">
        <f t="shared" ca="1" si="99"/>
        <v>0</v>
      </c>
      <c r="FY26" s="19">
        <f t="shared" ca="1" si="99"/>
        <v>0</v>
      </c>
      <c r="FZ26" s="19">
        <f t="shared" ca="1" si="99"/>
        <v>0</v>
      </c>
      <c r="GA26" s="19">
        <f t="shared" ca="1" si="99"/>
        <v>0</v>
      </c>
      <c r="GB26" s="19">
        <f t="shared" ca="1" si="99"/>
        <v>0</v>
      </c>
      <c r="GC26" s="19">
        <f t="shared" ca="1" si="99"/>
        <v>0</v>
      </c>
      <c r="GD26" s="19">
        <f t="shared" ca="1" si="99"/>
        <v>0</v>
      </c>
      <c r="GE26" s="19">
        <f t="shared" ca="1" si="99"/>
        <v>0</v>
      </c>
      <c r="GF26" s="19">
        <f t="shared" ca="1" si="99"/>
        <v>0</v>
      </c>
      <c r="GG26" s="19">
        <f t="shared" ca="1" si="99"/>
        <v>0</v>
      </c>
      <c r="GH26" s="19">
        <f t="shared" ca="1" si="99"/>
        <v>0</v>
      </c>
      <c r="GI26" s="19">
        <f t="shared" ca="1" si="99"/>
        <v>0</v>
      </c>
      <c r="GJ26" s="19">
        <f t="shared" ca="1" si="99"/>
        <v>0</v>
      </c>
      <c r="GK26" s="19">
        <f t="shared" ca="1" si="99"/>
        <v>0</v>
      </c>
      <c r="GL26" s="19">
        <f t="shared" ca="1" si="99"/>
        <v>0</v>
      </c>
      <c r="GM26" s="19">
        <f t="shared" ca="1" si="99"/>
        <v>0</v>
      </c>
      <c r="GN26" s="19">
        <f t="shared" ca="1" si="99"/>
        <v>0</v>
      </c>
      <c r="GO26" s="19">
        <f t="shared" ca="1" si="99"/>
        <v>0</v>
      </c>
      <c r="GP26" s="19">
        <f t="shared" ca="1" si="99"/>
        <v>0</v>
      </c>
      <c r="GQ26" s="19">
        <f t="shared" ca="1" si="99"/>
        <v>0</v>
      </c>
      <c r="GR26" s="19">
        <f t="shared" ca="1" si="99"/>
        <v>0</v>
      </c>
      <c r="GS26" s="19">
        <f t="shared" ca="1" si="99"/>
        <v>0</v>
      </c>
      <c r="GT26" s="19">
        <f t="shared" ca="1" si="99"/>
        <v>0</v>
      </c>
      <c r="GU26" s="19">
        <f t="shared" ca="1" si="99"/>
        <v>0</v>
      </c>
      <c r="GV26" s="19">
        <f t="shared" ca="1" si="99"/>
        <v>0</v>
      </c>
      <c r="GW26" s="19">
        <f t="shared" ca="1" si="99"/>
        <v>0</v>
      </c>
      <c r="GX26" s="19">
        <f t="shared" ca="1" si="99"/>
        <v>0</v>
      </c>
      <c r="GY26" s="19">
        <f t="shared" ca="1" si="99"/>
        <v>0</v>
      </c>
      <c r="GZ26" s="19">
        <f t="shared" ca="1" si="99"/>
        <v>0</v>
      </c>
      <c r="HA26" s="19">
        <f t="shared" ca="1" si="99"/>
        <v>0</v>
      </c>
      <c r="HB26" s="19">
        <f t="shared" ca="1" si="99"/>
        <v>0</v>
      </c>
      <c r="HC26" s="19">
        <f t="shared" ca="1" si="99"/>
        <v>0</v>
      </c>
      <c r="HD26" s="19">
        <f t="shared" ca="1" si="99"/>
        <v>0</v>
      </c>
      <c r="HE26" s="19">
        <f t="shared" ca="1" si="99"/>
        <v>0</v>
      </c>
      <c r="HF26" s="19">
        <f t="shared" ca="1" si="99"/>
        <v>0</v>
      </c>
      <c r="HG26" s="19">
        <f t="shared" ca="1" si="99"/>
        <v>0</v>
      </c>
      <c r="HH26" s="19">
        <f t="shared" ca="1" si="99"/>
        <v>0</v>
      </c>
      <c r="HI26" s="19">
        <f t="shared" ca="1" si="99"/>
        <v>0</v>
      </c>
      <c r="HJ26" s="19">
        <f t="shared" ca="1" si="99"/>
        <v>0</v>
      </c>
      <c r="HK26" s="19">
        <f t="shared" ca="1" si="99"/>
        <v>0</v>
      </c>
      <c r="HL26" s="19">
        <f t="shared" ca="1" si="99"/>
        <v>0</v>
      </c>
      <c r="HM26" s="19">
        <f t="shared" ca="1" si="99"/>
        <v>0</v>
      </c>
      <c r="HN26" s="19">
        <f t="shared" ca="1" si="99"/>
        <v>0</v>
      </c>
      <c r="HO26" s="19">
        <f t="shared" ca="1" si="99"/>
        <v>0</v>
      </c>
      <c r="HP26" s="19">
        <f t="shared" ca="1" si="99"/>
        <v>0</v>
      </c>
      <c r="HQ26" s="19">
        <f t="shared" ca="1" si="99"/>
        <v>0</v>
      </c>
      <c r="HR26" s="19">
        <f t="shared" ca="1" si="99"/>
        <v>0</v>
      </c>
      <c r="HS26" s="19">
        <f t="shared" ca="1" si="99"/>
        <v>0</v>
      </c>
      <c r="HT26" s="19">
        <f t="shared" ca="1" si="99"/>
        <v>0</v>
      </c>
      <c r="HU26" s="19">
        <f t="shared" ca="1" si="99"/>
        <v>0</v>
      </c>
      <c r="HV26" s="19">
        <f t="shared" ca="1" si="99"/>
        <v>0</v>
      </c>
      <c r="HW26" s="19">
        <f t="shared" ca="1" si="99"/>
        <v>0</v>
      </c>
      <c r="HX26" s="19">
        <f t="shared" ca="1" si="99"/>
        <v>0</v>
      </c>
      <c r="HY26" s="19">
        <f t="shared" ca="1" si="99"/>
        <v>0</v>
      </c>
      <c r="HZ26" s="19">
        <f t="shared" ca="1" si="99"/>
        <v>0</v>
      </c>
      <c r="IA26" s="19">
        <f t="shared" ca="1" si="99"/>
        <v>0</v>
      </c>
      <c r="IB26" s="19">
        <f t="shared" ca="1" si="99"/>
        <v>0</v>
      </c>
      <c r="IC26" s="19">
        <f t="shared" ca="1" si="99"/>
        <v>0</v>
      </c>
      <c r="ID26" s="19">
        <f t="shared" ca="1" si="99"/>
        <v>0</v>
      </c>
      <c r="IE26" s="19">
        <f t="shared" ca="1" si="99"/>
        <v>0</v>
      </c>
      <c r="IF26" s="19">
        <f t="shared" ca="1" si="99"/>
        <v>0</v>
      </c>
      <c r="IG26" s="19">
        <f t="shared" ca="1" si="99"/>
        <v>0</v>
      </c>
      <c r="IH26" s="19">
        <f t="shared" ca="1" si="99"/>
        <v>0</v>
      </c>
      <c r="II26" s="19">
        <f t="shared" ca="1" si="99"/>
        <v>0</v>
      </c>
      <c r="IJ26" s="19">
        <f t="shared" ca="1" si="99"/>
        <v>0</v>
      </c>
      <c r="IK26" s="19">
        <f t="shared" ca="1" si="99"/>
        <v>0</v>
      </c>
      <c r="IL26" s="19">
        <f t="shared" ca="1" si="99"/>
        <v>0</v>
      </c>
      <c r="IM26" s="19">
        <f t="shared" ca="1" si="99"/>
        <v>0</v>
      </c>
      <c r="IN26" s="19">
        <f t="shared" ca="1" si="99"/>
        <v>0</v>
      </c>
      <c r="IO26" s="19">
        <f t="shared" ca="1" si="99"/>
        <v>0</v>
      </c>
      <c r="IP26" s="19">
        <f t="shared" ca="1" si="99"/>
        <v>0</v>
      </c>
      <c r="IQ26" s="19">
        <f t="shared" ca="1" si="99"/>
        <v>0</v>
      </c>
      <c r="IR26" s="19">
        <f t="shared" ca="1" si="99"/>
        <v>0</v>
      </c>
      <c r="IS26" s="19">
        <f t="shared" ca="1" si="99"/>
        <v>0</v>
      </c>
      <c r="IT26" s="19">
        <f t="shared" ca="1" si="99"/>
        <v>0</v>
      </c>
      <c r="IU26" s="19">
        <f t="shared" ca="1" si="99"/>
        <v>0</v>
      </c>
      <c r="IV26" s="19">
        <f t="shared" ca="1" si="99"/>
        <v>0</v>
      </c>
      <c r="IW26" s="19">
        <f t="shared" ca="1" si="99"/>
        <v>0</v>
      </c>
      <c r="IX26" s="19">
        <f t="shared" ca="1" si="99"/>
        <v>0</v>
      </c>
      <c r="IY26" s="19">
        <f t="shared" ca="1" si="99"/>
        <v>0</v>
      </c>
      <c r="IZ26" s="19">
        <f t="shared" ca="1" si="99"/>
        <v>0</v>
      </c>
      <c r="JA26" s="19">
        <f t="shared" ca="1" si="99"/>
        <v>0</v>
      </c>
      <c r="JB26" s="19">
        <f t="shared" ca="1" si="99"/>
        <v>0</v>
      </c>
      <c r="JC26" s="19">
        <f t="shared" ca="1" si="99"/>
        <v>0</v>
      </c>
      <c r="JD26" s="19">
        <f t="shared" ca="1" si="99"/>
        <v>0</v>
      </c>
      <c r="JE26" s="19">
        <f t="shared" ca="1" si="99"/>
        <v>0</v>
      </c>
      <c r="JF26" s="19">
        <f t="shared" ca="1" si="99"/>
        <v>0</v>
      </c>
      <c r="JG26" s="19">
        <f t="shared" ca="1" si="99"/>
        <v>0</v>
      </c>
      <c r="JH26" s="5">
        <f t="shared" ref="JH26" si="100">INDEX(i.TOL,$P26,JH$18)</f>
        <v>43</v>
      </c>
      <c r="JI26" s="9"/>
      <c r="JJ26" s="5">
        <f t="shared" ref="JJ26:JK26" si="101">INDEX(i.FlkStrctr,$O26,JJ$18)</f>
        <v>1</v>
      </c>
      <c r="JK26" s="5" t="b">
        <f t="shared" si="101"/>
        <v>1</v>
      </c>
      <c r="JL26" s="19">
        <f t="shared" ref="JL26:JP26" ca="1" si="102">OFFSET(JL$5,$B26,0)</f>
        <v>0</v>
      </c>
      <c r="JM26" s="5">
        <f t="shared" ref="JM26" si="103">IF($V26=0,JM$5,INDEX(i.RR_scenario,$V26,$O26))</f>
        <v>0</v>
      </c>
      <c r="JN26" s="5">
        <f t="shared" ref="JN26" si="104">INDEX(i.dryman,($AO26-1)*4+$AN26,JN$18)</f>
        <v>0.01</v>
      </c>
      <c r="JO26" s="5">
        <f t="shared" ref="JO26" si="105">INDEX(i.Triplets_mortality,$AD26+1,JO$18)</f>
        <v>0</v>
      </c>
      <c r="JP26" s="19">
        <f t="shared" ca="1" si="102"/>
        <v>0</v>
      </c>
      <c r="JQ26" s="5">
        <f t="shared" ref="JQ26" si="106">INDEX(i.FlkStrctr,$O26,JQ$18)</f>
        <v>60</v>
      </c>
      <c r="JR26" s="5">
        <f t="shared" ref="JR26" si="107">INDEX(i.Triplet_pi_yatf,$AF26+1,JR$18)</f>
        <v>1</v>
      </c>
      <c r="JS26" s="19">
        <f t="shared" ref="JS26:NB26" ca="1" si="108">OFFSET(JS$5,$B26,0)</f>
        <v>0</v>
      </c>
      <c r="JT26" s="19">
        <f t="shared" ca="1" si="108"/>
        <v>0</v>
      </c>
      <c r="JU26" s="19">
        <f t="shared" ca="1" si="108"/>
        <v>0</v>
      </c>
      <c r="JV26" s="19">
        <f ca="1">OFFSET(JV$5,$B26,0)</f>
        <v>0</v>
      </c>
      <c r="JW26" s="19">
        <f ca="1">OFFSET(JW$5,$B26,0)</f>
        <v>0</v>
      </c>
      <c r="JX26" s="19">
        <f t="shared" ca="1" si="108"/>
        <v>0</v>
      </c>
      <c r="JY26" s="19">
        <f t="shared" ca="1" si="108"/>
        <v>0</v>
      </c>
      <c r="JZ26" s="19">
        <f t="shared" ca="1" si="108"/>
        <v>0</v>
      </c>
      <c r="KA26" s="19">
        <f t="shared" ca="1" si="108"/>
        <v>0</v>
      </c>
      <c r="KB26" s="19">
        <f t="shared" ca="1" si="108"/>
        <v>0</v>
      </c>
      <c r="KC26" s="19">
        <f t="shared" ca="1" si="108"/>
        <v>0</v>
      </c>
      <c r="KD26" s="19">
        <f t="shared" ca="1" si="108"/>
        <v>0</v>
      </c>
      <c r="KE26" s="19">
        <f t="shared" ca="1" si="108"/>
        <v>0</v>
      </c>
      <c r="KF26" s="19">
        <f t="shared" ca="1" si="108"/>
        <v>0</v>
      </c>
      <c r="KG26" s="19">
        <f t="shared" ca="1" si="108"/>
        <v>0</v>
      </c>
      <c r="KH26" s="19">
        <f t="shared" ca="1" si="108"/>
        <v>0</v>
      </c>
      <c r="KI26" s="19">
        <f t="shared" ca="1" si="108"/>
        <v>0</v>
      </c>
      <c r="KJ26" s="19">
        <f t="shared" ca="1" si="108"/>
        <v>0</v>
      </c>
      <c r="KK26" s="19">
        <f t="shared" ca="1" si="108"/>
        <v>0</v>
      </c>
      <c r="KL26" s="19">
        <f t="shared" ca="1" si="108"/>
        <v>0</v>
      </c>
      <c r="KM26" s="19">
        <f t="shared" ca="1" si="108"/>
        <v>0</v>
      </c>
      <c r="KN26" s="5">
        <f t="shared" ref="KN26:KQ26" si="109">INDEX(i.dryman,($AO26-1)*4+$AN26,KN$19)</f>
        <v>0</v>
      </c>
      <c r="KO26" s="5">
        <f t="shared" si="109"/>
        <v>0</v>
      </c>
      <c r="KP26" s="5">
        <f t="shared" si="109"/>
        <v>0.05</v>
      </c>
      <c r="KQ26" s="5">
        <f t="shared" si="109"/>
        <v>0.05</v>
      </c>
      <c r="KR26" s="19">
        <f t="shared" ca="1" si="108"/>
        <v>0</v>
      </c>
      <c r="KS26" s="19">
        <f t="shared" ca="1" si="108"/>
        <v>0</v>
      </c>
      <c r="KT26" s="19">
        <f t="shared" ca="1" si="108"/>
        <v>0</v>
      </c>
      <c r="KU26" s="19">
        <f t="shared" ca="1" si="108"/>
        <v>0</v>
      </c>
      <c r="KV26" s="19">
        <f t="shared" ca="1" si="108"/>
        <v>0</v>
      </c>
      <c r="KW26" s="19">
        <f t="shared" ca="1" si="108"/>
        <v>0</v>
      </c>
      <c r="KX26" s="19">
        <f t="shared" ca="1" si="108"/>
        <v>1</v>
      </c>
      <c r="KY26" s="19">
        <f ca="1">OFFSET(KY$5,$B26,0)</f>
        <v>0</v>
      </c>
      <c r="KZ26" s="19">
        <f ca="1">OFFSET(KZ$5,$B26,0)</f>
        <v>0</v>
      </c>
      <c r="LA26" s="19">
        <f ca="1">OFFSET(LA$5,$B26,0)</f>
        <v>0</v>
      </c>
      <c r="LB26" s="19">
        <f t="shared" ca="1" si="108"/>
        <v>0</v>
      </c>
      <c r="LC26" s="19">
        <f t="shared" ca="1" si="108"/>
        <v>1</v>
      </c>
      <c r="LD26" s="9"/>
      <c r="LE26" s="12" t="str">
        <f t="shared" ref="LE26:LH26" ca="1" si="110">OFFSET(LE$5,$B26,0)</f>
        <v>-</v>
      </c>
      <c r="LF26" s="12" t="str">
        <f t="shared" ca="1" si="110"/>
        <v>-</v>
      </c>
      <c r="LG26" s="12" t="str">
        <f t="shared" ca="1" si="110"/>
        <v>-</v>
      </c>
      <c r="LH26" s="12" t="str">
        <f t="shared" ca="1" si="110"/>
        <v>-</v>
      </c>
      <c r="LI26" s="5" t="b">
        <f t="shared" ref="LI26" ca="1" si="111">IF($M26&lt;&gt;0,INDEX(i.cropgraze_inc,$M26,LI$18),OFFSET(LI$5,$B26,0))</f>
        <v>0</v>
      </c>
      <c r="LJ26" s="5" t="b">
        <f t="shared" ref="LJ26:LL26" si="112">($P26=LJ$22)</f>
        <v>0</v>
      </c>
      <c r="LK26" s="5" t="b">
        <f t="shared" si="112"/>
        <v>1</v>
      </c>
      <c r="LL26" s="5" t="b">
        <f t="shared" si="112"/>
        <v>0</v>
      </c>
      <c r="LM26" s="136">
        <f t="shared" ref="LM26:LN26" si="113">$Q26</f>
        <v>2</v>
      </c>
      <c r="LN26" s="136">
        <f t="shared" si="113"/>
        <v>2</v>
      </c>
      <c r="LO26" s="5" t="b">
        <f t="shared" ref="LO26:LR26" si="114">INDEX(i.dryman,($AO26-1)*4+$AN26,LO$18)</f>
        <v>0</v>
      </c>
      <c r="LP26" s="5" t="b">
        <f t="shared" si="114"/>
        <v>0</v>
      </c>
      <c r="LQ26" s="5" t="b">
        <f t="shared" si="114"/>
        <v>1</v>
      </c>
      <c r="LR26" s="5" t="b">
        <f t="shared" si="114"/>
        <v>0</v>
      </c>
      <c r="LS26" s="5">
        <f t="shared" ref="LS26:LT26" si="115">INDEX(i.dryman,($AO26-1)*4+$AN26,LS$18+$O26-1)</f>
        <v>1</v>
      </c>
      <c r="LT26" s="5">
        <f t="shared" si="115"/>
        <v>0.66</v>
      </c>
      <c r="LU26" s="5" t="b">
        <f>AND(INDEX(i.dryman,($AO26-1)*4+$AN26,LU$18),($LN26&gt;0))</f>
        <v>1</v>
      </c>
      <c r="LV26" s="5" t="str" cm="1">
        <f t="array" aca="1" ref="LV26" ca="1">IF(OR(LW26:MD26&lt;&gt;"-"),TRUE,"-")</f>
        <v>-</v>
      </c>
      <c r="LW26" s="19" t="str">
        <f t="shared" ca="1" si="108"/>
        <v>-</v>
      </c>
      <c r="LX26" s="19" t="str">
        <f t="shared" ca="1" si="108"/>
        <v>-</v>
      </c>
      <c r="LY26" s="19" t="str">
        <f t="shared" ca="1" si="108"/>
        <v>-</v>
      </c>
      <c r="LZ26" s="19" t="str">
        <f t="shared" ca="1" si="108"/>
        <v>-</v>
      </c>
      <c r="MA26" s="19" t="str">
        <f t="shared" ca="1" si="108"/>
        <v>-</v>
      </c>
      <c r="MB26" s="19" t="str">
        <f t="shared" ca="1" si="108"/>
        <v>-</v>
      </c>
      <c r="MC26" s="19" t="str">
        <f t="shared" ca="1" si="108"/>
        <v>-</v>
      </c>
      <c r="MD26" s="19" t="str">
        <f t="shared" ca="1" si="108"/>
        <v>-</v>
      </c>
      <c r="ME26" s="19" t="b">
        <f t="shared" ca="1" si="108"/>
        <v>1</v>
      </c>
      <c r="MF26" s="266">
        <v>0</v>
      </c>
      <c r="MG26" s="266" t="s">
        <v>31</v>
      </c>
      <c r="MH26" s="266">
        <v>999999</v>
      </c>
      <c r="MI26" s="266">
        <v>999999</v>
      </c>
      <c r="MJ26" s="266">
        <v>999999</v>
      </c>
      <c r="MK26" s="266">
        <v>999999</v>
      </c>
      <c r="ML26" s="266">
        <v>999999</v>
      </c>
      <c r="MM26" s="19" t="str">
        <f t="shared" ref="MM26:MR26" ca="1" si="116">OFFSET(MM$5,$B26,0)</f>
        <v>-</v>
      </c>
      <c r="MN26" s="19" t="str">
        <f t="shared" ca="1" si="116"/>
        <v>-</v>
      </c>
      <c r="MO26" s="19" t="str">
        <f t="shared" ca="1" si="116"/>
        <v>-</v>
      </c>
      <c r="MP26" s="19" t="b">
        <v>0</v>
      </c>
      <c r="MQ26" s="19">
        <f t="shared" ca="1" si="116"/>
        <v>0</v>
      </c>
      <c r="MR26" s="19" t="str">
        <f t="shared" ca="1" si="116"/>
        <v>-</v>
      </c>
      <c r="MS26" s="19" t="str">
        <f t="shared" ref="MS26:MV26" ca="1" si="117">OFFSET(MS$5,$B26,0)</f>
        <v>-</v>
      </c>
      <c r="MT26" s="19" t="str">
        <f t="shared" ca="1" si="117"/>
        <v>-</v>
      </c>
      <c r="MU26" s="19" t="str">
        <f t="shared" ca="1" si="117"/>
        <v>-</v>
      </c>
      <c r="MV26" s="19" t="str">
        <f t="shared" ca="1" si="117"/>
        <v>-</v>
      </c>
      <c r="MW26" s="19" t="str">
        <f t="shared" ca="1" si="108"/>
        <v>-</v>
      </c>
      <c r="MX26" s="19" t="str">
        <f t="shared" ca="1" si="108"/>
        <v>-</v>
      </c>
      <c r="MY26" s="19" t="str">
        <f t="shared" ca="1" si="108"/>
        <v>-</v>
      </c>
      <c r="MZ26" s="19" t="str">
        <f t="shared" ca="1" si="108"/>
        <v>-</v>
      </c>
      <c r="NA26" s="19" t="str">
        <f t="shared" ca="1" si="108"/>
        <v>-</v>
      </c>
      <c r="NB26" s="19" t="str">
        <f t="shared" ca="1" si="108"/>
        <v>-</v>
      </c>
      <c r="NC26" s="5" t="str">
        <f t="shared" ref="NC26:NH26" si="118">INDEX(i.FlkStrctr,$O26,NC$18)</f>
        <v>-</v>
      </c>
      <c r="ND26" s="5">
        <f t="shared" si="118"/>
        <v>500</v>
      </c>
      <c r="NE26" s="5">
        <f t="shared" si="118"/>
        <v>500</v>
      </c>
      <c r="NF26" s="5" t="str">
        <f t="shared" si="118"/>
        <v>-</v>
      </c>
      <c r="NG26" s="5">
        <f t="shared" si="118"/>
        <v>150</v>
      </c>
      <c r="NH26" s="5">
        <f t="shared" si="118"/>
        <v>550</v>
      </c>
      <c r="NI26" s="5">
        <f t="shared" ref="NI26" si="119">INDEX(i.conservation,$AE26+1,$P26)</f>
        <v>1</v>
      </c>
      <c r="NJ26" s="9"/>
      <c r="NK26" s="5">
        <f>INDEX(i.std_prices,1,NK$18)</f>
        <v>70</v>
      </c>
      <c r="NL26" s="5">
        <f>INDEX(i.std_prices,1,NL$18)</f>
        <v>50</v>
      </c>
      <c r="NM26" s="5">
        <f>INDEX(i.std_prices,1,NM$18)</f>
        <v>75</v>
      </c>
      <c r="NN26" s="5">
        <f>INDEX(i.std_prices,1,NN$18)</f>
        <v>50</v>
      </c>
      <c r="NO26" s="19">
        <f t="shared" ref="NO26:NQ26" ca="1" si="120">OFFSET(NO$5,$B26,0)</f>
        <v>1</v>
      </c>
      <c r="NP26" s="19">
        <f t="shared" ca="1" si="120"/>
        <v>1</v>
      </c>
      <c r="NQ26" s="19">
        <f t="shared" ca="1" si="120"/>
        <v>1</v>
      </c>
      <c r="NR26" s="19">
        <f ca="1">OFFSET(NR$5,$B26,0)</f>
        <v>1</v>
      </c>
      <c r="NS26" s="9"/>
      <c r="NT26" s="12" t="b">
        <v>0</v>
      </c>
      <c r="NU26" s="12" t="b">
        <v>0</v>
      </c>
      <c r="NV26" s="12" t="str">
        <f t="shared" ref="NV26:RG26" ca="1" si="121">OFFSET(NV$5,$B26,0)</f>
        <v>-</v>
      </c>
      <c r="NW26" s="12" t="str">
        <f t="shared" ca="1" si="121"/>
        <v>-</v>
      </c>
      <c r="NX26" s="19">
        <f t="shared" ca="1" si="121"/>
        <v>1</v>
      </c>
      <c r="NY26" s="588">
        <f t="shared" si="76"/>
        <v>1</v>
      </c>
      <c r="NZ26" s="588">
        <v>2.1403206110492325</v>
      </c>
      <c r="OA26" s="588">
        <v>1.965073149607067</v>
      </c>
      <c r="OB26" s="588">
        <v>1.9869867897902949</v>
      </c>
      <c r="OC26" s="588">
        <v>0.84809443844984356</v>
      </c>
      <c r="OD26" s="588">
        <v>1.2867145190754228</v>
      </c>
      <c r="OE26" s="588">
        <f t="shared" si="76"/>
        <v>1</v>
      </c>
      <c r="OF26" s="588">
        <v>0.26</v>
      </c>
      <c r="OG26" s="9"/>
      <c r="OH26" s="12" t="str">
        <f t="shared" ref="OH26:OH28" si="122">IF($P26=OH$22,TRUE,"-")</f>
        <v>-</v>
      </c>
      <c r="OI26" s="19" t="str">
        <f t="shared" ca="1" si="121"/>
        <v>-</v>
      </c>
      <c r="OJ26" s="19" t="str">
        <f t="shared" ca="1" si="121"/>
        <v>-</v>
      </c>
      <c r="OK26" s="19" t="str">
        <f t="shared" ca="1" si="121"/>
        <v>-</v>
      </c>
      <c r="OL26" s="19" t="str">
        <f t="shared" ca="1" si="121"/>
        <v>-</v>
      </c>
      <c r="OM26" s="19" t="str">
        <f t="shared" ca="1" si="121"/>
        <v>-</v>
      </c>
      <c r="ON26" s="19" t="str">
        <f t="shared" ca="1" si="121"/>
        <v>-</v>
      </c>
      <c r="OO26" s="19" t="str">
        <f t="shared" ca="1" si="121"/>
        <v>-</v>
      </c>
      <c r="OP26" s="19" t="str">
        <f t="shared" ca="1" si="121"/>
        <v>-</v>
      </c>
      <c r="OQ26" s="19" t="str">
        <f t="shared" ca="1" si="121"/>
        <v>-</v>
      </c>
      <c r="OR26" s="19" t="str">
        <f t="shared" ca="1" si="121"/>
        <v>-</v>
      </c>
      <c r="OS26" s="19" t="str">
        <f t="shared" ca="1" si="121"/>
        <v>-</v>
      </c>
      <c r="OT26" s="19" t="str">
        <f t="shared" ca="1" si="121"/>
        <v>-</v>
      </c>
      <c r="OU26" s="19" t="str">
        <f t="shared" ca="1" si="121"/>
        <v>-</v>
      </c>
      <c r="OV26" s="19" t="str">
        <f t="shared" ca="1" si="121"/>
        <v>-</v>
      </c>
      <c r="OW26" s="19" t="str">
        <f t="shared" ca="1" si="121"/>
        <v>-</v>
      </c>
      <c r="OX26" s="19" t="str">
        <f t="shared" ca="1" si="121"/>
        <v>-</v>
      </c>
      <c r="OY26" s="19" t="str">
        <f t="shared" ca="1" si="121"/>
        <v>-</v>
      </c>
      <c r="OZ26" s="19" t="str">
        <f t="shared" ca="1" si="121"/>
        <v>-</v>
      </c>
      <c r="PA26" s="19" t="str">
        <f t="shared" ca="1" si="121"/>
        <v>-</v>
      </c>
      <c r="PB26" s="19" t="str">
        <f t="shared" ca="1" si="121"/>
        <v>-</v>
      </c>
      <c r="PC26" s="19" t="str">
        <f t="shared" ca="1" si="121"/>
        <v>-</v>
      </c>
      <c r="PD26" s="19" t="str">
        <f t="shared" ca="1" si="121"/>
        <v>-</v>
      </c>
      <c r="PE26" s="19" t="str">
        <f t="shared" ca="1" si="121"/>
        <v>-</v>
      </c>
      <c r="PF26" s="19" t="str">
        <f t="shared" ca="1" si="121"/>
        <v>-</v>
      </c>
      <c r="PG26" s="19" t="str">
        <f t="shared" ca="1" si="121"/>
        <v>-</v>
      </c>
      <c r="PH26" s="19" t="str">
        <f t="shared" ca="1" si="121"/>
        <v>-</v>
      </c>
      <c r="PI26" s="19" t="str">
        <f t="shared" ca="1" si="121"/>
        <v>-</v>
      </c>
      <c r="PJ26" s="19" t="str">
        <f t="shared" ca="1" si="121"/>
        <v>-</v>
      </c>
      <c r="PK26" s="19" t="str">
        <f t="shared" ca="1" si="121"/>
        <v>-</v>
      </c>
      <c r="PL26" s="19" t="str">
        <f t="shared" ca="1" si="121"/>
        <v>-</v>
      </c>
      <c r="PM26" s="19" t="str">
        <f t="shared" ca="1" si="121"/>
        <v>-</v>
      </c>
      <c r="PN26" s="19" t="str">
        <f t="shared" ca="1" si="121"/>
        <v>-</v>
      </c>
      <c r="PO26" s="19" t="str">
        <f t="shared" ca="1" si="121"/>
        <v>-</v>
      </c>
      <c r="PP26" s="19" t="str">
        <f t="shared" ca="1" si="121"/>
        <v>-</v>
      </c>
      <c r="PQ26" s="19" t="str">
        <f t="shared" ca="1" si="121"/>
        <v>-</v>
      </c>
      <c r="PR26" s="19" t="str">
        <f t="shared" ca="1" si="121"/>
        <v>-</v>
      </c>
      <c r="PS26" s="19" t="str">
        <f t="shared" ca="1" si="121"/>
        <v>-</v>
      </c>
      <c r="PT26" s="19" t="str">
        <f t="shared" ca="1" si="121"/>
        <v>-</v>
      </c>
      <c r="PU26" s="19" t="str">
        <f t="shared" ca="1" si="121"/>
        <v>-</v>
      </c>
      <c r="PV26" s="19" t="str">
        <f t="shared" ca="1" si="121"/>
        <v>-</v>
      </c>
      <c r="PW26" s="19" t="str">
        <f t="shared" ca="1" si="121"/>
        <v>-</v>
      </c>
      <c r="PX26" s="19" t="str">
        <f t="shared" ca="1" si="121"/>
        <v>-</v>
      </c>
      <c r="PY26" s="19" t="str">
        <f t="shared" ca="1" si="121"/>
        <v>-</v>
      </c>
      <c r="PZ26" s="19" t="str">
        <f t="shared" ca="1" si="121"/>
        <v>-</v>
      </c>
      <c r="QA26" s="19" t="str">
        <f t="shared" ca="1" si="121"/>
        <v>-</v>
      </c>
      <c r="QB26" s="19" t="str">
        <f t="shared" ca="1" si="121"/>
        <v>-</v>
      </c>
      <c r="QC26" s="19" t="str">
        <f t="shared" ca="1" si="121"/>
        <v>-</v>
      </c>
      <c r="QD26" s="19" t="str">
        <f t="shared" ca="1" si="121"/>
        <v>-</v>
      </c>
      <c r="QE26" s="19" t="str">
        <f t="shared" ca="1" si="121"/>
        <v>-</v>
      </c>
      <c r="QF26" s="19" t="str">
        <f t="shared" ca="1" si="121"/>
        <v>-</v>
      </c>
      <c r="QG26" s="19" t="str">
        <f t="shared" ca="1" si="121"/>
        <v>-</v>
      </c>
      <c r="QH26" s="19" t="str">
        <f t="shared" ca="1" si="121"/>
        <v>-</v>
      </c>
      <c r="QI26" s="19" t="str">
        <f t="shared" ca="1" si="121"/>
        <v>-</v>
      </c>
      <c r="QJ26" s="19" t="str">
        <f t="shared" ca="1" si="121"/>
        <v>-</v>
      </c>
      <c r="QK26" s="19" t="str">
        <f t="shared" ca="1" si="121"/>
        <v>-</v>
      </c>
      <c r="QL26" s="19" t="str">
        <f t="shared" ca="1" si="121"/>
        <v>-</v>
      </c>
      <c r="QM26" s="19" t="str">
        <f t="shared" ca="1" si="121"/>
        <v>-</v>
      </c>
      <c r="QN26" s="19" t="str">
        <f t="shared" ca="1" si="121"/>
        <v>-</v>
      </c>
      <c r="QO26" s="19" t="str">
        <f t="shared" ca="1" si="121"/>
        <v>-</v>
      </c>
      <c r="QP26" s="19" t="str">
        <f t="shared" ca="1" si="121"/>
        <v>-</v>
      </c>
      <c r="QQ26" s="19" t="str">
        <f t="shared" ca="1" si="121"/>
        <v>-</v>
      </c>
      <c r="QR26" s="12" t="b">
        <f t="shared" ref="QR26:QR28" si="123">IF($P26=QR$22,TRUE,"-")</f>
        <v>1</v>
      </c>
      <c r="QS26" s="19" t="str">
        <f t="shared" ca="1" si="121"/>
        <v>-</v>
      </c>
      <c r="QT26" s="19" t="str">
        <f t="shared" ca="1" si="121"/>
        <v>-</v>
      </c>
      <c r="QU26" s="19" t="str">
        <f t="shared" ca="1" si="121"/>
        <v>-</v>
      </c>
      <c r="QV26" s="19" t="str">
        <f t="shared" ca="1" si="121"/>
        <v>-</v>
      </c>
      <c r="QW26" s="19" t="str">
        <f t="shared" ca="1" si="121"/>
        <v>-</v>
      </c>
      <c r="QX26" s="19" t="str">
        <f t="shared" ca="1" si="121"/>
        <v>-</v>
      </c>
      <c r="QY26" s="19" t="str">
        <f t="shared" ca="1" si="121"/>
        <v>-</v>
      </c>
      <c r="QZ26" s="19" t="str">
        <f t="shared" ca="1" si="121"/>
        <v>-</v>
      </c>
      <c r="RA26" s="19" t="str">
        <f t="shared" ca="1" si="121"/>
        <v>-</v>
      </c>
      <c r="RB26" s="19" t="str">
        <f t="shared" ca="1" si="121"/>
        <v>-</v>
      </c>
      <c r="RC26" s="19" t="str">
        <f t="shared" ca="1" si="121"/>
        <v>-</v>
      </c>
      <c r="RD26" s="19" t="str">
        <f t="shared" ca="1" si="121"/>
        <v>-</v>
      </c>
      <c r="RE26" s="19" t="str">
        <f t="shared" ca="1" si="121"/>
        <v>-</v>
      </c>
      <c r="RF26" s="19" t="str">
        <f t="shared" ca="1" si="121"/>
        <v>-</v>
      </c>
      <c r="RG26" s="19" t="str">
        <f t="shared" ca="1" si="121"/>
        <v>-</v>
      </c>
      <c r="RH26" s="19" t="str">
        <f t="shared" ref="RH26:UQ26" ca="1" si="124">OFFSET(RH$5,$B26,0)</f>
        <v>-</v>
      </c>
      <c r="RI26" s="19" t="str">
        <f t="shared" ca="1" si="124"/>
        <v>-</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ca="1" si="124"/>
        <v>-</v>
      </c>
      <c r="RZ26" s="19" t="str">
        <f t="shared" ca="1" si="124"/>
        <v>-</v>
      </c>
      <c r="SA26" s="19" t="str">
        <f t="shared" ca="1" si="124"/>
        <v>-</v>
      </c>
      <c r="SB26" s="19" t="str">
        <f t="shared" ca="1" si="124"/>
        <v>-</v>
      </c>
      <c r="SC26" s="19" t="str">
        <f t="shared" ca="1" si="124"/>
        <v>-</v>
      </c>
      <c r="SD26" s="19" t="str">
        <f t="shared" ca="1" si="124"/>
        <v>-</v>
      </c>
      <c r="SE26" s="19" t="str">
        <f t="shared" ca="1" si="124"/>
        <v>-</v>
      </c>
      <c r="SF26" s="19" t="str">
        <f t="shared" ca="1" si="124"/>
        <v>-</v>
      </c>
      <c r="SG26" s="19" t="str">
        <f t="shared" ca="1" si="124"/>
        <v>-</v>
      </c>
      <c r="SH26" s="19" t="str">
        <f t="shared" ca="1" si="124"/>
        <v>-</v>
      </c>
      <c r="SI26" s="19" t="str">
        <f t="shared" ca="1" si="124"/>
        <v>-</v>
      </c>
      <c r="SJ26" s="19" t="str">
        <f t="shared" ca="1" si="124"/>
        <v>-</v>
      </c>
      <c r="SK26" s="19" t="str">
        <f t="shared" ca="1" si="124"/>
        <v>-</v>
      </c>
      <c r="SL26" s="19" t="str">
        <f t="shared" ca="1" si="124"/>
        <v>-</v>
      </c>
      <c r="SM26" s="19" t="str">
        <f t="shared" ca="1" si="124"/>
        <v>-</v>
      </c>
      <c r="SN26" s="19" t="str">
        <f t="shared" ca="1" si="124"/>
        <v>-</v>
      </c>
      <c r="SO26" s="19" t="str">
        <f t="shared" ca="1" si="124"/>
        <v>-</v>
      </c>
      <c r="SP26" s="19" t="str">
        <f t="shared" ca="1" si="124"/>
        <v>-</v>
      </c>
      <c r="SQ26" s="19" t="str">
        <f t="shared" ca="1" si="124"/>
        <v>-</v>
      </c>
      <c r="SR26" s="19" t="str">
        <f t="shared" ca="1" si="124"/>
        <v>-</v>
      </c>
      <c r="SS26" s="19" t="str">
        <f t="shared" ca="1" si="124"/>
        <v>-</v>
      </c>
      <c r="ST26" s="19" t="str">
        <f t="shared" ca="1" si="124"/>
        <v>-</v>
      </c>
      <c r="SU26" s="19" t="str">
        <f t="shared" ca="1" si="124"/>
        <v>-</v>
      </c>
      <c r="SV26" s="19" t="str">
        <f t="shared" ca="1" si="124"/>
        <v>-</v>
      </c>
      <c r="SW26" s="19" t="str">
        <f t="shared" ca="1" si="124"/>
        <v>-</v>
      </c>
      <c r="SX26" s="19" t="str">
        <f t="shared" ca="1" si="124"/>
        <v>-</v>
      </c>
      <c r="SY26" s="19" t="str">
        <f t="shared" ca="1" si="124"/>
        <v>-</v>
      </c>
      <c r="SZ26" s="19" t="str">
        <f t="shared" ca="1" si="124"/>
        <v>-</v>
      </c>
      <c r="TA26" s="19" t="str">
        <f t="shared" ca="1" si="124"/>
        <v>-</v>
      </c>
      <c r="TB26" s="12" t="str">
        <f t="shared" ref="TB26:TB28" si="125">IF($P26=TB$22,TRUE,"-")</f>
        <v>-</v>
      </c>
      <c r="TC26" s="19" t="str">
        <f t="shared" ca="1" si="124"/>
        <v>-</v>
      </c>
      <c r="TD26" s="19" t="str">
        <f t="shared" ca="1" si="124"/>
        <v>-</v>
      </c>
      <c r="TE26" s="19" t="str">
        <f t="shared" ca="1" si="124"/>
        <v>-</v>
      </c>
      <c r="TF26" s="19" t="str">
        <f t="shared" ca="1" si="124"/>
        <v>-</v>
      </c>
      <c r="TG26" s="19" t="str">
        <f t="shared" ca="1" si="124"/>
        <v>-</v>
      </c>
      <c r="TH26" s="19" t="str">
        <f t="shared" ca="1" si="124"/>
        <v>-</v>
      </c>
      <c r="TI26" s="19" t="str">
        <f t="shared" ca="1" si="124"/>
        <v>-</v>
      </c>
      <c r="TJ26" s="19" t="str">
        <f t="shared" ca="1" si="124"/>
        <v>-</v>
      </c>
      <c r="TK26" s="19" t="str">
        <f t="shared" ca="1" si="124"/>
        <v>-</v>
      </c>
      <c r="TL26" s="19" t="str">
        <f t="shared" ca="1" si="124"/>
        <v>-</v>
      </c>
      <c r="TM26" s="19" t="str">
        <f t="shared" ca="1" si="124"/>
        <v>-</v>
      </c>
      <c r="TN26" s="19" t="str">
        <f t="shared" ca="1" si="124"/>
        <v>-</v>
      </c>
      <c r="TO26" s="19" t="str">
        <f t="shared" ca="1" si="124"/>
        <v>-</v>
      </c>
      <c r="TP26" s="19" t="str">
        <f t="shared" ca="1" si="124"/>
        <v>-</v>
      </c>
      <c r="TQ26" s="19" t="str">
        <f t="shared" ca="1" si="124"/>
        <v>-</v>
      </c>
      <c r="TR26" s="19" t="str">
        <f t="shared" ca="1" si="124"/>
        <v>-</v>
      </c>
      <c r="TS26" s="19" t="str">
        <f t="shared" ca="1" si="124"/>
        <v>-</v>
      </c>
      <c r="TT26" s="19" t="str">
        <f t="shared" ca="1" si="124"/>
        <v>-</v>
      </c>
      <c r="TU26" s="19" t="str">
        <f t="shared" ca="1" si="124"/>
        <v>-</v>
      </c>
      <c r="TV26" s="19" t="str">
        <f t="shared" ca="1" si="124"/>
        <v>-</v>
      </c>
      <c r="TW26" s="19" t="str">
        <f t="shared" ca="1" si="124"/>
        <v>-</v>
      </c>
      <c r="TX26" s="19" t="str">
        <f t="shared" ca="1" si="124"/>
        <v>-</v>
      </c>
      <c r="TY26" s="19" t="str">
        <f t="shared" ca="1" si="124"/>
        <v>-</v>
      </c>
      <c r="TZ26" s="19" t="str">
        <f t="shared" ca="1" si="124"/>
        <v>-</v>
      </c>
      <c r="UA26" s="19" t="str">
        <f t="shared" ca="1" si="124"/>
        <v>-</v>
      </c>
      <c r="UB26" s="19" t="str">
        <f t="shared" ca="1" si="124"/>
        <v>-</v>
      </c>
      <c r="UC26" s="19" t="str">
        <f t="shared" ca="1" si="124"/>
        <v>-</v>
      </c>
      <c r="UD26" s="19" t="str">
        <f t="shared" ca="1" si="124"/>
        <v>-</v>
      </c>
      <c r="UE26" s="19" t="str">
        <f t="shared" ca="1" si="124"/>
        <v>-</v>
      </c>
      <c r="UF26" s="19" t="str">
        <f t="shared" ca="1" si="124"/>
        <v>-</v>
      </c>
      <c r="UG26" s="19" t="str">
        <f t="shared" ca="1" si="124"/>
        <v>-</v>
      </c>
      <c r="UH26" s="19" t="str">
        <f t="shared" ca="1" si="124"/>
        <v>-</v>
      </c>
      <c r="UI26" s="19" t="str">
        <f t="shared" ca="1" si="124"/>
        <v>-</v>
      </c>
      <c r="UJ26" s="19" t="str">
        <f t="shared" ca="1" si="124"/>
        <v>-</v>
      </c>
      <c r="UK26" s="19" t="str">
        <f t="shared" ca="1" si="124"/>
        <v>-</v>
      </c>
      <c r="UL26" s="19" t="str">
        <f t="shared" ca="1" si="124"/>
        <v>-</v>
      </c>
      <c r="UM26" s="19" t="str">
        <f t="shared" ca="1" si="124"/>
        <v>-</v>
      </c>
      <c r="UN26" s="19" t="str">
        <f t="shared" ca="1" si="124"/>
        <v>-</v>
      </c>
      <c r="UO26" s="19" t="str">
        <f t="shared" ca="1" si="124"/>
        <v>-</v>
      </c>
      <c r="UP26" s="19" t="str">
        <f t="shared" ca="1" si="124"/>
        <v>-</v>
      </c>
      <c r="UQ26" s="19" t="str">
        <f t="shared" ca="1" si="124"/>
        <v>-</v>
      </c>
      <c r="UR26" s="19" t="str">
        <f t="shared" ref="UR26:VK26" ca="1" si="126">OFFSET(UR$5,$B26,0)</f>
        <v>-</v>
      </c>
      <c r="US26" s="19" t="str">
        <f t="shared" ca="1" si="126"/>
        <v>-</v>
      </c>
      <c r="UT26" s="19" t="str">
        <f t="shared" ca="1" si="126"/>
        <v>-</v>
      </c>
      <c r="UU26" s="19" t="str">
        <f t="shared" ca="1" si="126"/>
        <v>-</v>
      </c>
      <c r="UV26" s="19" t="str">
        <f t="shared" ca="1" si="126"/>
        <v>-</v>
      </c>
      <c r="UW26" s="19" t="str">
        <f t="shared" ca="1" si="126"/>
        <v>-</v>
      </c>
      <c r="UX26" s="19" t="str">
        <f t="shared" ca="1" si="126"/>
        <v>-</v>
      </c>
      <c r="UY26" s="19" t="str">
        <f t="shared" ca="1" si="126"/>
        <v>-</v>
      </c>
      <c r="UZ26" s="19" t="str">
        <f t="shared" ca="1" si="126"/>
        <v>-</v>
      </c>
      <c r="VA26" s="19" t="str">
        <f t="shared" ca="1" si="126"/>
        <v>-</v>
      </c>
      <c r="VB26" s="19" t="str">
        <f t="shared" ca="1" si="126"/>
        <v>-</v>
      </c>
      <c r="VC26" s="19" t="str">
        <f t="shared" ca="1" si="126"/>
        <v>-</v>
      </c>
      <c r="VD26" s="19" t="str">
        <f t="shared" ca="1" si="126"/>
        <v>-</v>
      </c>
      <c r="VE26" s="19" t="str">
        <f t="shared" ca="1" si="126"/>
        <v>-</v>
      </c>
      <c r="VF26" s="19" t="str">
        <f t="shared" ca="1" si="126"/>
        <v>-</v>
      </c>
      <c r="VG26" s="19" t="str">
        <f t="shared" ca="1" si="126"/>
        <v>-</v>
      </c>
      <c r="VH26" s="19" t="str">
        <f t="shared" ca="1" si="126"/>
        <v>-</v>
      </c>
      <c r="VI26" s="19" t="str">
        <f t="shared" ca="1" si="126"/>
        <v>-</v>
      </c>
      <c r="VJ26" s="19" t="str">
        <f t="shared" ca="1" si="126"/>
        <v>-</v>
      </c>
      <c r="VK26" s="19" t="str">
        <f t="shared" ca="1" si="126"/>
        <v>-</v>
      </c>
      <c r="VL26" s="19">
        <f ca="1">OFFSET(VL$5,$B26,0)</f>
        <v>1</v>
      </c>
      <c r="VM26" s="23">
        <v>0</v>
      </c>
    </row>
    <row r="27" spans="1:585" collapsed="1">
      <c r="A27" s="21"/>
      <c r="B27" s="21"/>
      <c r="D27" s="14"/>
      <c r="E27" t="b">
        <v>0</v>
      </c>
      <c r="Z27" s="211"/>
      <c r="AA27" s="211"/>
      <c r="AB27" s="211"/>
      <c r="AC27" s="211"/>
      <c r="AD27" s="211"/>
      <c r="AF27" s="211"/>
      <c r="AG27" s="211"/>
      <c r="AH27" s="211"/>
      <c r="AI27" s="211"/>
      <c r="AJ27" s="211"/>
      <c r="AK27" s="211"/>
      <c r="AL27" s="211"/>
      <c r="AM27" s="211"/>
      <c r="AV27" s="549"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75"/>
      <c r="CV27" s="14"/>
      <c r="CW27" s="14"/>
      <c r="CX27" s="14"/>
      <c r="CY27" s="575"/>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9"/>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9"/>
      <c r="LE27" s="14"/>
      <c r="LF27" s="14"/>
      <c r="LG27" s="14"/>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9"/>
      <c r="NK27" s="14"/>
      <c r="NL27" s="14"/>
      <c r="NM27" s="14"/>
      <c r="NN27" s="14"/>
      <c r="NO27" s="14"/>
      <c r="NP27" s="14"/>
      <c r="NQ27" s="14"/>
      <c r="NR27" s="14"/>
      <c r="NS27" s="9"/>
      <c r="NT27" s="14"/>
      <c r="NU27" s="14"/>
      <c r="NV27" s="14"/>
      <c r="NW27" s="14"/>
      <c r="NX27" s="14"/>
      <c r="NY27" s="14"/>
      <c r="NZ27" s="14"/>
      <c r="OA27" s="14"/>
      <c r="OB27" s="14"/>
      <c r="OC27" s="14"/>
      <c r="OD27" s="14"/>
      <c r="OE27" s="14"/>
      <c r="OF27" s="14"/>
      <c r="OG27" s="9"/>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23">
        <v>0</v>
      </c>
    </row>
    <row r="28" spans="1:585">
      <c r="A28" s="21">
        <f t="shared" ref="A28:A82" si="127">ROW(A28)-5</f>
        <v>23</v>
      </c>
      <c r="B28" s="21">
        <f>$A$5</f>
        <v>0</v>
      </c>
      <c r="C28">
        <v>1</v>
      </c>
      <c r="D28" s="136" t="str">
        <f>INDEX(i.Region_Desc,$N28,1)</f>
        <v>GSW</v>
      </c>
      <c r="E28" t="b">
        <v>1</v>
      </c>
      <c r="F28" s="314"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4"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28">BI$25</f>
        <v>-</v>
      </c>
      <c r="BJ28" s="13" t="str">
        <f t="shared" si="128"/>
        <v>-</v>
      </c>
      <c r="BK28" s="13" t="str">
        <f t="shared" si="128"/>
        <v>-</v>
      </c>
      <c r="BL28" s="12" t="b">
        <v>0</v>
      </c>
      <c r="BM28" s="13" t="str">
        <f>BM$25</f>
        <v>-</v>
      </c>
      <c r="BN28" s="19" t="str">
        <f t="shared" ref="BN28" ca="1" si="129">OFFSET(BN$5,$B28,0)</f>
        <v>-</v>
      </c>
      <c r="BO28" s="9"/>
      <c r="BP28" s="13" t="str">
        <f t="shared" ref="BP28:CP28" si="130">BP$25</f>
        <v>-</v>
      </c>
      <c r="BQ28" s="13" t="str">
        <f t="shared" si="130"/>
        <v>-</v>
      </c>
      <c r="BR28" s="13" t="str">
        <f t="shared" si="130"/>
        <v>-</v>
      </c>
      <c r="BS28" s="13" t="str">
        <f t="shared" si="130"/>
        <v>-</v>
      </c>
      <c r="BT28" s="13" t="str">
        <f t="shared" si="130"/>
        <v>-</v>
      </c>
      <c r="BU28" s="13" t="str">
        <f t="shared" si="130"/>
        <v>-</v>
      </c>
      <c r="BV28" s="13" t="str">
        <f t="shared" si="130"/>
        <v>-</v>
      </c>
      <c r="BW28" s="13" t="str">
        <f t="shared" si="130"/>
        <v>-</v>
      </c>
      <c r="BX28" s="13" t="str">
        <f t="shared" si="130"/>
        <v>-</v>
      </c>
      <c r="BY28" s="13" t="str">
        <f t="shared" si="130"/>
        <v>-</v>
      </c>
      <c r="BZ28" s="13" t="str">
        <f t="shared" si="130"/>
        <v>-</v>
      </c>
      <c r="CA28" s="13" t="str">
        <f t="shared" si="130"/>
        <v>-</v>
      </c>
      <c r="CB28" s="13" t="str">
        <f t="shared" si="130"/>
        <v>-</v>
      </c>
      <c r="CC28" s="13" t="str">
        <f t="shared" si="130"/>
        <v>-</v>
      </c>
      <c r="CD28" s="13" t="str">
        <f t="shared" si="130"/>
        <v>-</v>
      </c>
      <c r="CE28" s="13" t="str">
        <f t="shared" si="130"/>
        <v>-</v>
      </c>
      <c r="CF28" s="9"/>
      <c r="CG28" s="13" t="str">
        <f t="shared" si="130"/>
        <v>-</v>
      </c>
      <c r="CH28" s="13" t="str">
        <f t="shared" si="130"/>
        <v>-</v>
      </c>
      <c r="CI28" s="13" t="str">
        <f t="shared" si="130"/>
        <v>-</v>
      </c>
      <c r="CJ28" s="13" t="str">
        <f t="shared" si="130"/>
        <v>-</v>
      </c>
      <c r="CK28" s="13" t="str">
        <f t="shared" si="130"/>
        <v>-</v>
      </c>
      <c r="CL28" s="13" t="str">
        <f t="shared" si="130"/>
        <v>-</v>
      </c>
      <c r="CM28" s="13" t="str">
        <f t="shared" si="130"/>
        <v>-</v>
      </c>
      <c r="CN28" s="13" t="str">
        <f t="shared" si="130"/>
        <v>-</v>
      </c>
      <c r="CO28" s="13" t="str">
        <f t="shared" si="130"/>
        <v>-</v>
      </c>
      <c r="CP28" s="13" t="str">
        <f t="shared" si="130"/>
        <v>-</v>
      </c>
      <c r="CQ28" s="9"/>
      <c r="CR28" s="12" t="b">
        <v>0</v>
      </c>
      <c r="CS28" s="12" t="b">
        <v>0</v>
      </c>
      <c r="CT28" s="12" t="b">
        <v>0</v>
      </c>
      <c r="CU28" s="579">
        <v>0</v>
      </c>
      <c r="CV28" s="12" t="b">
        <v>1</v>
      </c>
      <c r="CW28" s="13" t="str">
        <f t="shared" ref="CW28" si="131">CW$25</f>
        <v>-</v>
      </c>
      <c r="CX28" s="12" t="b">
        <v>1</v>
      </c>
      <c r="CY28" s="468">
        <f>$P28</f>
        <v>3</v>
      </c>
      <c r="CZ28" s="19" t="str">
        <f t="shared" ref="CZ28:DF28" ca="1" si="132">OFFSET(CZ$5,$B28,0)</f>
        <v>-</v>
      </c>
      <c r="DA28" s="19" t="str">
        <f t="shared" ca="1" si="132"/>
        <v>-</v>
      </c>
      <c r="DB28" s="19" t="str">
        <f t="shared" ca="1" si="132"/>
        <v>-</v>
      </c>
      <c r="DC28" s="19" t="str">
        <f t="shared" ca="1" si="132"/>
        <v>-</v>
      </c>
      <c r="DD28" s="19" t="str">
        <f t="shared" ca="1" si="132"/>
        <v>-</v>
      </c>
      <c r="DE28" s="19" t="str">
        <f t="shared" ca="1" si="132"/>
        <v>-</v>
      </c>
      <c r="DF28" s="19" t="str">
        <f t="shared" ca="1" si="132"/>
        <v>-</v>
      </c>
      <c r="DG28" s="13" t="str">
        <f>DG$25</f>
        <v>-</v>
      </c>
      <c r="DH28" s="13" t="str">
        <f>DH$25</f>
        <v>-</v>
      </c>
      <c r="DI28" s="13" t="str">
        <f>DI$25</f>
        <v>-</v>
      </c>
      <c r="DJ28" s="13" t="str">
        <f>DJ$25</f>
        <v>-</v>
      </c>
      <c r="DK28" s="13" t="str">
        <f>DK$25</f>
        <v>-</v>
      </c>
      <c r="DL28" s="12">
        <v>1</v>
      </c>
      <c r="DM28" s="12">
        <v>1</v>
      </c>
      <c r="DN28" s="13" t="str">
        <f t="shared" ref="DN28:DV28" si="133">DN$25</f>
        <v>-</v>
      </c>
      <c r="DO28" s="13" t="str">
        <f t="shared" si="133"/>
        <v>-</v>
      </c>
      <c r="DP28" s="13" t="str">
        <f t="shared" si="133"/>
        <v>-</v>
      </c>
      <c r="DQ28" s="13" t="str">
        <f t="shared" si="133"/>
        <v>-</v>
      </c>
      <c r="DR28" s="13" t="str">
        <f t="shared" si="133"/>
        <v>-</v>
      </c>
      <c r="DS28" s="13" t="str">
        <f t="shared" si="133"/>
        <v>-</v>
      </c>
      <c r="DT28" s="13" t="str">
        <f t="shared" si="133"/>
        <v>-</v>
      </c>
      <c r="DU28" s="13" t="str">
        <f t="shared" si="133"/>
        <v>-</v>
      </c>
      <c r="DV28" s="13" t="str">
        <f t="shared" si="133"/>
        <v>-</v>
      </c>
      <c r="DW28" s="13" t="str">
        <f t="shared" ref="DW28:DY28" si="134">DW$25</f>
        <v>-</v>
      </c>
      <c r="DX28" s="13">
        <f t="shared" si="134"/>
        <v>1</v>
      </c>
      <c r="DY28" s="13">
        <f t="shared" si="134"/>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G28" si="135">EM$25</f>
        <v>0</v>
      </c>
      <c r="EN28" s="13">
        <f t="shared" si="135"/>
        <v>0</v>
      </c>
      <c r="EO28" s="13">
        <f t="shared" si="135"/>
        <v>0</v>
      </c>
      <c r="EP28" s="13">
        <f t="shared" si="135"/>
        <v>0</v>
      </c>
      <c r="EQ28" s="13">
        <f t="shared" si="135"/>
        <v>0</v>
      </c>
      <c r="ER28" s="13">
        <f t="shared" si="135"/>
        <v>0</v>
      </c>
      <c r="ES28" s="13">
        <f t="shared" si="135"/>
        <v>0</v>
      </c>
      <c r="ET28" s="13">
        <f t="shared" si="135"/>
        <v>0</v>
      </c>
      <c r="EU28" s="13">
        <f t="shared" si="135"/>
        <v>0</v>
      </c>
      <c r="EV28" s="13">
        <f t="shared" si="135"/>
        <v>0</v>
      </c>
      <c r="EW28" s="13">
        <f t="shared" si="135"/>
        <v>0</v>
      </c>
      <c r="EX28" s="13">
        <f t="shared" si="135"/>
        <v>0</v>
      </c>
      <c r="EY28" s="13">
        <f t="shared" si="135"/>
        <v>0</v>
      </c>
      <c r="EZ28" s="13">
        <f t="shared" si="135"/>
        <v>0</v>
      </c>
      <c r="FA28" s="13">
        <f t="shared" si="135"/>
        <v>0</v>
      </c>
      <c r="FB28" s="13">
        <f t="shared" si="135"/>
        <v>0</v>
      </c>
      <c r="FC28" s="13">
        <f t="shared" si="135"/>
        <v>0</v>
      </c>
      <c r="FD28" s="13">
        <f t="shared" si="135"/>
        <v>0</v>
      </c>
      <c r="FE28" s="13">
        <f t="shared" si="135"/>
        <v>0</v>
      </c>
      <c r="FF28" s="13">
        <f t="shared" si="135"/>
        <v>0</v>
      </c>
      <c r="FG28" s="13">
        <f t="shared" si="135"/>
        <v>0</v>
      </c>
      <c r="FH28" s="13">
        <f t="shared" si="135"/>
        <v>0</v>
      </c>
      <c r="FI28" s="13">
        <f t="shared" si="135"/>
        <v>0</v>
      </c>
      <c r="FJ28" s="13">
        <f t="shared" si="135"/>
        <v>0</v>
      </c>
      <c r="FK28" s="13">
        <f t="shared" si="135"/>
        <v>0</v>
      </c>
      <c r="FL28" s="13">
        <f t="shared" si="135"/>
        <v>0</v>
      </c>
      <c r="FM28" s="13">
        <f t="shared" si="135"/>
        <v>0</v>
      </c>
      <c r="FN28" s="13">
        <f t="shared" si="135"/>
        <v>0</v>
      </c>
      <c r="FO28" s="13">
        <f t="shared" si="135"/>
        <v>0</v>
      </c>
      <c r="FP28" s="13">
        <f t="shared" si="135"/>
        <v>0</v>
      </c>
      <c r="FQ28" s="13">
        <f t="shared" si="135"/>
        <v>0</v>
      </c>
      <c r="FR28" s="13">
        <f t="shared" si="135"/>
        <v>0</v>
      </c>
      <c r="FS28" s="13">
        <f t="shared" si="135"/>
        <v>0</v>
      </c>
      <c r="FT28" s="13">
        <f t="shared" si="135"/>
        <v>0</v>
      </c>
      <c r="FU28" s="13">
        <f t="shared" si="135"/>
        <v>0</v>
      </c>
      <c r="FV28" s="13">
        <f t="shared" si="135"/>
        <v>0</v>
      </c>
      <c r="FW28" s="13">
        <f t="shared" si="135"/>
        <v>0</v>
      </c>
      <c r="FX28" s="13">
        <f t="shared" si="135"/>
        <v>0</v>
      </c>
      <c r="FY28" s="13">
        <f t="shared" si="135"/>
        <v>0</v>
      </c>
      <c r="FZ28" s="13">
        <f t="shared" si="135"/>
        <v>0</v>
      </c>
      <c r="GA28" s="13">
        <f t="shared" si="135"/>
        <v>0</v>
      </c>
      <c r="GB28" s="13">
        <f t="shared" si="135"/>
        <v>0</v>
      </c>
      <c r="GC28" s="13">
        <f t="shared" si="135"/>
        <v>0</v>
      </c>
      <c r="GD28" s="13">
        <f t="shared" si="135"/>
        <v>0</v>
      </c>
      <c r="GE28" s="13">
        <f t="shared" si="135"/>
        <v>0</v>
      </c>
      <c r="GF28" s="13">
        <f t="shared" si="135"/>
        <v>0</v>
      </c>
      <c r="GG28" s="13">
        <f t="shared" si="135"/>
        <v>0</v>
      </c>
      <c r="GH28" s="13">
        <f t="shared" si="135"/>
        <v>0</v>
      </c>
      <c r="GI28" s="13">
        <f t="shared" si="135"/>
        <v>0</v>
      </c>
      <c r="GJ28" s="13">
        <f t="shared" si="135"/>
        <v>0</v>
      </c>
      <c r="GK28" s="13">
        <f t="shared" si="135"/>
        <v>0</v>
      </c>
      <c r="GL28" s="13">
        <f t="shared" si="135"/>
        <v>0</v>
      </c>
      <c r="GM28" s="13">
        <f t="shared" si="135"/>
        <v>0</v>
      </c>
      <c r="GN28" s="13">
        <f t="shared" si="135"/>
        <v>0</v>
      </c>
      <c r="GO28" s="13">
        <f t="shared" si="135"/>
        <v>0</v>
      </c>
      <c r="GP28" s="13">
        <f t="shared" si="135"/>
        <v>0</v>
      </c>
      <c r="GQ28" s="13">
        <f t="shared" si="135"/>
        <v>0</v>
      </c>
      <c r="GR28" s="13">
        <f t="shared" si="135"/>
        <v>0</v>
      </c>
      <c r="GS28" s="13">
        <f t="shared" si="135"/>
        <v>0</v>
      </c>
      <c r="GT28" s="13">
        <f t="shared" si="135"/>
        <v>0</v>
      </c>
      <c r="GU28" s="13">
        <f t="shared" si="135"/>
        <v>0</v>
      </c>
      <c r="GV28" s="13">
        <f t="shared" si="135"/>
        <v>0</v>
      </c>
      <c r="GW28" s="13">
        <f t="shared" si="135"/>
        <v>0</v>
      </c>
      <c r="GX28" s="13">
        <f t="shared" si="135"/>
        <v>0</v>
      </c>
      <c r="GY28" s="13">
        <f t="shared" si="135"/>
        <v>0</v>
      </c>
      <c r="GZ28" s="13">
        <f t="shared" si="135"/>
        <v>0</v>
      </c>
      <c r="HA28" s="13">
        <f t="shared" si="135"/>
        <v>0</v>
      </c>
      <c r="HB28" s="13">
        <f t="shared" si="135"/>
        <v>0</v>
      </c>
      <c r="HC28" s="13">
        <f t="shared" si="135"/>
        <v>0</v>
      </c>
      <c r="HD28" s="13">
        <f t="shared" si="135"/>
        <v>0</v>
      </c>
      <c r="HE28" s="13">
        <f t="shared" si="135"/>
        <v>0</v>
      </c>
      <c r="HF28" s="13">
        <f t="shared" si="135"/>
        <v>0</v>
      </c>
      <c r="HG28" s="13">
        <f t="shared" si="135"/>
        <v>0</v>
      </c>
      <c r="HH28" s="13">
        <f t="shared" si="135"/>
        <v>0</v>
      </c>
      <c r="HI28" s="13">
        <f t="shared" si="135"/>
        <v>0</v>
      </c>
      <c r="HJ28" s="13">
        <f t="shared" si="135"/>
        <v>0</v>
      </c>
      <c r="HK28" s="13">
        <f t="shared" si="135"/>
        <v>0</v>
      </c>
      <c r="HL28" s="13">
        <f t="shared" si="135"/>
        <v>0</v>
      </c>
      <c r="HM28" s="13">
        <f t="shared" si="135"/>
        <v>0</v>
      </c>
      <c r="HN28" s="13">
        <f t="shared" si="135"/>
        <v>0</v>
      </c>
      <c r="HO28" s="13">
        <f t="shared" si="135"/>
        <v>0</v>
      </c>
      <c r="HP28" s="13">
        <f t="shared" si="135"/>
        <v>0</v>
      </c>
      <c r="HQ28" s="13">
        <f t="shared" si="135"/>
        <v>0</v>
      </c>
      <c r="HR28" s="13">
        <f t="shared" si="135"/>
        <v>0</v>
      </c>
      <c r="HS28" s="13">
        <f t="shared" si="135"/>
        <v>0</v>
      </c>
      <c r="HT28" s="13">
        <f t="shared" si="135"/>
        <v>0</v>
      </c>
      <c r="HU28" s="13">
        <f t="shared" si="135"/>
        <v>0</v>
      </c>
      <c r="HV28" s="13">
        <f t="shared" si="135"/>
        <v>0</v>
      </c>
      <c r="HW28" s="13">
        <f t="shared" si="135"/>
        <v>0</v>
      </c>
      <c r="HX28" s="13">
        <f t="shared" si="135"/>
        <v>0</v>
      </c>
      <c r="HY28" s="13">
        <f t="shared" si="135"/>
        <v>0</v>
      </c>
      <c r="HZ28" s="13">
        <f t="shared" si="135"/>
        <v>0</v>
      </c>
      <c r="IA28" s="13">
        <f t="shared" si="135"/>
        <v>0</v>
      </c>
      <c r="IB28" s="13">
        <f t="shared" si="135"/>
        <v>0</v>
      </c>
      <c r="IC28" s="13">
        <f t="shared" si="135"/>
        <v>0</v>
      </c>
      <c r="ID28" s="13">
        <f t="shared" si="135"/>
        <v>0</v>
      </c>
      <c r="IE28" s="13">
        <f t="shared" si="135"/>
        <v>0</v>
      </c>
      <c r="IF28" s="13">
        <f t="shared" si="135"/>
        <v>0</v>
      </c>
      <c r="IG28" s="13">
        <f t="shared" si="135"/>
        <v>0</v>
      </c>
      <c r="IH28" s="13">
        <f t="shared" si="135"/>
        <v>0</v>
      </c>
      <c r="II28" s="13">
        <f t="shared" si="135"/>
        <v>0</v>
      </c>
      <c r="IJ28" s="13">
        <f t="shared" si="135"/>
        <v>0</v>
      </c>
      <c r="IK28" s="13">
        <f t="shared" si="135"/>
        <v>0</v>
      </c>
      <c r="IL28" s="13">
        <f t="shared" si="135"/>
        <v>0</v>
      </c>
      <c r="IM28" s="13">
        <f t="shared" si="135"/>
        <v>0</v>
      </c>
      <c r="IN28" s="13">
        <f t="shared" si="135"/>
        <v>0</v>
      </c>
      <c r="IO28" s="13">
        <f t="shared" si="135"/>
        <v>0</v>
      </c>
      <c r="IP28" s="13">
        <f t="shared" si="135"/>
        <v>0</v>
      </c>
      <c r="IQ28" s="13">
        <f t="shared" si="135"/>
        <v>0</v>
      </c>
      <c r="IR28" s="13">
        <f t="shared" si="135"/>
        <v>0</v>
      </c>
      <c r="IS28" s="13">
        <f t="shared" si="135"/>
        <v>0</v>
      </c>
      <c r="IT28" s="13">
        <f t="shared" si="135"/>
        <v>0</v>
      </c>
      <c r="IU28" s="13">
        <f t="shared" si="135"/>
        <v>0</v>
      </c>
      <c r="IV28" s="13">
        <f t="shared" si="135"/>
        <v>0</v>
      </c>
      <c r="IW28" s="13">
        <f t="shared" si="135"/>
        <v>0</v>
      </c>
      <c r="IX28" s="13">
        <f t="shared" si="135"/>
        <v>0</v>
      </c>
      <c r="IY28" s="13">
        <f t="shared" si="135"/>
        <v>0</v>
      </c>
      <c r="IZ28" s="13">
        <f t="shared" si="135"/>
        <v>0</v>
      </c>
      <c r="JA28" s="13">
        <f t="shared" si="135"/>
        <v>0</v>
      </c>
      <c r="JB28" s="13">
        <f t="shared" si="135"/>
        <v>0</v>
      </c>
      <c r="JC28" s="13">
        <f t="shared" si="135"/>
        <v>0</v>
      </c>
      <c r="JD28" s="13">
        <f t="shared" si="135"/>
        <v>0</v>
      </c>
      <c r="JE28" s="13">
        <f t="shared" si="135"/>
        <v>0</v>
      </c>
      <c r="JF28" s="13">
        <f t="shared" si="135"/>
        <v>0</v>
      </c>
      <c r="JG28" s="13">
        <f t="shared" si="135"/>
        <v>0</v>
      </c>
      <c r="JH28" s="13" t="str">
        <f t="shared" ref="JH28:JJ28" si="136">JH$25</f>
        <v>-</v>
      </c>
      <c r="JI28" s="9"/>
      <c r="JJ28" s="13">
        <f t="shared" si="136"/>
        <v>1</v>
      </c>
      <c r="JK28" s="12" t="s">
        <v>31</v>
      </c>
      <c r="JL28" s="13">
        <f t="shared" ref="JL28:LC28" si="137">JL$25</f>
        <v>0</v>
      </c>
      <c r="JM28" s="13">
        <f>JM$25</f>
        <v>0</v>
      </c>
      <c r="JN28" s="13">
        <f>JN$25</f>
        <v>0</v>
      </c>
      <c r="JO28" s="13">
        <f>JO$25</f>
        <v>0</v>
      </c>
      <c r="JP28" s="13">
        <f>JP$25</f>
        <v>0</v>
      </c>
      <c r="JQ28" s="13" t="str">
        <f t="shared" si="137"/>
        <v>-</v>
      </c>
      <c r="JR28" s="13">
        <f t="shared" si="137"/>
        <v>1</v>
      </c>
      <c r="JS28" s="13">
        <f t="shared" si="137"/>
        <v>0</v>
      </c>
      <c r="JT28" s="13">
        <f t="shared" si="137"/>
        <v>0</v>
      </c>
      <c r="JU28" s="13">
        <f t="shared" si="137"/>
        <v>0</v>
      </c>
      <c r="JV28" s="13">
        <f>JV$25</f>
        <v>0</v>
      </c>
      <c r="JW28" s="13">
        <f>JW$25</f>
        <v>0</v>
      </c>
      <c r="JX28" s="13">
        <f t="shared" si="137"/>
        <v>0</v>
      </c>
      <c r="JY28" s="13">
        <f t="shared" si="137"/>
        <v>0</v>
      </c>
      <c r="JZ28" s="13">
        <f t="shared" si="137"/>
        <v>0</v>
      </c>
      <c r="KA28" s="13">
        <f t="shared" si="137"/>
        <v>0</v>
      </c>
      <c r="KB28" s="13">
        <f t="shared" si="137"/>
        <v>0</v>
      </c>
      <c r="KC28" s="13">
        <f t="shared" si="137"/>
        <v>0</v>
      </c>
      <c r="KD28" s="13">
        <f t="shared" si="137"/>
        <v>0</v>
      </c>
      <c r="KE28" s="13">
        <f t="shared" si="137"/>
        <v>0</v>
      </c>
      <c r="KF28" s="13">
        <f t="shared" si="137"/>
        <v>0</v>
      </c>
      <c r="KG28" s="13">
        <f t="shared" si="137"/>
        <v>0</v>
      </c>
      <c r="KH28" s="13">
        <f t="shared" si="137"/>
        <v>0</v>
      </c>
      <c r="KI28" s="13">
        <f t="shared" si="137"/>
        <v>0</v>
      </c>
      <c r="KJ28" s="13">
        <f t="shared" si="137"/>
        <v>0</v>
      </c>
      <c r="KK28" s="13">
        <f t="shared" si="137"/>
        <v>0</v>
      </c>
      <c r="KL28" s="13">
        <f t="shared" si="137"/>
        <v>0</v>
      </c>
      <c r="KM28" s="13">
        <f t="shared" si="137"/>
        <v>0</v>
      </c>
      <c r="KN28" s="13">
        <f t="shared" si="137"/>
        <v>0</v>
      </c>
      <c r="KO28" s="13">
        <f t="shared" si="137"/>
        <v>0</v>
      </c>
      <c r="KP28" s="13">
        <f t="shared" si="137"/>
        <v>0</v>
      </c>
      <c r="KQ28" s="13">
        <f t="shared" si="137"/>
        <v>0</v>
      </c>
      <c r="KR28" s="13">
        <f t="shared" si="137"/>
        <v>0</v>
      </c>
      <c r="KS28" s="13">
        <f t="shared" si="137"/>
        <v>0</v>
      </c>
      <c r="KT28" s="13">
        <f t="shared" si="137"/>
        <v>0</v>
      </c>
      <c r="KU28" s="13">
        <f t="shared" si="137"/>
        <v>0</v>
      </c>
      <c r="KV28" s="13">
        <f t="shared" si="137"/>
        <v>0</v>
      </c>
      <c r="KW28" s="13">
        <f t="shared" si="137"/>
        <v>0</v>
      </c>
      <c r="KX28" s="13">
        <f t="shared" si="137"/>
        <v>1</v>
      </c>
      <c r="KY28" s="13">
        <f>KY$25</f>
        <v>0</v>
      </c>
      <c r="KZ28" s="13">
        <f>KZ$25</f>
        <v>0</v>
      </c>
      <c r="LA28" s="13">
        <f>LA$25</f>
        <v>0</v>
      </c>
      <c r="LB28" s="13">
        <f t="shared" si="137"/>
        <v>0</v>
      </c>
      <c r="LC28" s="13">
        <f t="shared" si="137"/>
        <v>1</v>
      </c>
      <c r="LD28" s="9"/>
      <c r="LE28" s="13" t="str">
        <f t="shared" ref="LE28:LH28" si="138">LE$25</f>
        <v>-</v>
      </c>
      <c r="LF28" s="13" t="str">
        <f t="shared" si="138"/>
        <v>-</v>
      </c>
      <c r="LG28" s="13" t="str">
        <f t="shared" si="138"/>
        <v>-</v>
      </c>
      <c r="LH28" s="13" t="str">
        <f t="shared" si="138"/>
        <v>-</v>
      </c>
      <c r="LI28" s="13" t="str">
        <f>LI$25</f>
        <v>-</v>
      </c>
      <c r="LJ28" s="5" t="b">
        <f t="shared" ref="LJ28:LL28" si="139">($P28=LJ$22)</f>
        <v>0</v>
      </c>
      <c r="LK28" s="5" t="b">
        <f t="shared" si="139"/>
        <v>0</v>
      </c>
      <c r="LL28" s="5" t="b">
        <f t="shared" si="139"/>
        <v>1</v>
      </c>
      <c r="LM28" s="136">
        <f>$Q28</f>
        <v>1</v>
      </c>
      <c r="LN28" s="136">
        <f t="shared" ref="LN28" si="140">$Q28</f>
        <v>1</v>
      </c>
      <c r="LO28" s="13" t="str">
        <f t="shared" ref="LO28:VL28" si="141">LO$25</f>
        <v>-</v>
      </c>
      <c r="LP28" s="13" t="str">
        <f>LP$25</f>
        <v>-</v>
      </c>
      <c r="LQ28" s="13" t="str">
        <f>LQ$25</f>
        <v>-</v>
      </c>
      <c r="LR28" s="13" t="str">
        <f t="shared" si="141"/>
        <v>-</v>
      </c>
      <c r="LS28" s="12">
        <v>1</v>
      </c>
      <c r="LT28" s="13" t="str">
        <f>LT$25</f>
        <v>-</v>
      </c>
      <c r="LU28" s="13" t="str">
        <f t="shared" si="141"/>
        <v>-</v>
      </c>
      <c r="LV28" s="13" t="str">
        <f t="shared" si="141"/>
        <v>-</v>
      </c>
      <c r="LW28" s="13" t="str">
        <f t="shared" si="141"/>
        <v>-</v>
      </c>
      <c r="LX28" s="13" t="str">
        <f t="shared" si="141"/>
        <v>-</v>
      </c>
      <c r="LY28" s="13" t="str">
        <f t="shared" si="141"/>
        <v>-</v>
      </c>
      <c r="LZ28" s="13" t="str">
        <f t="shared" si="141"/>
        <v>-</v>
      </c>
      <c r="MA28" s="13" t="str">
        <f t="shared" si="141"/>
        <v>-</v>
      </c>
      <c r="MB28" s="13" t="str">
        <f t="shared" si="141"/>
        <v>-</v>
      </c>
      <c r="MC28" s="13" t="str">
        <f t="shared" si="141"/>
        <v>-</v>
      </c>
      <c r="MD28" s="13" t="str">
        <f t="shared" si="141"/>
        <v>-</v>
      </c>
      <c r="ME28" s="13" t="b">
        <f t="shared" si="141"/>
        <v>1</v>
      </c>
      <c r="MF28" s="12">
        <v>0</v>
      </c>
      <c r="MG28" s="13" t="str">
        <f t="shared" si="141"/>
        <v>-</v>
      </c>
      <c r="MH28" s="266">
        <v>999999</v>
      </c>
      <c r="MI28" s="266">
        <v>999999</v>
      </c>
      <c r="MJ28" s="266">
        <v>999999</v>
      </c>
      <c r="MK28" s="266">
        <v>999999</v>
      </c>
      <c r="ML28" s="266">
        <v>999999</v>
      </c>
      <c r="MM28" s="13" t="str">
        <f t="shared" ref="MM28:MR28" si="142">MM$25</f>
        <v>-</v>
      </c>
      <c r="MN28" s="13" t="str">
        <f t="shared" si="142"/>
        <v>-</v>
      </c>
      <c r="MO28" s="13" t="str">
        <f t="shared" si="142"/>
        <v>-</v>
      </c>
      <c r="MP28" s="13" t="b">
        <f t="shared" si="142"/>
        <v>1</v>
      </c>
      <c r="MQ28" s="13">
        <f t="shared" si="142"/>
        <v>0</v>
      </c>
      <c r="MR28" s="13" t="str">
        <f t="shared" si="142"/>
        <v>-</v>
      </c>
      <c r="MS28" s="13" t="str">
        <f t="shared" ref="MS28:MU28" si="143">MS$25</f>
        <v>-</v>
      </c>
      <c r="MT28" s="13" t="str">
        <f t="shared" si="143"/>
        <v>-</v>
      </c>
      <c r="MU28" s="13" t="str">
        <f t="shared" si="143"/>
        <v>-</v>
      </c>
      <c r="MV28" s="13" t="str">
        <f>MV$25</f>
        <v>-</v>
      </c>
      <c r="MW28" s="13" t="str">
        <f>MW$25</f>
        <v>-</v>
      </c>
      <c r="MX28" s="13" t="str">
        <f>MX$25</f>
        <v>-</v>
      </c>
      <c r="MY28" s="13" t="str">
        <f t="shared" si="141"/>
        <v>-</v>
      </c>
      <c r="MZ28" s="13" t="str">
        <f t="shared" si="141"/>
        <v>-</v>
      </c>
      <c r="NA28" s="13" t="str">
        <f t="shared" si="141"/>
        <v>-</v>
      </c>
      <c r="NB28" s="13" t="str">
        <f t="shared" si="141"/>
        <v>-</v>
      </c>
      <c r="NC28" s="13" t="str">
        <f t="shared" si="141"/>
        <v>-</v>
      </c>
      <c r="ND28" s="13">
        <f t="shared" si="141"/>
        <v>500</v>
      </c>
      <c r="NE28" s="13">
        <f t="shared" si="141"/>
        <v>500</v>
      </c>
      <c r="NF28" s="13" t="str">
        <f t="shared" ref="NF28:NH28" si="144">NF$25</f>
        <v>-</v>
      </c>
      <c r="NG28" s="13" t="str">
        <f t="shared" si="144"/>
        <v>-</v>
      </c>
      <c r="NH28" s="13" t="str">
        <f t="shared" si="144"/>
        <v>-</v>
      </c>
      <c r="NI28" s="13">
        <f t="shared" si="141"/>
        <v>1</v>
      </c>
      <c r="NJ28" s="9"/>
      <c r="NK28" s="13" t="str">
        <f t="shared" si="141"/>
        <v>-</v>
      </c>
      <c r="NL28" s="13" t="str">
        <f t="shared" si="141"/>
        <v>-</v>
      </c>
      <c r="NM28" s="13" t="str">
        <f t="shared" si="141"/>
        <v>-</v>
      </c>
      <c r="NN28" s="13" t="str">
        <f t="shared" si="141"/>
        <v>-</v>
      </c>
      <c r="NO28" s="13">
        <f t="shared" si="141"/>
        <v>1</v>
      </c>
      <c r="NP28" s="13">
        <f t="shared" si="141"/>
        <v>1</v>
      </c>
      <c r="NQ28" s="13">
        <f t="shared" si="141"/>
        <v>1</v>
      </c>
      <c r="NR28" s="13">
        <f>NR$25</f>
        <v>1</v>
      </c>
      <c r="NS28" s="9"/>
      <c r="NT28" s="13" t="str">
        <f t="shared" si="141"/>
        <v>-</v>
      </c>
      <c r="NU28" s="13" t="str">
        <f t="shared" si="141"/>
        <v>-</v>
      </c>
      <c r="NV28" s="13" t="str">
        <f t="shared" si="141"/>
        <v>-</v>
      </c>
      <c r="NW28" s="13" t="str">
        <f t="shared" si="141"/>
        <v>-</v>
      </c>
      <c r="NX28" s="13">
        <f t="shared" si="141"/>
        <v>1</v>
      </c>
      <c r="NY28" s="13">
        <f t="shared" si="141"/>
        <v>1</v>
      </c>
      <c r="NZ28" s="13">
        <f t="shared" si="141"/>
        <v>1</v>
      </c>
      <c r="OA28" s="13">
        <f t="shared" si="141"/>
        <v>1</v>
      </c>
      <c r="OB28" s="13">
        <f t="shared" si="141"/>
        <v>1</v>
      </c>
      <c r="OC28" s="13">
        <f t="shared" si="141"/>
        <v>1</v>
      </c>
      <c r="OD28" s="13">
        <f t="shared" si="141"/>
        <v>1</v>
      </c>
      <c r="OE28" s="13">
        <f t="shared" si="141"/>
        <v>1</v>
      </c>
      <c r="OF28" s="13">
        <f t="shared" si="141"/>
        <v>1</v>
      </c>
      <c r="OG28" s="9"/>
      <c r="OH28" s="12" t="str">
        <f t="shared" si="122"/>
        <v>-</v>
      </c>
      <c r="OI28" s="13" t="str">
        <f t="shared" si="141"/>
        <v>-</v>
      </c>
      <c r="OJ28" s="13" t="str">
        <f t="shared" si="141"/>
        <v>-</v>
      </c>
      <c r="OK28" s="13" t="str">
        <f t="shared" si="141"/>
        <v>-</v>
      </c>
      <c r="OL28" s="13" t="str">
        <f t="shared" si="141"/>
        <v>-</v>
      </c>
      <c r="OM28" s="13" t="str">
        <f t="shared" si="141"/>
        <v>-</v>
      </c>
      <c r="ON28" s="13" t="str">
        <f t="shared" si="141"/>
        <v>-</v>
      </c>
      <c r="OO28" s="13" t="str">
        <f t="shared" si="141"/>
        <v>-</v>
      </c>
      <c r="OP28" s="13" t="str">
        <f t="shared" si="141"/>
        <v>-</v>
      </c>
      <c r="OQ28" s="13" t="str">
        <f t="shared" si="141"/>
        <v>-</v>
      </c>
      <c r="OR28" s="13" t="str">
        <f t="shared" si="141"/>
        <v>-</v>
      </c>
      <c r="OS28" s="13" t="str">
        <f t="shared" si="141"/>
        <v>-</v>
      </c>
      <c r="OT28" s="13" t="str">
        <f t="shared" si="141"/>
        <v>-</v>
      </c>
      <c r="OU28" s="13" t="str">
        <f t="shared" si="141"/>
        <v>-</v>
      </c>
      <c r="OV28" s="13" t="str">
        <f t="shared" si="141"/>
        <v>-</v>
      </c>
      <c r="OW28" s="13" t="str">
        <f t="shared" si="141"/>
        <v>-</v>
      </c>
      <c r="OX28" s="13" t="str">
        <f t="shared" si="141"/>
        <v>-</v>
      </c>
      <c r="OY28" s="13" t="str">
        <f t="shared" si="141"/>
        <v>-</v>
      </c>
      <c r="OZ28" s="13" t="str">
        <f t="shared" si="141"/>
        <v>-</v>
      </c>
      <c r="PA28" s="13" t="str">
        <f t="shared" si="141"/>
        <v>-</v>
      </c>
      <c r="PB28" s="13" t="str">
        <f t="shared" si="141"/>
        <v>-</v>
      </c>
      <c r="PC28" s="13" t="str">
        <f t="shared" si="141"/>
        <v>-</v>
      </c>
      <c r="PD28" s="13" t="str">
        <f t="shared" si="141"/>
        <v>-</v>
      </c>
      <c r="PE28" s="13" t="str">
        <f t="shared" si="141"/>
        <v>-</v>
      </c>
      <c r="PF28" s="13" t="str">
        <f t="shared" si="141"/>
        <v>-</v>
      </c>
      <c r="PG28" s="13" t="str">
        <f t="shared" si="141"/>
        <v>-</v>
      </c>
      <c r="PH28" s="13" t="str">
        <f t="shared" si="141"/>
        <v>-</v>
      </c>
      <c r="PI28" s="13" t="str">
        <f t="shared" si="141"/>
        <v>-</v>
      </c>
      <c r="PJ28" s="13" t="str">
        <f t="shared" si="141"/>
        <v>-</v>
      </c>
      <c r="PK28" s="13" t="str">
        <f t="shared" si="141"/>
        <v>-</v>
      </c>
      <c r="PL28" s="13" t="str">
        <f t="shared" si="141"/>
        <v>-</v>
      </c>
      <c r="PM28" s="13" t="str">
        <f t="shared" si="141"/>
        <v>-</v>
      </c>
      <c r="PN28" s="13" t="str">
        <f t="shared" si="141"/>
        <v>-</v>
      </c>
      <c r="PO28" s="13" t="str">
        <f t="shared" si="141"/>
        <v>-</v>
      </c>
      <c r="PP28" s="13" t="str">
        <f t="shared" si="141"/>
        <v>-</v>
      </c>
      <c r="PQ28" s="13" t="str">
        <f t="shared" si="141"/>
        <v>-</v>
      </c>
      <c r="PR28" s="13" t="str">
        <f t="shared" si="141"/>
        <v>-</v>
      </c>
      <c r="PS28" s="13" t="str">
        <f t="shared" si="141"/>
        <v>-</v>
      </c>
      <c r="PT28" s="13" t="str">
        <f t="shared" si="141"/>
        <v>-</v>
      </c>
      <c r="PU28" s="13" t="str">
        <f t="shared" si="141"/>
        <v>-</v>
      </c>
      <c r="PV28" s="13" t="str">
        <f t="shared" si="141"/>
        <v>-</v>
      </c>
      <c r="PW28" s="13" t="str">
        <f t="shared" si="141"/>
        <v>-</v>
      </c>
      <c r="PX28" s="13" t="str">
        <f t="shared" si="141"/>
        <v>-</v>
      </c>
      <c r="PY28" s="13" t="str">
        <f t="shared" si="141"/>
        <v>-</v>
      </c>
      <c r="PZ28" s="13" t="str">
        <f t="shared" si="141"/>
        <v>-</v>
      </c>
      <c r="QA28" s="13" t="str">
        <f t="shared" si="141"/>
        <v>-</v>
      </c>
      <c r="QB28" s="13" t="str">
        <f t="shared" si="141"/>
        <v>-</v>
      </c>
      <c r="QC28" s="13" t="str">
        <f t="shared" si="141"/>
        <v>-</v>
      </c>
      <c r="QD28" s="13" t="str">
        <f t="shared" si="141"/>
        <v>-</v>
      </c>
      <c r="QE28" s="13" t="str">
        <f t="shared" si="141"/>
        <v>-</v>
      </c>
      <c r="QF28" s="13" t="str">
        <f t="shared" si="141"/>
        <v>-</v>
      </c>
      <c r="QG28" s="13" t="str">
        <f t="shared" si="141"/>
        <v>-</v>
      </c>
      <c r="QH28" s="13" t="str">
        <f t="shared" si="141"/>
        <v>-</v>
      </c>
      <c r="QI28" s="13" t="str">
        <f t="shared" si="141"/>
        <v>-</v>
      </c>
      <c r="QJ28" s="13" t="str">
        <f t="shared" si="141"/>
        <v>-</v>
      </c>
      <c r="QK28" s="13" t="str">
        <f t="shared" si="141"/>
        <v>-</v>
      </c>
      <c r="QL28" s="13" t="str">
        <f t="shared" si="141"/>
        <v>-</v>
      </c>
      <c r="QM28" s="13" t="str">
        <f t="shared" si="141"/>
        <v>-</v>
      </c>
      <c r="QN28" s="13" t="str">
        <f t="shared" si="141"/>
        <v>-</v>
      </c>
      <c r="QO28" s="13" t="str">
        <f t="shared" si="141"/>
        <v>-</v>
      </c>
      <c r="QP28" s="13" t="str">
        <f t="shared" si="141"/>
        <v>-</v>
      </c>
      <c r="QQ28" s="13" t="str">
        <f t="shared" si="141"/>
        <v>-</v>
      </c>
      <c r="QR28" s="12" t="str">
        <f t="shared" si="123"/>
        <v>-</v>
      </c>
      <c r="QS28" s="13" t="str">
        <f t="shared" si="141"/>
        <v>-</v>
      </c>
      <c r="QT28" s="13" t="str">
        <f t="shared" si="141"/>
        <v>-</v>
      </c>
      <c r="QU28" s="13" t="str">
        <f t="shared" si="141"/>
        <v>-</v>
      </c>
      <c r="QV28" s="13" t="str">
        <f t="shared" si="141"/>
        <v>-</v>
      </c>
      <c r="QW28" s="13" t="str">
        <f t="shared" si="141"/>
        <v>-</v>
      </c>
      <c r="QX28" s="13" t="str">
        <f t="shared" si="141"/>
        <v>-</v>
      </c>
      <c r="QY28" s="13" t="str">
        <f t="shared" si="141"/>
        <v>-</v>
      </c>
      <c r="QZ28" s="13" t="str">
        <f t="shared" si="141"/>
        <v>-</v>
      </c>
      <c r="RA28" s="13" t="str">
        <f t="shared" si="141"/>
        <v>-</v>
      </c>
      <c r="RB28" s="13" t="str">
        <f t="shared" si="141"/>
        <v>-</v>
      </c>
      <c r="RC28" s="13" t="str">
        <f t="shared" si="141"/>
        <v>-</v>
      </c>
      <c r="RD28" s="13" t="str">
        <f t="shared" si="141"/>
        <v>-</v>
      </c>
      <c r="RE28" s="13" t="str">
        <f t="shared" si="141"/>
        <v>-</v>
      </c>
      <c r="RF28" s="13" t="str">
        <f t="shared" si="141"/>
        <v>-</v>
      </c>
      <c r="RG28" s="13" t="str">
        <f t="shared" si="141"/>
        <v>-</v>
      </c>
      <c r="RH28" s="13" t="str">
        <f t="shared" si="141"/>
        <v>-</v>
      </c>
      <c r="RI28" s="13" t="str">
        <f t="shared" si="141"/>
        <v>-</v>
      </c>
      <c r="RJ28" s="13" t="str">
        <f t="shared" si="141"/>
        <v>-</v>
      </c>
      <c r="RK28" s="13" t="str">
        <f t="shared" si="141"/>
        <v>-</v>
      </c>
      <c r="RL28" s="13" t="str">
        <f t="shared" si="141"/>
        <v>-</v>
      </c>
      <c r="RM28" s="13" t="str">
        <f t="shared" si="141"/>
        <v>-</v>
      </c>
      <c r="RN28" s="13" t="str">
        <f t="shared" si="141"/>
        <v>-</v>
      </c>
      <c r="RO28" s="13" t="str">
        <f t="shared" si="141"/>
        <v>-</v>
      </c>
      <c r="RP28" s="13" t="str">
        <f t="shared" si="141"/>
        <v>-</v>
      </c>
      <c r="RQ28" s="13" t="str">
        <f t="shared" si="141"/>
        <v>-</v>
      </c>
      <c r="RR28" s="13" t="str">
        <f t="shared" si="141"/>
        <v>-</v>
      </c>
      <c r="RS28" s="13" t="str">
        <f t="shared" si="141"/>
        <v>-</v>
      </c>
      <c r="RT28" s="13" t="str">
        <f t="shared" si="141"/>
        <v>-</v>
      </c>
      <c r="RU28" s="13" t="str">
        <f t="shared" si="141"/>
        <v>-</v>
      </c>
      <c r="RV28" s="13" t="str">
        <f t="shared" si="141"/>
        <v>-</v>
      </c>
      <c r="RW28" s="13" t="str">
        <f t="shared" si="141"/>
        <v>-</v>
      </c>
      <c r="RX28" s="13" t="str">
        <f t="shared" si="141"/>
        <v>-</v>
      </c>
      <c r="RY28" s="13" t="str">
        <f t="shared" si="141"/>
        <v>-</v>
      </c>
      <c r="RZ28" s="13" t="str">
        <f t="shared" si="141"/>
        <v>-</v>
      </c>
      <c r="SA28" s="13" t="str">
        <f t="shared" si="141"/>
        <v>-</v>
      </c>
      <c r="SB28" s="13" t="str">
        <f t="shared" si="141"/>
        <v>-</v>
      </c>
      <c r="SC28" s="13" t="str">
        <f t="shared" si="141"/>
        <v>-</v>
      </c>
      <c r="SD28" s="13" t="str">
        <f t="shared" si="141"/>
        <v>-</v>
      </c>
      <c r="SE28" s="13" t="str">
        <f t="shared" si="141"/>
        <v>-</v>
      </c>
      <c r="SF28" s="13" t="str">
        <f t="shared" si="141"/>
        <v>-</v>
      </c>
      <c r="SG28" s="13" t="str">
        <f t="shared" si="141"/>
        <v>-</v>
      </c>
      <c r="SH28" s="13" t="str">
        <f t="shared" si="141"/>
        <v>-</v>
      </c>
      <c r="SI28" s="13" t="str">
        <f t="shared" si="141"/>
        <v>-</v>
      </c>
      <c r="SJ28" s="13" t="str">
        <f t="shared" si="141"/>
        <v>-</v>
      </c>
      <c r="SK28" s="13" t="str">
        <f t="shared" si="141"/>
        <v>-</v>
      </c>
      <c r="SL28" s="13" t="str">
        <f t="shared" si="141"/>
        <v>-</v>
      </c>
      <c r="SM28" s="13" t="str">
        <f t="shared" si="141"/>
        <v>-</v>
      </c>
      <c r="SN28" s="13" t="str">
        <f t="shared" si="141"/>
        <v>-</v>
      </c>
      <c r="SO28" s="13" t="str">
        <f t="shared" si="141"/>
        <v>-</v>
      </c>
      <c r="SP28" s="13" t="str">
        <f t="shared" si="141"/>
        <v>-</v>
      </c>
      <c r="SQ28" s="13" t="str">
        <f t="shared" si="141"/>
        <v>-</v>
      </c>
      <c r="SR28" s="13" t="str">
        <f t="shared" si="141"/>
        <v>-</v>
      </c>
      <c r="SS28" s="13" t="str">
        <f t="shared" si="141"/>
        <v>-</v>
      </c>
      <c r="ST28" s="13" t="str">
        <f t="shared" si="141"/>
        <v>-</v>
      </c>
      <c r="SU28" s="13" t="str">
        <f t="shared" si="141"/>
        <v>-</v>
      </c>
      <c r="SV28" s="13" t="str">
        <f t="shared" si="141"/>
        <v>-</v>
      </c>
      <c r="SW28" s="13" t="str">
        <f t="shared" si="141"/>
        <v>-</v>
      </c>
      <c r="SX28" s="13" t="str">
        <f t="shared" si="141"/>
        <v>-</v>
      </c>
      <c r="SY28" s="13" t="str">
        <f t="shared" si="141"/>
        <v>-</v>
      </c>
      <c r="SZ28" s="13" t="str">
        <f t="shared" si="141"/>
        <v>-</v>
      </c>
      <c r="TA28" s="13" t="str">
        <f t="shared" si="141"/>
        <v>-</v>
      </c>
      <c r="TB28" s="12" t="b">
        <f t="shared" si="125"/>
        <v>1</v>
      </c>
      <c r="TC28" s="13" t="str">
        <f t="shared" si="141"/>
        <v>-</v>
      </c>
      <c r="TD28" s="13" t="str">
        <f t="shared" si="141"/>
        <v>-</v>
      </c>
      <c r="TE28" s="13" t="str">
        <f t="shared" si="141"/>
        <v>-</v>
      </c>
      <c r="TF28" s="13" t="str">
        <f t="shared" si="141"/>
        <v>-</v>
      </c>
      <c r="TG28" s="13" t="str">
        <f t="shared" si="141"/>
        <v>-</v>
      </c>
      <c r="TH28" s="13" t="str">
        <f t="shared" si="141"/>
        <v>-</v>
      </c>
      <c r="TI28" s="13" t="str">
        <f t="shared" si="141"/>
        <v>-</v>
      </c>
      <c r="TJ28" s="13" t="str">
        <f t="shared" si="141"/>
        <v>-</v>
      </c>
      <c r="TK28" s="13" t="str">
        <f t="shared" si="141"/>
        <v>-</v>
      </c>
      <c r="TL28" s="13" t="str">
        <f t="shared" si="141"/>
        <v>-</v>
      </c>
      <c r="TM28" s="13" t="str">
        <f t="shared" si="141"/>
        <v>-</v>
      </c>
      <c r="TN28" s="13" t="str">
        <f t="shared" si="141"/>
        <v>-</v>
      </c>
      <c r="TO28" s="13" t="str">
        <f t="shared" si="141"/>
        <v>-</v>
      </c>
      <c r="TP28" s="13" t="str">
        <f t="shared" si="141"/>
        <v>-</v>
      </c>
      <c r="TQ28" s="13" t="str">
        <f t="shared" si="141"/>
        <v>-</v>
      </c>
      <c r="TR28" s="13" t="str">
        <f t="shared" si="141"/>
        <v>-</v>
      </c>
      <c r="TS28" s="13" t="str">
        <f t="shared" si="141"/>
        <v>-</v>
      </c>
      <c r="TT28" s="13" t="str">
        <f t="shared" si="141"/>
        <v>-</v>
      </c>
      <c r="TU28" s="13" t="str">
        <f t="shared" si="141"/>
        <v>-</v>
      </c>
      <c r="TV28" s="13" t="str">
        <f t="shared" si="141"/>
        <v>-</v>
      </c>
      <c r="TW28" s="13" t="str">
        <f t="shared" si="141"/>
        <v>-</v>
      </c>
      <c r="TX28" s="13" t="str">
        <f t="shared" si="141"/>
        <v>-</v>
      </c>
      <c r="TY28" s="13" t="str">
        <f t="shared" si="141"/>
        <v>-</v>
      </c>
      <c r="TZ28" s="13" t="str">
        <f t="shared" si="141"/>
        <v>-</v>
      </c>
      <c r="UA28" s="13" t="str">
        <f t="shared" si="141"/>
        <v>-</v>
      </c>
      <c r="UB28" s="13" t="str">
        <f t="shared" si="141"/>
        <v>-</v>
      </c>
      <c r="UC28" s="13" t="str">
        <f t="shared" si="141"/>
        <v>-</v>
      </c>
      <c r="UD28" s="13" t="str">
        <f t="shared" si="141"/>
        <v>-</v>
      </c>
      <c r="UE28" s="13" t="str">
        <f t="shared" si="141"/>
        <v>-</v>
      </c>
      <c r="UF28" s="13" t="str">
        <f t="shared" si="141"/>
        <v>-</v>
      </c>
      <c r="UG28" s="13" t="str">
        <f t="shared" si="141"/>
        <v>-</v>
      </c>
      <c r="UH28" s="13" t="str">
        <f t="shared" si="141"/>
        <v>-</v>
      </c>
      <c r="UI28" s="13" t="str">
        <f t="shared" si="141"/>
        <v>-</v>
      </c>
      <c r="UJ28" s="13" t="str">
        <f t="shared" si="141"/>
        <v>-</v>
      </c>
      <c r="UK28" s="13" t="str">
        <f t="shared" si="141"/>
        <v>-</v>
      </c>
      <c r="UL28" s="13" t="str">
        <f t="shared" si="141"/>
        <v>-</v>
      </c>
      <c r="UM28" s="13" t="str">
        <f t="shared" si="141"/>
        <v>-</v>
      </c>
      <c r="UN28" s="13" t="str">
        <f t="shared" si="141"/>
        <v>-</v>
      </c>
      <c r="UO28" s="13" t="str">
        <f t="shared" si="141"/>
        <v>-</v>
      </c>
      <c r="UP28" s="13" t="str">
        <f t="shared" si="141"/>
        <v>-</v>
      </c>
      <c r="UQ28" s="13" t="str">
        <f t="shared" si="141"/>
        <v>-</v>
      </c>
      <c r="UR28" s="13" t="str">
        <f t="shared" si="141"/>
        <v>-</v>
      </c>
      <c r="US28" s="13" t="str">
        <f t="shared" si="141"/>
        <v>-</v>
      </c>
      <c r="UT28" s="13" t="str">
        <f t="shared" si="141"/>
        <v>-</v>
      </c>
      <c r="UU28" s="13" t="str">
        <f t="shared" si="141"/>
        <v>-</v>
      </c>
      <c r="UV28" s="13" t="str">
        <f t="shared" si="141"/>
        <v>-</v>
      </c>
      <c r="UW28" s="13" t="str">
        <f t="shared" si="141"/>
        <v>-</v>
      </c>
      <c r="UX28" s="13" t="str">
        <f t="shared" si="141"/>
        <v>-</v>
      </c>
      <c r="UY28" s="13" t="str">
        <f t="shared" si="141"/>
        <v>-</v>
      </c>
      <c r="UZ28" s="13" t="str">
        <f t="shared" si="141"/>
        <v>-</v>
      </c>
      <c r="VA28" s="13" t="str">
        <f t="shared" si="141"/>
        <v>-</v>
      </c>
      <c r="VB28" s="13" t="str">
        <f t="shared" si="141"/>
        <v>-</v>
      </c>
      <c r="VC28" s="13" t="str">
        <f t="shared" si="141"/>
        <v>-</v>
      </c>
      <c r="VD28" s="13" t="str">
        <f t="shared" si="141"/>
        <v>-</v>
      </c>
      <c r="VE28" s="13" t="str">
        <f t="shared" si="141"/>
        <v>-</v>
      </c>
      <c r="VF28" s="13" t="str">
        <f t="shared" si="141"/>
        <v>-</v>
      </c>
      <c r="VG28" s="13" t="str">
        <f t="shared" si="141"/>
        <v>-</v>
      </c>
      <c r="VH28" s="13" t="str">
        <f t="shared" si="141"/>
        <v>-</v>
      </c>
      <c r="VI28" s="13" t="str">
        <f t="shared" si="141"/>
        <v>-</v>
      </c>
      <c r="VJ28" s="13" t="str">
        <f t="shared" si="141"/>
        <v>-</v>
      </c>
      <c r="VK28" s="13" t="str">
        <f t="shared" si="141"/>
        <v>-</v>
      </c>
      <c r="VL28" s="13">
        <f t="shared" si="141"/>
        <v>1</v>
      </c>
      <c r="VM28" s="23">
        <v>0</v>
      </c>
    </row>
    <row r="29" spans="1:585">
      <c r="A29" s="21">
        <f>ROW(A29)-5</f>
        <v>24</v>
      </c>
      <c r="B29" s="21"/>
      <c r="D29" s="501"/>
      <c r="E29" t="b">
        <v>0</v>
      </c>
      <c r="G29" s="29" t="s">
        <v>1859</v>
      </c>
      <c r="O29" s="266">
        <v>2</v>
      </c>
      <c r="P29" s="211"/>
      <c r="Q29" s="266">
        <v>2</v>
      </c>
      <c r="R29" s="211"/>
      <c r="S29" s="211"/>
      <c r="T29" s="211"/>
      <c r="U29" s="211"/>
      <c r="V29" s="266">
        <v>1</v>
      </c>
      <c r="W29" s="266">
        <v>1</v>
      </c>
      <c r="X29" s="266">
        <v>1</v>
      </c>
      <c r="Y29" s="266">
        <v>3</v>
      </c>
      <c r="Z29" s="211"/>
      <c r="AA29" s="211"/>
      <c r="AB29" s="211"/>
      <c r="AC29" s="211"/>
      <c r="AD29" s="211"/>
      <c r="AF29" s="211"/>
      <c r="AG29" s="211"/>
      <c r="AH29" s="211"/>
      <c r="AI29" s="211"/>
      <c r="AJ29" s="211"/>
      <c r="AK29" s="211"/>
      <c r="AL29" s="211"/>
      <c r="AM29" s="211"/>
      <c r="AT29" s="266">
        <v>1</v>
      </c>
      <c r="AU29" s="211"/>
      <c r="AV29" s="26" t="s">
        <v>1902</v>
      </c>
      <c r="AW29" s="9" t="str">
        <f>IF(COUNTIF(AV$5:AV29,AV29)=1,"-","Dup")</f>
        <v>-</v>
      </c>
      <c r="AX29" s="9"/>
      <c r="AY29" s="501"/>
      <c r="AZ29" s="501"/>
      <c r="BA29" s="501"/>
      <c r="BB29" s="501"/>
      <c r="BC29" s="501"/>
      <c r="BD29" s="501"/>
      <c r="BE29" s="501"/>
      <c r="BF29" s="501"/>
      <c r="BG29" s="9"/>
      <c r="BH29" s="501"/>
      <c r="BI29" s="501"/>
      <c r="BJ29" s="501"/>
      <c r="BK29" s="501"/>
      <c r="BL29" s="501"/>
      <c r="BM29" s="501"/>
      <c r="BN29" s="501"/>
      <c r="BO29" s="9"/>
      <c r="BP29" s="501"/>
      <c r="BQ29" s="501"/>
      <c r="BR29" s="501"/>
      <c r="BS29" s="501"/>
      <c r="BT29" s="501"/>
      <c r="BU29" s="501"/>
      <c r="BV29" s="501"/>
      <c r="BW29" s="501"/>
      <c r="BX29" s="501"/>
      <c r="BY29" s="501"/>
      <c r="BZ29" s="501"/>
      <c r="CA29" s="501"/>
      <c r="CB29" s="501"/>
      <c r="CC29" s="501"/>
      <c r="CD29" s="501"/>
      <c r="CE29" s="501"/>
      <c r="CF29" s="9"/>
      <c r="CG29" s="501"/>
      <c r="CH29" s="501"/>
      <c r="CI29" s="501"/>
      <c r="CJ29" s="501"/>
      <c r="CK29" s="501"/>
      <c r="CL29" s="501"/>
      <c r="CM29" s="501"/>
      <c r="CN29" s="501"/>
      <c r="CO29" s="501"/>
      <c r="CP29" s="501"/>
      <c r="CQ29" s="9"/>
      <c r="CR29" s="501"/>
      <c r="CS29" s="501"/>
      <c r="CT29" s="501"/>
      <c r="CU29" s="580"/>
      <c r="CV29" s="501"/>
      <c r="CW29" s="501"/>
      <c r="CX29" s="501"/>
      <c r="CY29" s="580"/>
      <c r="CZ29" s="501"/>
      <c r="DA29" s="501"/>
      <c r="DB29" s="501"/>
      <c r="DC29" s="501"/>
      <c r="DD29" s="501"/>
      <c r="DE29" s="501"/>
      <c r="DF29" s="501"/>
      <c r="DG29" s="501"/>
      <c r="DH29" s="501"/>
      <c r="DI29" s="501"/>
      <c r="DJ29" s="501"/>
      <c r="DK29" s="501"/>
      <c r="DL29" s="501"/>
      <c r="DM29" s="501"/>
      <c r="DN29" s="501"/>
      <c r="DO29" s="501"/>
      <c r="DP29" s="501"/>
      <c r="DQ29" s="501"/>
      <c r="DR29" s="501"/>
      <c r="DS29" s="501"/>
      <c r="DT29" s="501"/>
      <c r="DU29" s="501"/>
      <c r="DV29" s="501"/>
      <c r="DW29" s="501"/>
      <c r="DX29" s="501"/>
      <c r="DY29" s="501"/>
      <c r="DZ29" s="9"/>
      <c r="EA29" s="501"/>
      <c r="EB29" s="501"/>
      <c r="EC29" s="501"/>
      <c r="ED29" s="501"/>
      <c r="EE29" s="501"/>
      <c r="EF29" s="501"/>
      <c r="EG29" s="501"/>
      <c r="EH29" s="501"/>
      <c r="EI29" s="501"/>
      <c r="EJ29" s="501"/>
      <c r="EK29" s="501"/>
      <c r="EL29" s="501"/>
      <c r="EM29" s="502"/>
      <c r="EN29" s="501"/>
      <c r="EO29" s="501"/>
      <c r="EP29" s="501"/>
      <c r="EQ29" s="501"/>
      <c r="ER29" s="501"/>
      <c r="ES29" s="501"/>
      <c r="ET29" s="501"/>
      <c r="EU29" s="501"/>
      <c r="EV29" s="501"/>
      <c r="EW29" s="501"/>
      <c r="EX29" s="501"/>
      <c r="EY29" s="501"/>
      <c r="EZ29" s="501"/>
      <c r="FA29" s="501"/>
      <c r="FB29" s="501"/>
      <c r="FC29" s="501"/>
      <c r="FD29" s="501"/>
      <c r="FE29" s="501"/>
      <c r="FF29" s="501"/>
      <c r="FG29" s="501"/>
      <c r="FH29" s="501"/>
      <c r="FI29" s="501"/>
      <c r="FJ29" s="501"/>
      <c r="FK29" s="501"/>
      <c r="FL29" s="501"/>
      <c r="FM29" s="501"/>
      <c r="FN29" s="501"/>
      <c r="FO29" s="501"/>
      <c r="FP29" s="501"/>
      <c r="FQ29" s="501"/>
      <c r="FR29" s="501"/>
      <c r="FS29" s="501"/>
      <c r="FT29" s="501"/>
      <c r="FU29" s="501"/>
      <c r="FV29" s="501"/>
      <c r="FW29" s="501"/>
      <c r="FX29" s="501"/>
      <c r="FY29" s="501"/>
      <c r="FZ29" s="501"/>
      <c r="GA29" s="501"/>
      <c r="GB29" s="501"/>
      <c r="GC29" s="501"/>
      <c r="GD29" s="501"/>
      <c r="GE29" s="501"/>
      <c r="GF29" s="501"/>
      <c r="GG29" s="501"/>
      <c r="GH29" s="501"/>
      <c r="GI29" s="501"/>
      <c r="GJ29" s="501"/>
      <c r="GK29" s="501"/>
      <c r="GL29" s="501"/>
      <c r="GM29" s="501"/>
      <c r="GN29" s="501"/>
      <c r="GO29" s="501"/>
      <c r="GP29" s="501"/>
      <c r="GQ29" s="501"/>
      <c r="GR29" s="501"/>
      <c r="GS29" s="501"/>
      <c r="GT29" s="501"/>
      <c r="GU29" s="501"/>
      <c r="GV29" s="501"/>
      <c r="GW29" s="501"/>
      <c r="GX29" s="501"/>
      <c r="GY29" s="501"/>
      <c r="GZ29" s="501"/>
      <c r="HA29" s="501"/>
      <c r="HB29" s="501"/>
      <c r="HC29" s="501"/>
      <c r="HD29" s="501"/>
      <c r="HE29" s="501"/>
      <c r="HF29" s="501"/>
      <c r="HG29" s="501"/>
      <c r="HH29" s="501"/>
      <c r="HI29" s="501"/>
      <c r="HJ29" s="501"/>
      <c r="HK29" s="501"/>
      <c r="HL29" s="501"/>
      <c r="HM29" s="501"/>
      <c r="HN29" s="501"/>
      <c r="HO29" s="501"/>
      <c r="HP29" s="501"/>
      <c r="HQ29" s="501"/>
      <c r="HR29" s="501"/>
      <c r="HS29" s="501"/>
      <c r="HT29" s="501"/>
      <c r="HU29" s="501"/>
      <c r="HV29" s="501"/>
      <c r="HW29" s="501"/>
      <c r="HX29" s="501"/>
      <c r="HY29" s="501"/>
      <c r="HZ29" s="501"/>
      <c r="IA29" s="501"/>
      <c r="IB29" s="501"/>
      <c r="IC29" s="501"/>
      <c r="ID29" s="501"/>
      <c r="IE29" s="501"/>
      <c r="IF29" s="501"/>
      <c r="IG29" s="501"/>
      <c r="IH29" s="501"/>
      <c r="II29" s="501"/>
      <c r="IJ29" s="501"/>
      <c r="IK29" s="501"/>
      <c r="IL29" s="501"/>
      <c r="IM29" s="501"/>
      <c r="IN29" s="501"/>
      <c r="IO29" s="501"/>
      <c r="IP29" s="501"/>
      <c r="IQ29" s="501"/>
      <c r="IR29" s="501"/>
      <c r="IS29" s="501"/>
      <c r="IT29" s="501"/>
      <c r="IU29" s="501"/>
      <c r="IV29" s="501"/>
      <c r="IW29" s="501"/>
      <c r="IX29" s="501"/>
      <c r="IY29" s="501"/>
      <c r="IZ29" s="501"/>
      <c r="JA29" s="501"/>
      <c r="JB29" s="501"/>
      <c r="JC29" s="501"/>
      <c r="JD29" s="501"/>
      <c r="JE29" s="501"/>
      <c r="JF29" s="501"/>
      <c r="JG29" s="501"/>
      <c r="JH29" s="501"/>
      <c r="JI29" s="9"/>
      <c r="JJ29" s="501"/>
      <c r="JK29" s="501"/>
      <c r="JL29" s="501"/>
      <c r="JM29" s="501"/>
      <c r="JN29" s="501"/>
      <c r="JO29" s="501"/>
      <c r="JP29" s="501"/>
      <c r="JQ29" s="501"/>
      <c r="JR29" s="501"/>
      <c r="JS29" s="501"/>
      <c r="JT29" s="501"/>
      <c r="JU29" s="501"/>
      <c r="JV29" s="501"/>
      <c r="JW29" s="501"/>
      <c r="JX29" s="501"/>
      <c r="JY29" s="501"/>
      <c r="JZ29" s="501"/>
      <c r="KA29" s="501"/>
      <c r="KB29" s="501"/>
      <c r="KC29" s="501"/>
      <c r="KD29" s="501"/>
      <c r="KE29" s="501"/>
      <c r="KF29" s="501"/>
      <c r="KG29" s="501"/>
      <c r="KH29" s="501"/>
      <c r="KI29" s="501"/>
      <c r="KJ29" s="501"/>
      <c r="KK29" s="501"/>
      <c r="KL29" s="501"/>
      <c r="KM29" s="501"/>
      <c r="KN29" s="501"/>
      <c r="KO29" s="501"/>
      <c r="KP29" s="501"/>
      <c r="KQ29" s="501"/>
      <c r="KR29" s="501"/>
      <c r="KS29" s="501"/>
      <c r="KT29" s="501"/>
      <c r="KU29" s="501"/>
      <c r="KV29" s="501"/>
      <c r="KW29" s="501"/>
      <c r="KX29" s="501"/>
      <c r="KY29" s="501"/>
      <c r="KZ29" s="501"/>
      <c r="LA29" s="501"/>
      <c r="LB29" s="501"/>
      <c r="LC29" s="501"/>
      <c r="LD29" s="9"/>
      <c r="LE29" s="501"/>
      <c r="LF29" s="501"/>
      <c r="LG29" s="501"/>
      <c r="LH29" s="501"/>
      <c r="LI29" s="501"/>
      <c r="LJ29" s="501"/>
      <c r="LK29" s="501"/>
      <c r="LL29" s="501"/>
      <c r="LM29" s="501"/>
      <c r="LN29" s="501"/>
      <c r="LO29" s="501"/>
      <c r="LP29" s="501"/>
      <c r="LQ29" s="501"/>
      <c r="LR29" s="501"/>
      <c r="LS29" s="501"/>
      <c r="LT29" s="501"/>
      <c r="LU29" s="501"/>
      <c r="LV29" s="501"/>
      <c r="LW29" s="501"/>
      <c r="LX29" s="501"/>
      <c r="LY29" s="501"/>
      <c r="LZ29" s="501"/>
      <c r="MA29" s="501"/>
      <c r="MB29" s="501"/>
      <c r="MC29" s="501"/>
      <c r="MD29" s="501"/>
      <c r="ME29" s="501"/>
      <c r="MF29" s="501"/>
      <c r="MG29" s="501"/>
      <c r="MH29" s="501"/>
      <c r="MI29" s="501"/>
      <c r="MJ29" s="501"/>
      <c r="MK29" s="501"/>
      <c r="ML29" s="501"/>
      <c r="MM29" s="501"/>
      <c r="MN29" s="501"/>
      <c r="MO29" s="501"/>
      <c r="MP29" s="501"/>
      <c r="MQ29" s="501"/>
      <c r="MR29" s="501"/>
      <c r="MS29" s="501"/>
      <c r="MT29" s="501"/>
      <c r="MU29" s="501"/>
      <c r="MV29" s="501"/>
      <c r="MW29" s="501"/>
      <c r="MX29" s="501"/>
      <c r="MY29" s="501"/>
      <c r="MZ29" s="501"/>
      <c r="NA29" s="501"/>
      <c r="NB29" s="501"/>
      <c r="NC29" s="501"/>
      <c r="ND29" s="501"/>
      <c r="NE29" s="501"/>
      <c r="NF29" s="501"/>
      <c r="NG29" s="501"/>
      <c r="NH29" s="501"/>
      <c r="NI29" s="501"/>
      <c r="NJ29" s="9"/>
      <c r="NK29" s="501"/>
      <c r="NL29" s="501"/>
      <c r="NM29" s="501"/>
      <c r="NN29" s="501"/>
      <c r="NO29" s="501"/>
      <c r="NP29" s="501"/>
      <c r="NQ29" s="501"/>
      <c r="NR29" s="501"/>
      <c r="NS29" s="9"/>
      <c r="NT29" s="501"/>
      <c r="NU29" s="501"/>
      <c r="NV29" s="501"/>
      <c r="NW29" s="501"/>
      <c r="NX29" s="501"/>
      <c r="NY29" s="501"/>
      <c r="NZ29" s="501"/>
      <c r="OA29" s="501"/>
      <c r="OB29" s="501"/>
      <c r="OC29" s="501"/>
      <c r="OD29" s="501"/>
      <c r="OE29" s="501"/>
      <c r="OF29" s="501"/>
      <c r="OG29" s="9"/>
      <c r="OH29" s="501"/>
      <c r="OI29" s="501"/>
      <c r="OJ29" s="501"/>
      <c r="OK29" s="501"/>
      <c r="OL29" s="501"/>
      <c r="OM29" s="501"/>
      <c r="ON29" s="501"/>
      <c r="OO29" s="501"/>
      <c r="OP29" s="501"/>
      <c r="OQ29" s="501"/>
      <c r="OR29" s="501"/>
      <c r="OS29" s="501"/>
      <c r="OT29" s="501"/>
      <c r="OU29" s="501"/>
      <c r="OV29" s="501"/>
      <c r="OW29" s="501"/>
      <c r="OX29" s="501"/>
      <c r="OY29" s="501"/>
      <c r="OZ29" s="501"/>
      <c r="PA29" s="501"/>
      <c r="PB29" s="501"/>
      <c r="PC29" s="501"/>
      <c r="PD29" s="501"/>
      <c r="PE29" s="501"/>
      <c r="PF29" s="501"/>
      <c r="PG29" s="501"/>
      <c r="PH29" s="501"/>
      <c r="PI29" s="501"/>
      <c r="PJ29" s="501"/>
      <c r="PK29" s="501"/>
      <c r="PL29" s="501"/>
      <c r="PM29" s="501"/>
      <c r="PN29" s="501"/>
      <c r="PO29" s="501"/>
      <c r="PP29" s="501"/>
      <c r="PQ29" s="501"/>
      <c r="PR29" s="501"/>
      <c r="PS29" s="501"/>
      <c r="PT29" s="501"/>
      <c r="PU29" s="501"/>
      <c r="PV29" s="501"/>
      <c r="PW29" s="501"/>
      <c r="PX29" s="501"/>
      <c r="PY29" s="501"/>
      <c r="PZ29" s="501"/>
      <c r="QA29" s="501"/>
      <c r="QB29" s="501"/>
      <c r="QC29" s="501"/>
      <c r="QD29" s="501"/>
      <c r="QE29" s="501"/>
      <c r="QF29" s="501"/>
      <c r="QG29" s="501"/>
      <c r="QH29" s="501"/>
      <c r="QI29" s="501"/>
      <c r="QJ29" s="501"/>
      <c r="QK29" s="501"/>
      <c r="QL29" s="501"/>
      <c r="QM29" s="501"/>
      <c r="QN29" s="501"/>
      <c r="QO29" s="501"/>
      <c r="QP29" s="501"/>
      <c r="QQ29" s="501"/>
      <c r="QR29" s="501"/>
      <c r="QS29" s="501"/>
      <c r="QT29" s="501"/>
      <c r="QU29" s="501"/>
      <c r="QV29" s="501"/>
      <c r="QW29" s="501"/>
      <c r="QX29" s="501"/>
      <c r="QY29" s="501"/>
      <c r="QZ29" s="501"/>
      <c r="RA29" s="501"/>
      <c r="RB29" s="501"/>
      <c r="RC29" s="501"/>
      <c r="RD29" s="501"/>
      <c r="RE29" s="501"/>
      <c r="RF29" s="501"/>
      <c r="RG29" s="501"/>
      <c r="RH29" s="501"/>
      <c r="RI29" s="501"/>
      <c r="RJ29" s="501"/>
      <c r="RK29" s="501"/>
      <c r="RL29" s="501"/>
      <c r="RM29" s="501"/>
      <c r="RN29" s="501"/>
      <c r="RO29" s="501"/>
      <c r="RP29" s="501"/>
      <c r="RQ29" s="501"/>
      <c r="RR29" s="501"/>
      <c r="RS29" s="501"/>
      <c r="RT29" s="501"/>
      <c r="RU29" s="501"/>
      <c r="RV29" s="501"/>
      <c r="RW29" s="501"/>
      <c r="RX29" s="501"/>
      <c r="RY29" s="501"/>
      <c r="RZ29" s="501"/>
      <c r="SA29" s="501"/>
      <c r="SB29" s="501"/>
      <c r="SC29" s="501"/>
      <c r="SD29" s="501"/>
      <c r="SE29" s="501"/>
      <c r="SF29" s="501"/>
      <c r="SG29" s="501"/>
      <c r="SH29" s="501"/>
      <c r="SI29" s="501"/>
      <c r="SJ29" s="501"/>
      <c r="SK29" s="501"/>
      <c r="SL29" s="501"/>
      <c r="SM29" s="501"/>
      <c r="SN29" s="501"/>
      <c r="SO29" s="501"/>
      <c r="SP29" s="501"/>
      <c r="SQ29" s="501"/>
      <c r="SR29" s="501"/>
      <c r="SS29" s="501"/>
      <c r="ST29" s="501"/>
      <c r="SU29" s="501"/>
      <c r="SV29" s="501"/>
      <c r="SW29" s="501"/>
      <c r="SX29" s="501"/>
      <c r="SY29" s="501"/>
      <c r="SZ29" s="501"/>
      <c r="TA29" s="501"/>
      <c r="TB29" s="501"/>
      <c r="TC29" s="501"/>
      <c r="TD29" s="501"/>
      <c r="TE29" s="501"/>
      <c r="TF29" s="501"/>
      <c r="TG29" s="501"/>
      <c r="TH29" s="501"/>
      <c r="TI29" s="501"/>
      <c r="TJ29" s="501"/>
      <c r="TK29" s="501"/>
      <c r="TL29" s="501"/>
      <c r="TM29" s="501"/>
      <c r="TN29" s="501"/>
      <c r="TO29" s="501"/>
      <c r="TP29" s="501"/>
      <c r="TQ29" s="501"/>
      <c r="TR29" s="501"/>
      <c r="TS29" s="501"/>
      <c r="TT29" s="501"/>
      <c r="TU29" s="501"/>
      <c r="TV29" s="501"/>
      <c r="TW29" s="501"/>
      <c r="TX29" s="501"/>
      <c r="TY29" s="501"/>
      <c r="TZ29" s="501"/>
      <c r="UA29" s="501"/>
      <c r="UB29" s="501"/>
      <c r="UC29" s="501"/>
      <c r="UD29" s="501"/>
      <c r="UE29" s="501"/>
      <c r="UF29" s="501"/>
      <c r="UG29" s="501"/>
      <c r="UH29" s="501"/>
      <c r="UI29" s="501"/>
      <c r="UJ29" s="501"/>
      <c r="UK29" s="501"/>
      <c r="UL29" s="501"/>
      <c r="UM29" s="501"/>
      <c r="UN29" s="501"/>
      <c r="UO29" s="501"/>
      <c r="UP29" s="501"/>
      <c r="UQ29" s="501"/>
      <c r="UR29" s="501"/>
      <c r="US29" s="501"/>
      <c r="UT29" s="501"/>
      <c r="UU29" s="501"/>
      <c r="UV29" s="501"/>
      <c r="UW29" s="501"/>
      <c r="UX29" s="501"/>
      <c r="UY29" s="501"/>
      <c r="UZ29" s="501"/>
      <c r="VA29" s="501"/>
      <c r="VB29" s="501"/>
      <c r="VC29" s="501"/>
      <c r="VD29" s="501"/>
      <c r="VE29" s="501"/>
      <c r="VF29" s="501"/>
      <c r="VG29" s="501"/>
      <c r="VH29" s="501"/>
      <c r="VI29" s="501"/>
      <c r="VJ29" s="501"/>
      <c r="VK29" s="501"/>
      <c r="VL29" s="501"/>
      <c r="VM29" s="23">
        <v>0</v>
      </c>
    </row>
    <row r="30" spans="1:585" outlineLevel="2">
      <c r="A30" s="21">
        <f>ROW(A30)-5</f>
        <v>25</v>
      </c>
      <c r="B30" s="21"/>
      <c r="D30" s="501"/>
      <c r="E30" t="b">
        <v>0</v>
      </c>
      <c r="G30" s="29" t="s">
        <v>1743</v>
      </c>
      <c r="Z30" s="211"/>
      <c r="AA30" s="211"/>
      <c r="AB30" s="211"/>
      <c r="AC30" s="211"/>
      <c r="AD30" s="211"/>
      <c r="AF30" s="211"/>
      <c r="AG30" s="211"/>
      <c r="AH30" s="211"/>
      <c r="AI30" s="211"/>
      <c r="AJ30" s="211"/>
      <c r="AK30" s="211"/>
      <c r="AL30" s="211"/>
      <c r="AM30" s="211"/>
      <c r="AT30" s="266">
        <v>1</v>
      </c>
      <c r="AU30">
        <f>PRODUCT($H29:$AU29)</f>
        <v>12</v>
      </c>
      <c r="AV30" s="547" t="str">
        <f>AV29&amp;" "&amp;$AU30&amp;" trials (if complete)"</f>
        <v>TemplateExperiment 12 trials (if complete)</v>
      </c>
      <c r="AW30" s="9" t="str">
        <f>IF(COUNTIF(AV$5:AV30,AV30)=1,"-","Dup")</f>
        <v>-</v>
      </c>
      <c r="AX30" s="9"/>
      <c r="AY30" s="501"/>
      <c r="AZ30" s="501"/>
      <c r="BA30" s="501"/>
      <c r="BB30" s="501"/>
      <c r="BC30" s="501"/>
      <c r="BD30" s="501"/>
      <c r="BE30" s="501"/>
      <c r="BF30" s="501"/>
      <c r="BG30" s="9"/>
      <c r="BH30" s="501"/>
      <c r="BI30" s="501"/>
      <c r="BJ30" s="501"/>
      <c r="BK30" s="501"/>
      <c r="BL30" s="501"/>
      <c r="BM30" s="501"/>
      <c r="BN30" s="501"/>
      <c r="BO30" s="9"/>
      <c r="BP30" s="501"/>
      <c r="BQ30" s="501"/>
      <c r="BR30" s="501"/>
      <c r="BS30" s="501"/>
      <c r="BT30" s="501"/>
      <c r="BU30" s="501"/>
      <c r="BV30" s="501"/>
      <c r="BW30" s="501"/>
      <c r="BX30" s="501"/>
      <c r="BY30" s="501"/>
      <c r="BZ30" s="501"/>
      <c r="CA30" s="501"/>
      <c r="CB30" s="501"/>
      <c r="CC30" s="501"/>
      <c r="CD30" s="501"/>
      <c r="CE30" s="501"/>
      <c r="CF30" s="9"/>
      <c r="CG30" s="501"/>
      <c r="CH30" s="501"/>
      <c r="CI30" s="501"/>
      <c r="CJ30" s="501"/>
      <c r="CK30" s="501"/>
      <c r="CL30" s="501"/>
      <c r="CM30" s="501"/>
      <c r="CN30" s="501"/>
      <c r="CO30" s="501"/>
      <c r="CP30" s="501"/>
      <c r="CQ30" s="9"/>
      <c r="CR30" s="501"/>
      <c r="CS30" s="501"/>
      <c r="CT30" s="501"/>
      <c r="CU30" s="580"/>
      <c r="CV30" s="501"/>
      <c r="CW30" s="501"/>
      <c r="CX30" s="501"/>
      <c r="CY30" s="580"/>
      <c r="CZ30" s="501"/>
      <c r="DA30" s="501"/>
      <c r="DB30" s="501"/>
      <c r="DC30" s="501"/>
      <c r="DD30" s="501"/>
      <c r="DE30" s="501"/>
      <c r="DF30" s="501"/>
      <c r="DG30" s="501"/>
      <c r="DH30" s="501"/>
      <c r="DI30" s="501"/>
      <c r="DJ30" s="501"/>
      <c r="DK30" s="501"/>
      <c r="DL30" s="501"/>
      <c r="DM30" s="501"/>
      <c r="DN30" s="501"/>
      <c r="DO30" s="501"/>
      <c r="DP30" s="501"/>
      <c r="DQ30" s="501"/>
      <c r="DR30" s="501"/>
      <c r="DS30" s="501"/>
      <c r="DT30" s="501"/>
      <c r="DU30" s="501"/>
      <c r="DV30" s="501"/>
      <c r="DW30" s="501"/>
      <c r="DX30" s="501"/>
      <c r="DY30" s="501"/>
      <c r="DZ30" s="9"/>
      <c r="EA30" s="501"/>
      <c r="EB30" s="501"/>
      <c r="EC30" s="501"/>
      <c r="ED30" s="501"/>
      <c r="EE30" s="501"/>
      <c r="EF30" s="501"/>
      <c r="EG30" s="501"/>
      <c r="EH30" s="501"/>
      <c r="EI30" s="501"/>
      <c r="EJ30" s="501"/>
      <c r="EK30" s="501"/>
      <c r="EL30" s="501"/>
      <c r="EM30" s="502"/>
      <c r="EN30" s="501"/>
      <c r="EO30" s="501"/>
      <c r="EP30" s="501"/>
      <c r="EQ30" s="501"/>
      <c r="ER30" s="501"/>
      <c r="ES30" s="501"/>
      <c r="ET30" s="501"/>
      <c r="EU30" s="501"/>
      <c r="EV30" s="501"/>
      <c r="EW30" s="501"/>
      <c r="EX30" s="501"/>
      <c r="EY30" s="501"/>
      <c r="EZ30" s="501"/>
      <c r="FA30" s="501"/>
      <c r="FB30" s="501"/>
      <c r="FC30" s="501"/>
      <c r="FD30" s="501"/>
      <c r="FE30" s="501"/>
      <c r="FF30" s="501"/>
      <c r="FG30" s="501"/>
      <c r="FH30" s="501"/>
      <c r="FI30" s="501"/>
      <c r="FJ30" s="501"/>
      <c r="FK30" s="501"/>
      <c r="FL30" s="501"/>
      <c r="FM30" s="501"/>
      <c r="FN30" s="501"/>
      <c r="FO30" s="501"/>
      <c r="FP30" s="501"/>
      <c r="FQ30" s="501"/>
      <c r="FR30" s="501"/>
      <c r="FS30" s="501"/>
      <c r="FT30" s="501"/>
      <c r="FU30" s="501"/>
      <c r="FV30" s="501"/>
      <c r="FW30" s="501"/>
      <c r="FX30" s="501"/>
      <c r="FY30" s="501"/>
      <c r="FZ30" s="501"/>
      <c r="GA30" s="501"/>
      <c r="GB30" s="501"/>
      <c r="GC30" s="501"/>
      <c r="GD30" s="501"/>
      <c r="GE30" s="501"/>
      <c r="GF30" s="501"/>
      <c r="GG30" s="501"/>
      <c r="GH30" s="501"/>
      <c r="GI30" s="501"/>
      <c r="GJ30" s="501"/>
      <c r="GK30" s="501"/>
      <c r="GL30" s="501"/>
      <c r="GM30" s="501"/>
      <c r="GN30" s="501"/>
      <c r="GO30" s="501"/>
      <c r="GP30" s="501"/>
      <c r="GQ30" s="501"/>
      <c r="GR30" s="501"/>
      <c r="GS30" s="501"/>
      <c r="GT30" s="501"/>
      <c r="GU30" s="501"/>
      <c r="GV30" s="501"/>
      <c r="GW30" s="501"/>
      <c r="GX30" s="501"/>
      <c r="GY30" s="501"/>
      <c r="GZ30" s="501"/>
      <c r="HA30" s="501"/>
      <c r="HB30" s="501"/>
      <c r="HC30" s="501"/>
      <c r="HD30" s="501"/>
      <c r="HE30" s="501"/>
      <c r="HF30" s="501"/>
      <c r="HG30" s="501"/>
      <c r="HH30" s="501"/>
      <c r="HI30" s="501"/>
      <c r="HJ30" s="501"/>
      <c r="HK30" s="501"/>
      <c r="HL30" s="501"/>
      <c r="HM30" s="501"/>
      <c r="HN30" s="501"/>
      <c r="HO30" s="501"/>
      <c r="HP30" s="501"/>
      <c r="HQ30" s="501"/>
      <c r="HR30" s="501"/>
      <c r="HS30" s="501"/>
      <c r="HT30" s="501"/>
      <c r="HU30" s="501"/>
      <c r="HV30" s="501"/>
      <c r="HW30" s="501"/>
      <c r="HX30" s="501"/>
      <c r="HY30" s="501"/>
      <c r="HZ30" s="501"/>
      <c r="IA30" s="501"/>
      <c r="IB30" s="501"/>
      <c r="IC30" s="501"/>
      <c r="ID30" s="501"/>
      <c r="IE30" s="501"/>
      <c r="IF30" s="501"/>
      <c r="IG30" s="501"/>
      <c r="IH30" s="501"/>
      <c r="II30" s="501"/>
      <c r="IJ30" s="501"/>
      <c r="IK30" s="501"/>
      <c r="IL30" s="501"/>
      <c r="IM30" s="501"/>
      <c r="IN30" s="501"/>
      <c r="IO30" s="501"/>
      <c r="IP30" s="501"/>
      <c r="IQ30" s="501"/>
      <c r="IR30" s="501"/>
      <c r="IS30" s="501"/>
      <c r="IT30" s="501"/>
      <c r="IU30" s="501"/>
      <c r="IV30" s="501"/>
      <c r="IW30" s="501"/>
      <c r="IX30" s="501"/>
      <c r="IY30" s="501"/>
      <c r="IZ30" s="501"/>
      <c r="JA30" s="501"/>
      <c r="JB30" s="501"/>
      <c r="JC30" s="501"/>
      <c r="JD30" s="501"/>
      <c r="JE30" s="501"/>
      <c r="JF30" s="501"/>
      <c r="JG30" s="501"/>
      <c r="JH30" s="501"/>
      <c r="JI30" s="9"/>
      <c r="JJ30" s="501"/>
      <c r="JK30" s="501"/>
      <c r="JL30" s="501"/>
      <c r="JM30" s="501"/>
      <c r="JN30" s="501"/>
      <c r="JO30" s="501"/>
      <c r="JP30" s="501"/>
      <c r="JQ30" s="501"/>
      <c r="JR30" s="501"/>
      <c r="JS30" s="501"/>
      <c r="JT30" s="501"/>
      <c r="JU30" s="501"/>
      <c r="JV30" s="501"/>
      <c r="JW30" s="501"/>
      <c r="JX30" s="501"/>
      <c r="JY30" s="501"/>
      <c r="JZ30" s="501"/>
      <c r="KA30" s="501"/>
      <c r="KB30" s="501"/>
      <c r="KC30" s="501"/>
      <c r="KD30" s="501"/>
      <c r="KE30" s="501"/>
      <c r="KF30" s="501"/>
      <c r="KG30" s="501"/>
      <c r="KH30" s="501"/>
      <c r="KI30" s="501"/>
      <c r="KJ30" s="501"/>
      <c r="KK30" s="501"/>
      <c r="KL30" s="501"/>
      <c r="KM30" s="501"/>
      <c r="KN30" s="501"/>
      <c r="KO30" s="501"/>
      <c r="KP30" s="501"/>
      <c r="KQ30" s="501"/>
      <c r="KR30" s="501"/>
      <c r="KS30" s="501"/>
      <c r="KT30" s="501"/>
      <c r="KU30" s="501"/>
      <c r="KV30" s="501"/>
      <c r="KW30" s="501"/>
      <c r="KX30" s="501"/>
      <c r="KY30" s="501"/>
      <c r="KZ30" s="501"/>
      <c r="LA30" s="501"/>
      <c r="LB30" s="501"/>
      <c r="LC30" s="501"/>
      <c r="LD30" s="9"/>
      <c r="LE30" s="501"/>
      <c r="LF30" s="501"/>
      <c r="LG30" s="501"/>
      <c r="LH30" s="501"/>
      <c r="LI30" s="501"/>
      <c r="LJ30" s="501"/>
      <c r="LK30" s="501"/>
      <c r="LL30" s="501"/>
      <c r="LM30" s="501"/>
      <c r="LN30" s="501"/>
      <c r="LO30" s="501"/>
      <c r="LP30" s="501"/>
      <c r="LQ30" s="501"/>
      <c r="LR30" s="501"/>
      <c r="LS30" s="501"/>
      <c r="LT30" s="501"/>
      <c r="LU30" s="501"/>
      <c r="LV30" s="501"/>
      <c r="LW30" s="501"/>
      <c r="LX30" s="501"/>
      <c r="LY30" s="501"/>
      <c r="LZ30" s="501"/>
      <c r="MA30" s="501"/>
      <c r="MB30" s="501"/>
      <c r="MC30" s="501"/>
      <c r="MD30" s="501"/>
      <c r="ME30" s="501"/>
      <c r="MF30" s="501"/>
      <c r="MG30" s="501"/>
      <c r="MH30" s="501"/>
      <c r="MI30" s="501"/>
      <c r="MJ30" s="501"/>
      <c r="MK30" s="501"/>
      <c r="ML30" s="501"/>
      <c r="MM30" s="501"/>
      <c r="MN30" s="501"/>
      <c r="MO30" s="501"/>
      <c r="MP30" s="501"/>
      <c r="MQ30" s="501"/>
      <c r="MR30" s="501"/>
      <c r="MS30" s="501"/>
      <c r="MT30" s="501"/>
      <c r="MU30" s="501"/>
      <c r="MV30" s="501"/>
      <c r="MW30" s="501"/>
      <c r="MX30" s="501"/>
      <c r="MY30" s="501"/>
      <c r="MZ30" s="501"/>
      <c r="NA30" s="501"/>
      <c r="NB30" s="501"/>
      <c r="NC30" s="501"/>
      <c r="ND30" s="501"/>
      <c r="NE30" s="501"/>
      <c r="NF30" s="501"/>
      <c r="NG30" s="501"/>
      <c r="NH30" s="501"/>
      <c r="NI30" s="501"/>
      <c r="NJ30" s="9"/>
      <c r="NK30" s="501"/>
      <c r="NL30" s="501"/>
      <c r="NM30" s="501"/>
      <c r="NN30" s="501"/>
      <c r="NO30" s="501"/>
      <c r="NP30" s="501"/>
      <c r="NQ30" s="501"/>
      <c r="NR30" s="501"/>
      <c r="NS30" s="9"/>
      <c r="NT30" s="501"/>
      <c r="NU30" s="501"/>
      <c r="NV30" s="501"/>
      <c r="NW30" s="501"/>
      <c r="NX30" s="501"/>
      <c r="NY30" s="501"/>
      <c r="NZ30" s="501"/>
      <c r="OA30" s="501"/>
      <c r="OB30" s="501"/>
      <c r="OC30" s="501"/>
      <c r="OD30" s="501"/>
      <c r="OE30" s="501"/>
      <c r="OF30" s="501"/>
      <c r="OG30" s="9"/>
      <c r="OH30" s="501"/>
      <c r="OI30" s="501"/>
      <c r="OJ30" s="501"/>
      <c r="OK30" s="501"/>
      <c r="OL30" s="501"/>
      <c r="OM30" s="501"/>
      <c r="ON30" s="501"/>
      <c r="OO30" s="501"/>
      <c r="OP30" s="501"/>
      <c r="OQ30" s="501"/>
      <c r="OR30" s="501"/>
      <c r="OS30" s="501"/>
      <c r="OT30" s="501"/>
      <c r="OU30" s="501"/>
      <c r="OV30" s="501"/>
      <c r="OW30" s="501"/>
      <c r="OX30" s="501"/>
      <c r="OY30" s="501"/>
      <c r="OZ30" s="501"/>
      <c r="PA30" s="501"/>
      <c r="PB30" s="501"/>
      <c r="PC30" s="501"/>
      <c r="PD30" s="501"/>
      <c r="PE30" s="501"/>
      <c r="PF30" s="501"/>
      <c r="PG30" s="501"/>
      <c r="PH30" s="501"/>
      <c r="PI30" s="501"/>
      <c r="PJ30" s="501"/>
      <c r="PK30" s="501"/>
      <c r="PL30" s="501"/>
      <c r="PM30" s="501"/>
      <c r="PN30" s="501"/>
      <c r="PO30" s="501"/>
      <c r="PP30" s="501"/>
      <c r="PQ30" s="501"/>
      <c r="PR30" s="501"/>
      <c r="PS30" s="501"/>
      <c r="PT30" s="501"/>
      <c r="PU30" s="501"/>
      <c r="PV30" s="501"/>
      <c r="PW30" s="501"/>
      <c r="PX30" s="501"/>
      <c r="PY30" s="501"/>
      <c r="PZ30" s="501"/>
      <c r="QA30" s="501"/>
      <c r="QB30" s="501"/>
      <c r="QC30" s="501"/>
      <c r="QD30" s="501"/>
      <c r="QE30" s="501"/>
      <c r="QF30" s="501"/>
      <c r="QG30" s="501"/>
      <c r="QH30" s="501"/>
      <c r="QI30" s="501"/>
      <c r="QJ30" s="501"/>
      <c r="QK30" s="501"/>
      <c r="QL30" s="501"/>
      <c r="QM30" s="501"/>
      <c r="QN30" s="501"/>
      <c r="QO30" s="501"/>
      <c r="QP30" s="501"/>
      <c r="QQ30" s="501"/>
      <c r="QR30" s="501"/>
      <c r="QS30" s="501"/>
      <c r="QT30" s="501"/>
      <c r="QU30" s="501"/>
      <c r="QV30" s="501"/>
      <c r="QW30" s="501"/>
      <c r="QX30" s="501"/>
      <c r="QY30" s="501"/>
      <c r="QZ30" s="501"/>
      <c r="RA30" s="501"/>
      <c r="RB30" s="501"/>
      <c r="RC30" s="501"/>
      <c r="RD30" s="501"/>
      <c r="RE30" s="501"/>
      <c r="RF30" s="501"/>
      <c r="RG30" s="501"/>
      <c r="RH30" s="501"/>
      <c r="RI30" s="501"/>
      <c r="RJ30" s="501"/>
      <c r="RK30" s="501"/>
      <c r="RL30" s="501"/>
      <c r="RM30" s="501"/>
      <c r="RN30" s="501"/>
      <c r="RO30" s="501"/>
      <c r="RP30" s="501"/>
      <c r="RQ30" s="501"/>
      <c r="RR30" s="501"/>
      <c r="RS30" s="501"/>
      <c r="RT30" s="501"/>
      <c r="RU30" s="501"/>
      <c r="RV30" s="501"/>
      <c r="RW30" s="501"/>
      <c r="RX30" s="501"/>
      <c r="RY30" s="501"/>
      <c r="RZ30" s="501"/>
      <c r="SA30" s="501"/>
      <c r="SB30" s="501"/>
      <c r="SC30" s="501"/>
      <c r="SD30" s="501"/>
      <c r="SE30" s="501"/>
      <c r="SF30" s="501"/>
      <c r="SG30" s="501"/>
      <c r="SH30" s="501"/>
      <c r="SI30" s="501"/>
      <c r="SJ30" s="501"/>
      <c r="SK30" s="501"/>
      <c r="SL30" s="501"/>
      <c r="SM30" s="501"/>
      <c r="SN30" s="501"/>
      <c r="SO30" s="501"/>
      <c r="SP30" s="501"/>
      <c r="SQ30" s="501"/>
      <c r="SR30" s="501"/>
      <c r="SS30" s="501"/>
      <c r="ST30" s="501"/>
      <c r="SU30" s="501"/>
      <c r="SV30" s="501"/>
      <c r="SW30" s="501"/>
      <c r="SX30" s="501"/>
      <c r="SY30" s="501"/>
      <c r="SZ30" s="501"/>
      <c r="TA30" s="501"/>
      <c r="TB30" s="501"/>
      <c r="TC30" s="501"/>
      <c r="TD30" s="501"/>
      <c r="TE30" s="501"/>
      <c r="TF30" s="501"/>
      <c r="TG30" s="501"/>
      <c r="TH30" s="501"/>
      <c r="TI30" s="501"/>
      <c r="TJ30" s="501"/>
      <c r="TK30" s="501"/>
      <c r="TL30" s="501"/>
      <c r="TM30" s="501"/>
      <c r="TN30" s="501"/>
      <c r="TO30" s="501"/>
      <c r="TP30" s="501"/>
      <c r="TQ30" s="501"/>
      <c r="TR30" s="501"/>
      <c r="TS30" s="501"/>
      <c r="TT30" s="501"/>
      <c r="TU30" s="501"/>
      <c r="TV30" s="501"/>
      <c r="TW30" s="501"/>
      <c r="TX30" s="501"/>
      <c r="TY30" s="501"/>
      <c r="TZ30" s="501"/>
      <c r="UA30" s="501"/>
      <c r="UB30" s="501"/>
      <c r="UC30" s="501"/>
      <c r="UD30" s="501"/>
      <c r="UE30" s="501"/>
      <c r="UF30" s="501"/>
      <c r="UG30" s="501"/>
      <c r="UH30" s="501"/>
      <c r="UI30" s="501"/>
      <c r="UJ30" s="501"/>
      <c r="UK30" s="501"/>
      <c r="UL30" s="501"/>
      <c r="UM30" s="501"/>
      <c r="UN30" s="501"/>
      <c r="UO30" s="501"/>
      <c r="UP30" s="501"/>
      <c r="UQ30" s="501"/>
      <c r="UR30" s="501"/>
      <c r="US30" s="501"/>
      <c r="UT30" s="501"/>
      <c r="UU30" s="501"/>
      <c r="UV30" s="501"/>
      <c r="UW30" s="501"/>
      <c r="UX30" s="501"/>
      <c r="UY30" s="501"/>
      <c r="UZ30" s="501"/>
      <c r="VA30" s="501"/>
      <c r="VB30" s="501"/>
      <c r="VC30" s="501"/>
      <c r="VD30" s="501"/>
      <c r="VE30" s="501"/>
      <c r="VF30" s="501"/>
      <c r="VG30" s="501"/>
      <c r="VH30" s="501"/>
      <c r="VI30" s="501"/>
      <c r="VJ30" s="501"/>
      <c r="VK30" s="501"/>
      <c r="VL30" s="501"/>
      <c r="VM30" s="23">
        <v>0</v>
      </c>
    </row>
    <row r="31" spans="1:585" outlineLevel="1">
      <c r="A31" s="21">
        <f t="shared" si="127"/>
        <v>26</v>
      </c>
      <c r="B31" s="26">
        <f>$A$26</f>
        <v>21</v>
      </c>
      <c r="C31" t="e">
        <f t="shared" ref="C31:C36" ca="1" si="145">100+_xlfn.SWITCH(ExptNo,    1,$O31,    2,$P31+($O31-1)*3,    0)</f>
        <v>#NAME?</v>
      </c>
      <c r="D31" s="136" t="str">
        <f t="shared" ref="D31:D36" ca="1" si="146">INDEX(i.Region_Desc,$N31,1)</f>
        <v>GSW</v>
      </c>
      <c r="E31" t="b">
        <v>1</v>
      </c>
      <c r="F31" t="b">
        <v>0</v>
      </c>
      <c r="G31" t="b">
        <f t="shared" ref="G31:G36" si="147">E31</f>
        <v>1</v>
      </c>
      <c r="H31" s="26">
        <v>0</v>
      </c>
      <c r="I31" s="19">
        <f t="shared" ref="I31:X36" ca="1" si="148">OFFSET(I$5,$B31,0)</f>
        <v>1</v>
      </c>
      <c r="J31" s="19">
        <f t="shared" ca="1" si="148"/>
        <v>0</v>
      </c>
      <c r="K31" s="19">
        <f t="shared" ca="1" si="148"/>
        <v>0</v>
      </c>
      <c r="L31" s="19">
        <f t="shared" ca="1" si="148"/>
        <v>0</v>
      </c>
      <c r="M31" s="19">
        <f t="shared" ca="1" si="148"/>
        <v>2</v>
      </c>
      <c r="N31" s="19">
        <f ca="1">OFFSET(N$5,$B31,0)</f>
        <v>2</v>
      </c>
      <c r="O31" s="19">
        <f t="shared" ca="1" si="148"/>
        <v>3</v>
      </c>
      <c r="P31" s="19">
        <f t="shared" ca="1" si="148"/>
        <v>2</v>
      </c>
      <c r="Q31" s="19">
        <f t="shared" ca="1" si="148"/>
        <v>2</v>
      </c>
      <c r="R31" s="19">
        <f t="shared" ca="1" si="148"/>
        <v>0</v>
      </c>
      <c r="S31" s="19">
        <f t="shared" ca="1" si="148"/>
        <v>0</v>
      </c>
      <c r="T31" s="19">
        <f t="shared" ca="1" si="148"/>
        <v>0</v>
      </c>
      <c r="U31" s="19">
        <f t="shared" ca="1" si="148"/>
        <v>0</v>
      </c>
      <c r="V31" s="19">
        <f t="shared" ca="1" si="148"/>
        <v>0</v>
      </c>
      <c r="W31" s="19">
        <f t="shared" ca="1" si="148"/>
        <v>1</v>
      </c>
      <c r="X31" s="19">
        <f t="shared" ca="1" si="148"/>
        <v>1</v>
      </c>
      <c r="Y31" s="19">
        <f t="shared" ref="Y31:Y36" ca="1" si="149">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0">INDEX(i.FlkStrctr,$O31,AP$18)</f>
        <v>1</v>
      </c>
      <c r="AQ31" s="5">
        <f t="shared" ca="1" si="150"/>
        <v>1</v>
      </c>
      <c r="AR31" s="5">
        <f t="shared" ref="AR31:AR36" ca="1" si="151">INDEX(i.StdELMan,($N31-1)*12+($O31-1)*3+$P31,AR$18)</f>
        <v>3</v>
      </c>
      <c r="AS31" s="211"/>
      <c r="AT31" s="211"/>
      <c r="AU31" s="211"/>
      <c r="AV31" s="353" t="str">
        <f t="shared" ref="AV31:AV36" ca="1" si="152">LEFT(OFFSET(AV31,-1,0),10)        &amp; TEXT($H31," 00000 ")
&amp; $D31        &amp; IF($JJ31=0," FWM","")&amp;IF($JJ31=1," MWM","")&amp;IF($JJ31=5," Mat","")&amp;IF($JK31=TRUE,"&amp;BBT","    ")        &amp; " Day"&amp;INDEX(i.DOY,$P31,1)
&amp; " Scan"&amp;$Q31&amp;"-"&amp;$R31&amp;$S31&amp;$T31&amp;$U31        &amp; " RR"&amp;TEXT($KD31*100,"?00%;-00%;    ;@")
&amp; " GP"&amp;TEXT($NQ31,"?00%")        &amp; " WP"&amp;TEXT($NO31,"?00%")        &amp; " MP"&amp;TEXT($NP31,"?00%")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3">OFFSET(AY$5,$B31,0)</f>
        <v>-</v>
      </c>
      <c r="AZ31" s="19" t="str">
        <f t="shared" ca="1" si="153"/>
        <v>-</v>
      </c>
      <c r="BA31" s="19" t="str">
        <f t="shared" ca="1" si="153"/>
        <v>-</v>
      </c>
      <c r="BB31" s="19" t="str">
        <f t="shared" ca="1" si="153"/>
        <v>-</v>
      </c>
      <c r="BC31" s="19" t="str">
        <f t="shared" ca="1" si="153"/>
        <v>-</v>
      </c>
      <c r="BD31" s="19" t="str">
        <f t="shared" ca="1" si="153"/>
        <v>-</v>
      </c>
      <c r="BE31" s="19" t="str">
        <f t="shared" ca="1" si="153"/>
        <v>-</v>
      </c>
      <c r="BF31" s="19" t="str">
        <f t="shared" ca="1" si="153"/>
        <v>-</v>
      </c>
      <c r="BG31" s="9"/>
      <c r="BH31" s="19" t="b">
        <f t="shared" ref="BH31:BL31" ca="1" si="154">OFFSET(BH$5,$B31,0)</f>
        <v>1</v>
      </c>
      <c r="BI31" s="19" t="str">
        <f t="shared" ca="1" si="154"/>
        <v>-</v>
      </c>
      <c r="BJ31" s="19" t="str">
        <f t="shared" ca="1" si="154"/>
        <v>-</v>
      </c>
      <c r="BK31" s="19" t="str">
        <f t="shared" ca="1" si="154"/>
        <v>-</v>
      </c>
      <c r="BL31" s="19" t="b">
        <f t="shared" ca="1" si="154"/>
        <v>0</v>
      </c>
      <c r="BM31" s="19">
        <f t="shared" ref="BM31:BN36" ca="1" si="155">OFFSET(BM$5,$B31,0)</f>
        <v>0</v>
      </c>
      <c r="BN31" s="19" t="b">
        <f t="shared" ca="1" si="155"/>
        <v>1</v>
      </c>
      <c r="BO31" s="9"/>
      <c r="BP31" s="19" t="str">
        <f t="shared" ref="BP31:BP36" ca="1" si="156">OFFSET(BP$5,$B31,0)</f>
        <v>-</v>
      </c>
      <c r="BQ31" s="5" t="str">
        <f t="shared" ref="BQ31" ca="1" si="157">IF($O31&lt;&gt;4,OFFSET(BQ$5,$B31,0),1)</f>
        <v>-</v>
      </c>
      <c r="BR31" s="5">
        <f t="shared" ref="BR31:BR36" ca="1" si="158">$J31</f>
        <v>0</v>
      </c>
      <c r="BS31" s="19" t="str">
        <f t="shared" ref="BS31:BU36" ca="1" si="159">OFFSET(BS$5,$B31,0)</f>
        <v>-</v>
      </c>
      <c r="BT31" s="19" t="str">
        <f t="shared" ca="1" si="159"/>
        <v>-</v>
      </c>
      <c r="BU31" s="19" t="str">
        <f t="shared" ca="1" si="159"/>
        <v>-</v>
      </c>
      <c r="BV31" s="5" t="str">
        <f t="shared" ref="BV31:BV36" ca="1" si="160">IF($O31&lt;&gt;4,OFFSET(BV$5,$B31,0),1)</f>
        <v>-</v>
      </c>
      <c r="BW31" s="5">
        <f t="shared" ref="BW31:BW36" ca="1" si="161">$J31</f>
        <v>0</v>
      </c>
      <c r="BX31" s="19" t="str">
        <f t="shared" ref="BX31:BX36" ca="1" si="162">OFFSET(BX$5,$B31,0)</f>
        <v>-</v>
      </c>
      <c r="BY31" s="5" t="str">
        <f t="shared" ref="BY31:BY36" ca="1" si="163">IF($O31&lt;&gt;4,OFFSET(BY$5,$B31,0),1)</f>
        <v>-</v>
      </c>
      <c r="BZ31" s="5">
        <f t="shared" ref="BZ31:BZ36" ca="1" si="164">$J31</f>
        <v>0</v>
      </c>
      <c r="CA31" s="19" t="str">
        <f t="shared" ref="CA31:CC36" ca="1" si="165">OFFSET(CA$5,$B31,0)</f>
        <v>-</v>
      </c>
      <c r="CB31" s="19" t="str">
        <f t="shared" ca="1" si="165"/>
        <v>-</v>
      </c>
      <c r="CC31" s="19" t="str">
        <f t="shared" ca="1" si="165"/>
        <v>-</v>
      </c>
      <c r="CD31" s="5" t="str">
        <f t="shared" ref="CD31:CD36" ca="1" si="166">IF($O31&lt;&gt;4,OFFSET(CD$5,$B31,0),1)</f>
        <v>-</v>
      </c>
      <c r="CE31" s="5">
        <f t="shared" ref="CE31:CE36" ca="1" si="167">$J31</f>
        <v>0</v>
      </c>
      <c r="CF31" s="9"/>
      <c r="CG31" s="19" t="str">
        <f t="shared" ref="CG31:CP36" ca="1" si="168">OFFSET(CG$5,$B31,0)</f>
        <v>-</v>
      </c>
      <c r="CH31" s="19" t="str">
        <f t="shared" ca="1" si="168"/>
        <v>-</v>
      </c>
      <c r="CI31" s="19" t="str">
        <f t="shared" ca="1" si="168"/>
        <v>-</v>
      </c>
      <c r="CJ31" s="19" t="str">
        <f t="shared" ca="1" si="168"/>
        <v>-</v>
      </c>
      <c r="CK31" s="19" t="str">
        <f t="shared" ca="1" si="168"/>
        <v>-</v>
      </c>
      <c r="CL31" s="19" t="str">
        <f t="shared" ca="1" si="168"/>
        <v>-</v>
      </c>
      <c r="CM31" s="19" t="str">
        <f t="shared" ca="1" si="168"/>
        <v>-</v>
      </c>
      <c r="CN31" s="19" t="str">
        <f t="shared" ca="1" si="168"/>
        <v>-</v>
      </c>
      <c r="CO31" s="19" t="str">
        <f t="shared" ca="1" si="168"/>
        <v>-</v>
      </c>
      <c r="CP31" s="19" t="str">
        <f t="shared" ca="1" si="168"/>
        <v>-</v>
      </c>
      <c r="CQ31" s="9"/>
      <c r="CR31" s="19" t="b">
        <f t="shared" ref="CR31:CR36" ca="1" si="169">OFFSET(CR$5,$B31,0)</f>
        <v>1</v>
      </c>
      <c r="CS31" s="19" t="b">
        <f t="shared" ref="CS31:CT36" ca="1" si="170">OFFSET(CS$5,$B31,0)</f>
        <v>1</v>
      </c>
      <c r="CT31" s="19" t="b">
        <f t="shared" ca="1" si="170"/>
        <v>1</v>
      </c>
      <c r="CU31" s="579">
        <f t="shared" ref="CU31:CU36" ca="1" si="171">VALUE($N31&amp;$O31&amp;$P31&amp;$Y31&amp;$Q31&amp;$R31&amp;$S31&amp;$T31&amp;$U31&amp;IFERROR(VALUE($BW31),0))</f>
        <v>2321200000</v>
      </c>
      <c r="CV31" s="19" t="b">
        <f t="shared" ref="BH31:DY32" ca="1" si="172">OFFSET(CV$5,$B31,0)</f>
        <v>0</v>
      </c>
      <c r="CW31" s="19">
        <f t="shared" ca="1" si="172"/>
        <v>0</v>
      </c>
      <c r="CX31" s="19" t="str">
        <f t="shared" ca="1" si="172"/>
        <v>-</v>
      </c>
      <c r="CY31" s="578" t="str">
        <f t="shared" ref="CY31:DW32" ca="1" si="173">OFFSET(CY$5,$B31,0)</f>
        <v>-</v>
      </c>
      <c r="CZ31" s="430">
        <f t="shared" ref="CZ31:DB36" ca="1" si="174">INDEX(i.UserPeriod0,$AR31,CZ$18)</f>
        <v>669</v>
      </c>
      <c r="DA31" s="430">
        <f t="shared" ca="1" si="174"/>
        <v>703</v>
      </c>
      <c r="DB31" s="430">
        <f t="shared" ca="1" si="174"/>
        <v>738</v>
      </c>
      <c r="DC31" s="144">
        <f t="shared" ref="DC31:DE36" ca="1" si="175">7*INDEX(i.end_joining,1,DC$18+($AR31-1)*3)</f>
        <v>413</v>
      </c>
      <c r="DD31" s="144">
        <f t="shared" ca="1" si="175"/>
        <v>448</v>
      </c>
      <c r="DE31" s="144">
        <f t="shared" ca="1" si="175"/>
        <v>483</v>
      </c>
      <c r="DF31" s="19" t="str">
        <f t="shared" ref="DF31:DV36" ca="1" si="176">OFFSET(DF$5,$B31,0)</f>
        <v>-</v>
      </c>
      <c r="DG31" s="19" t="str">
        <f t="shared" ca="1" si="176"/>
        <v>-</v>
      </c>
      <c r="DH31" s="19" t="str">
        <f t="shared" ca="1" si="176"/>
        <v>-</v>
      </c>
      <c r="DI31" s="19" t="str">
        <f t="shared" ca="1" si="176"/>
        <v>-</v>
      </c>
      <c r="DJ31" s="19" t="str">
        <f t="shared" ca="1" si="176"/>
        <v>-</v>
      </c>
      <c r="DK31" s="19" t="str">
        <f t="shared" ca="1" si="176"/>
        <v>-</v>
      </c>
      <c r="DL31" s="19">
        <f t="shared" ca="1" si="176"/>
        <v>1</v>
      </c>
      <c r="DM31" s="19">
        <f t="shared" ca="1" si="176"/>
        <v>1</v>
      </c>
      <c r="DN31" s="19">
        <f t="shared" ca="1" si="176"/>
        <v>0</v>
      </c>
      <c r="DO31" s="19" t="str">
        <f t="shared" ca="1" si="176"/>
        <v>-</v>
      </c>
      <c r="DP31" s="19" t="str">
        <f t="shared" ca="1" si="176"/>
        <v>-</v>
      </c>
      <c r="DQ31" s="19" t="str">
        <f t="shared" ca="1" si="176"/>
        <v>-</v>
      </c>
      <c r="DR31" s="19" t="str">
        <f t="shared" ca="1" si="176"/>
        <v>-</v>
      </c>
      <c r="DS31" s="19" t="str">
        <f t="shared" ca="1" si="176"/>
        <v>-</v>
      </c>
      <c r="DT31" s="19">
        <f t="shared" ca="1" si="176"/>
        <v>0</v>
      </c>
      <c r="DU31" s="19" t="str">
        <f t="shared" ca="1" si="176"/>
        <v>-</v>
      </c>
      <c r="DV31" s="19" t="str">
        <f t="shared" ca="1" si="176"/>
        <v>-</v>
      </c>
      <c r="DW31" s="19" t="str">
        <f t="shared" ca="1" si="173"/>
        <v>-</v>
      </c>
      <c r="DX31" s="19">
        <f t="shared" ca="1" si="172"/>
        <v>1</v>
      </c>
      <c r="DY31" s="19">
        <f t="shared" ca="1" si="172"/>
        <v>1</v>
      </c>
      <c r="DZ31" s="9"/>
      <c r="EA31" s="19" t="str">
        <f t="shared" ref="EA31:EL32" ca="1" si="177">OFFSET(EA$5,$B31,0)</f>
        <v>-</v>
      </c>
      <c r="EB31" s="19" t="str">
        <f t="shared" ca="1" si="177"/>
        <v>-</v>
      </c>
      <c r="EC31" s="19" t="str">
        <f t="shared" ca="1" si="177"/>
        <v>-</v>
      </c>
      <c r="ED31" s="19" t="str">
        <f t="shared" ca="1" si="177"/>
        <v>-</v>
      </c>
      <c r="EE31" s="19" t="str">
        <f t="shared" ca="1" si="177"/>
        <v>-</v>
      </c>
      <c r="EF31" s="19" t="str">
        <f t="shared" ca="1" si="177"/>
        <v>-</v>
      </c>
      <c r="EG31" s="19" t="str">
        <f t="shared" ca="1" si="177"/>
        <v>-</v>
      </c>
      <c r="EH31" s="19" t="str">
        <f t="shared" ca="1" si="177"/>
        <v>-</v>
      </c>
      <c r="EI31" s="19" t="str">
        <f t="shared" ca="1" si="177"/>
        <v>-</v>
      </c>
      <c r="EJ31" s="19" t="str">
        <f t="shared" ca="1" si="177"/>
        <v>-</v>
      </c>
      <c r="EK31" s="19" t="str">
        <f t="shared" ca="1" si="177"/>
        <v>-</v>
      </c>
      <c r="EL31" s="19" t="str">
        <f t="shared" ca="1" si="177"/>
        <v>-</v>
      </c>
      <c r="EM31" s="19">
        <f t="shared" ref="EA31:EM59" ca="1" si="178">OFFSET(EM$5,$B31,0)</f>
        <v>0</v>
      </c>
      <c r="EN31" s="430">
        <f t="shared" ref="EN31:EO36" ca="1" si="179">IF(AND($P31=EN$22,$AG31&lt;&gt;0,$AR31=EN$24),INDEX(i.LTWFeedLevels,$AG31,MOD(EN$18-1,7)+1),0)</f>
        <v>0</v>
      </c>
      <c r="EO31" s="430">
        <f t="shared" ca="1" si="179"/>
        <v>0</v>
      </c>
      <c r="EP31" s="116">
        <f t="shared" ref="EP31:ET36" ca="1" si="180">IF(AND($N31=EP$20,$P31=EP$22,$AJ31=EP$19,OR($Q31=EP$23,EP$23=1),$AR31=EP$24),INDEX(i.FS_Strategy,$AK31+1,$AJ31),0)</f>
        <v>0</v>
      </c>
      <c r="EQ31" s="116">
        <f t="shared" ca="1" si="180"/>
        <v>0</v>
      </c>
      <c r="ER31" s="116">
        <f t="shared" ca="1" si="180"/>
        <v>0</v>
      </c>
      <c r="ES31" s="116">
        <f t="shared" ca="1" si="180"/>
        <v>0</v>
      </c>
      <c r="ET31" s="116">
        <f t="shared" ca="1" si="180"/>
        <v>0</v>
      </c>
      <c r="EU31" s="534">
        <f t="shared" ref="EU31:EU36" ca="1" si="181">IF(AND($N31=EU$20,$P31=EU$22,$AJ31=EU$19,OR($Q31=EU$23,EU$23=1),$AR31=EU$24),INDEX(i.FS_Strategy,$AL31+1,$AJ31),0)</f>
        <v>0</v>
      </c>
      <c r="EV31" s="116">
        <f t="shared" ref="EV31:EZ36" ca="1" si="182">IF(AND($N31=EV$20,$P31=EV$22,$AJ31=EV$19,OR($Q31=EV$23,EV$23=1),$AR31=EV$24),INDEX(i.FS_Strategy,$AK31+1,$AJ31),0)</f>
        <v>0</v>
      </c>
      <c r="EW31" s="116">
        <f t="shared" ca="1" si="182"/>
        <v>0</v>
      </c>
      <c r="EX31" s="116">
        <f t="shared" ca="1" si="182"/>
        <v>0</v>
      </c>
      <c r="EY31" s="116">
        <f t="shared" ca="1" si="182"/>
        <v>0</v>
      </c>
      <c r="EZ31" s="116">
        <f t="shared" ca="1" si="182"/>
        <v>0</v>
      </c>
      <c r="FA31" s="534">
        <f t="shared" ref="FA31:FA36" ca="1" si="183">IF(AND($N31=FA$20,$P31=FA$22,$AJ31=FA$19,OR($Q31=FA$23,FA$23=1),$AR31=FA$24),INDEX(i.FS_Strategy,$AL31+1,$AJ31),0)</f>
        <v>0</v>
      </c>
      <c r="FB31" s="116">
        <f t="shared" ref="FB31:FF36" ca="1" si="184">IF(AND($N31=FB$20,$P31=FB$22,$AJ31=FB$19,OR($Q31=FB$23,FB$23=1),$AR31=FB$24),INDEX(i.FS_Strategy,$AK31+1,$AJ31),0)</f>
        <v>0</v>
      </c>
      <c r="FC31" s="116">
        <f t="shared" ca="1" si="184"/>
        <v>0</v>
      </c>
      <c r="FD31" s="116">
        <f t="shared" ca="1" si="184"/>
        <v>0</v>
      </c>
      <c r="FE31" s="116">
        <f t="shared" ca="1" si="184"/>
        <v>0</v>
      </c>
      <c r="FF31" s="116">
        <f t="shared" ca="1" si="184"/>
        <v>0</v>
      </c>
      <c r="FG31" s="534">
        <f t="shared" ref="FG31:FG36" ca="1" si="185">IF(AND($N31=FG$20,$P31=FG$22,$AJ31=FG$19,OR($Q31=FG$23,FG$23=1),$AR31=FG$24),INDEX(i.FS_Strategy,$AL31+1,$AJ31),0)</f>
        <v>0</v>
      </c>
      <c r="FH31" s="116">
        <f t="shared" ref="FH31:FL36" ca="1" si="186">IF(AND($N31=FH$20,$P31=FH$22,$AJ31=FH$19,OR($Q31=FH$23,FH$23=1),$AR31=FH$24),INDEX(i.FS_Strategy,$AK31+1,$AJ31),0)</f>
        <v>0</v>
      </c>
      <c r="FI31" s="116">
        <f t="shared" ca="1" si="186"/>
        <v>0</v>
      </c>
      <c r="FJ31" s="116">
        <f t="shared" ca="1" si="186"/>
        <v>0</v>
      </c>
      <c r="FK31" s="116">
        <f t="shared" ca="1" si="186"/>
        <v>0</v>
      </c>
      <c r="FL31" s="116">
        <f t="shared" ca="1" si="186"/>
        <v>0</v>
      </c>
      <c r="FM31" s="534">
        <f t="shared" ref="FM31:FM36" ca="1" si="187">IF(AND($N31=FM$20,$P31=FM$22,$AJ31=FM$19,OR($Q31=FM$23,FM$23=1),$AR31=FM$24),INDEX(i.FS_Strategy,$AL31+1,$AJ31),0)</f>
        <v>0</v>
      </c>
      <c r="FN31" s="116">
        <f t="shared" ref="FN31:FR36" ca="1" si="188">IF(AND($N31=FN$20,$P31=FN$22,$AJ31=FN$19,OR($Q31=FN$23,FN$23=1),$AR31=FN$24),INDEX(i.FS_Strategy,$AK31+1,$AJ31),0)</f>
        <v>0</v>
      </c>
      <c r="FO31" s="116">
        <f t="shared" ca="1" si="188"/>
        <v>0</v>
      </c>
      <c r="FP31" s="116">
        <f t="shared" ca="1" si="188"/>
        <v>0</v>
      </c>
      <c r="FQ31" s="116">
        <f t="shared" ca="1" si="188"/>
        <v>0</v>
      </c>
      <c r="FR31" s="116">
        <f t="shared" ca="1" si="188"/>
        <v>0</v>
      </c>
      <c r="FS31" s="534">
        <f t="shared" ref="FS31:FS36" ca="1" si="189">IF(AND($N31=FS$20,$P31=FS$22,$AJ31=FS$19,OR($Q31=FS$23,FS$23=1),$AR31=FS$24),INDEX(i.FS_Strategy,$AL31+1,$AJ31),0)</f>
        <v>0</v>
      </c>
      <c r="FT31" s="116">
        <f t="shared" ref="FT31:FX36" ca="1" si="190">IF(AND($N31=FT$20,$P31=FT$22,$AJ31=FT$19,OR($Q31=FT$23,FT$23=1),$AR31=FT$24),INDEX(i.FS_Strategy,$AK31+1,$AJ31),0)</f>
        <v>0</v>
      </c>
      <c r="FU31" s="116">
        <f t="shared" ca="1" si="190"/>
        <v>0</v>
      </c>
      <c r="FV31" s="116">
        <f t="shared" ca="1" si="190"/>
        <v>0</v>
      </c>
      <c r="FW31" s="116">
        <f t="shared" ca="1" si="190"/>
        <v>0</v>
      </c>
      <c r="FX31" s="116">
        <f t="shared" ca="1" si="190"/>
        <v>0</v>
      </c>
      <c r="FY31" s="534">
        <f t="shared" ref="FY31:FY36" ca="1" si="191">IF(AND($N31=FY$20,$P31=FY$22,$AJ31=FY$19,OR($Q31=FY$23,FY$23=1),$AR31=FY$24),INDEX(i.FS_Strategy,$AL31+1,$AJ31),0)</f>
        <v>0</v>
      </c>
      <c r="FZ31" s="117">
        <f t="shared" ref="FZ31:GC36" ca="1" si="192">IF(AND($N31=FZ$20,$P31=FZ$22,$AJ31=FZ$19,OR($Q31=FZ$23,FZ$23=1)),INDEX(i.FS_Strategy,$AL31+1,$AJ31),0)</f>
        <v>0</v>
      </c>
      <c r="GA31" s="117">
        <f t="shared" ca="1" si="192"/>
        <v>0</v>
      </c>
      <c r="GB31" s="117">
        <f t="shared" ca="1" si="192"/>
        <v>0</v>
      </c>
      <c r="GC31" s="117">
        <f t="shared" ca="1" si="192"/>
        <v>0</v>
      </c>
      <c r="GD31" s="552">
        <f t="shared" ref="GD31:GM36" ca="1" si="193">IF(AND($N31=GD$20,$P31=GD$22,$AJ31=GD$19,OR($Q31=GD$23,GD$23=1)),INDEX(i.FS_Strategy,$AM31+1,$AJ31),0)</f>
        <v>0</v>
      </c>
      <c r="GE31" s="552">
        <f t="shared" ca="1" si="193"/>
        <v>0</v>
      </c>
      <c r="GF31" s="552">
        <f t="shared" ca="1" si="193"/>
        <v>0</v>
      </c>
      <c r="GG31" s="552">
        <f t="shared" ca="1" si="193"/>
        <v>0</v>
      </c>
      <c r="GH31" s="552">
        <f t="shared" ca="1" si="193"/>
        <v>0</v>
      </c>
      <c r="GI31" s="552">
        <f t="shared" ca="1" si="193"/>
        <v>0</v>
      </c>
      <c r="GJ31" s="552">
        <f t="shared" ca="1" si="193"/>
        <v>0</v>
      </c>
      <c r="GK31" s="552">
        <f t="shared" ca="1" si="193"/>
        <v>0</v>
      </c>
      <c r="GL31" s="552">
        <f t="shared" ca="1" si="193"/>
        <v>0</v>
      </c>
      <c r="GM31" s="552">
        <f t="shared" ca="1" si="193"/>
        <v>0</v>
      </c>
      <c r="GN31" s="552">
        <f t="shared" ref="GN31:GW36" ca="1" si="194">IF(AND($N31=GN$20,$P31=GN$22,$AJ31=GN$19,OR($Q31=GN$23,GN$23=1)),INDEX(i.FS_Strategy,$AM31+1,$AJ31),0)</f>
        <v>0</v>
      </c>
      <c r="GO31" s="552">
        <f t="shared" ca="1" si="194"/>
        <v>0</v>
      </c>
      <c r="GP31" s="552">
        <f t="shared" ca="1" si="194"/>
        <v>0</v>
      </c>
      <c r="GQ31" s="552">
        <f t="shared" ca="1" si="194"/>
        <v>0</v>
      </c>
      <c r="GR31" s="552">
        <f t="shared" ca="1" si="194"/>
        <v>0</v>
      </c>
      <c r="GS31" s="552">
        <f t="shared" ca="1" si="194"/>
        <v>0</v>
      </c>
      <c r="GT31" s="552">
        <f t="shared" ca="1" si="194"/>
        <v>0</v>
      </c>
      <c r="GU31" s="552">
        <f t="shared" ca="1" si="194"/>
        <v>0</v>
      </c>
      <c r="GV31" s="552">
        <f t="shared" ca="1" si="194"/>
        <v>0</v>
      </c>
      <c r="GW31" s="552">
        <f t="shared" ca="1" si="194"/>
        <v>0</v>
      </c>
      <c r="GX31" s="19">
        <f t="shared" ref="GX31:GX36" ca="1" si="195">OFFSET(GX$5,$B31,0)</f>
        <v>0</v>
      </c>
      <c r="GY31" s="116">
        <f t="shared" ref="GY31:HC36" ca="1" si="196">IF(AND($N31=GY$20,$P31=GY$22,$AJ31=GY$19,OR($Q31=GY$23,GY$23=1),$AR31=GY$24),INDEX(i.FS_Strategy,$AK31+1,$AJ31),0)</f>
        <v>0</v>
      </c>
      <c r="GZ31" s="116">
        <f t="shared" ca="1" si="196"/>
        <v>0</v>
      </c>
      <c r="HA31" s="116">
        <f t="shared" ca="1" si="196"/>
        <v>0</v>
      </c>
      <c r="HB31" s="116">
        <f t="shared" ca="1" si="196"/>
        <v>0</v>
      </c>
      <c r="HC31" s="116">
        <f t="shared" ca="1" si="196"/>
        <v>0</v>
      </c>
      <c r="HD31" s="534">
        <f t="shared" ref="HD31:HD36" ca="1" si="197">IF(AND($N31=HD$20,$P31=HD$22,$AJ31=HD$19,OR($Q31=HD$23,HD$23=1),$AR31=HD$24),INDEX(i.FS_Strategy,$AL31+1,$AJ31),0)</f>
        <v>0</v>
      </c>
      <c r="HE31" s="116">
        <f t="shared" ref="HE31:HI36" ca="1" si="198">IF(AND($N31=HE$20,$P31=HE$22,$AJ31=HE$19,OR($Q31=HE$23,HE$23=1),$AR31=HE$24),INDEX(i.FS_Strategy,$AK31+1,$AJ31),0)</f>
        <v>0</v>
      </c>
      <c r="HF31" s="116">
        <f t="shared" ca="1" si="198"/>
        <v>0</v>
      </c>
      <c r="HG31" s="116">
        <f t="shared" ca="1" si="198"/>
        <v>0</v>
      </c>
      <c r="HH31" s="116">
        <f t="shared" ca="1" si="198"/>
        <v>0</v>
      </c>
      <c r="HI31" s="116">
        <f t="shared" ca="1" si="198"/>
        <v>0</v>
      </c>
      <c r="HJ31" s="534">
        <f t="shared" ref="HJ31:HJ36" ca="1" si="199">IF(AND($N31=HJ$20,$P31=HJ$22,$AJ31=HJ$19,OR($Q31=HJ$23,HJ$23=1),$AR31=HJ$24),INDEX(i.FS_Strategy,$AL31+1,$AJ31),0)</f>
        <v>0</v>
      </c>
      <c r="HK31" s="116">
        <f t="shared" ref="HK31:HO36" ca="1" si="200">IF(AND($N31=HK$20,$P31=HK$22,$AJ31=HK$19,OR($Q31=HK$23,HK$23=1),$AR31=HK$24),INDEX(i.FS_Strategy,$AK31+1,$AJ31),0)</f>
        <v>0</v>
      </c>
      <c r="HL31" s="116">
        <f t="shared" ca="1" si="200"/>
        <v>0</v>
      </c>
      <c r="HM31" s="116">
        <f t="shared" ca="1" si="200"/>
        <v>0</v>
      </c>
      <c r="HN31" s="116">
        <f t="shared" ca="1" si="200"/>
        <v>0</v>
      </c>
      <c r="HO31" s="116">
        <f t="shared" ca="1" si="200"/>
        <v>0</v>
      </c>
      <c r="HP31" s="534">
        <f t="shared" ref="HP31:HP36" ca="1" si="201">IF(AND($N31=HP$20,$P31=HP$22,$AJ31=HP$19,OR($Q31=HP$23,HP$23=1),$AR31=HP$24),INDEX(i.FS_Strategy,$AL31+1,$AJ31),0)</f>
        <v>0</v>
      </c>
      <c r="HQ31" s="116">
        <f t="shared" ref="HQ31:HU36" ca="1" si="202">IF(AND($N31=HQ$20,$P31=HQ$22,$AJ31=HQ$19,OR($Q31=HQ$23,HQ$23=1),$AR31=HQ$24),INDEX(i.FS_Strategy,$AK31+1,$AJ31),0)</f>
        <v>0</v>
      </c>
      <c r="HR31" s="116">
        <f t="shared" ca="1" si="202"/>
        <v>0</v>
      </c>
      <c r="HS31" s="116">
        <f t="shared" ca="1" si="202"/>
        <v>0</v>
      </c>
      <c r="HT31" s="116">
        <f t="shared" ca="1" si="202"/>
        <v>0</v>
      </c>
      <c r="HU31" s="116">
        <f t="shared" ca="1" si="202"/>
        <v>0</v>
      </c>
      <c r="HV31" s="534">
        <f t="shared" ref="HV31:HV36" ca="1" si="203">IF(AND($N31=HV$20,$P31=HV$22,$AJ31=HV$19,OR($Q31=HV$23,HV$23=1),$AR31=HV$24),INDEX(i.FS_Strategy,$AL31+1,$AJ31),0)</f>
        <v>0</v>
      </c>
      <c r="HW31" s="116">
        <f t="shared" ref="HW31:IA36" ca="1" si="204">IF(AND($N31=HW$20,$P31=HW$22,$AJ31=HW$19,OR($Q31=HW$23,HW$23=1),$AR31=HW$24),INDEX(i.FS_Strategy,$AK31+1,$AJ31),0)</f>
        <v>0</v>
      </c>
      <c r="HX31" s="116">
        <f t="shared" ca="1" si="204"/>
        <v>0</v>
      </c>
      <c r="HY31" s="116">
        <f t="shared" ca="1" si="204"/>
        <v>0</v>
      </c>
      <c r="HZ31" s="116">
        <f t="shared" ca="1" si="204"/>
        <v>0</v>
      </c>
      <c r="IA31" s="116">
        <f t="shared" ca="1" si="204"/>
        <v>0</v>
      </c>
      <c r="IB31" s="534">
        <f t="shared" ref="IB31:IB36" ca="1" si="205">IF(AND($N31=IB$20,$P31=IB$22,$AJ31=IB$19,OR($Q31=IB$23,IB$23=1),$AR31=IB$24),INDEX(i.FS_Strategy,$AL31+1,$AJ31),0)</f>
        <v>0</v>
      </c>
      <c r="IC31" s="116">
        <f t="shared" ref="IC31:IG36" ca="1" si="206">IF(AND($N31=IC$20,$P31=IC$22,$AJ31=IC$19,OR($Q31=IC$23,IC$23=1),$AR31=IC$24),INDEX(i.FS_Strategy,$AK31+1,$AJ31),0)</f>
        <v>0</v>
      </c>
      <c r="ID31" s="116">
        <f t="shared" ca="1" si="206"/>
        <v>0</v>
      </c>
      <c r="IE31" s="116">
        <f t="shared" ca="1" si="206"/>
        <v>0</v>
      </c>
      <c r="IF31" s="116">
        <f t="shared" ca="1" si="206"/>
        <v>0</v>
      </c>
      <c r="IG31" s="116">
        <f t="shared" ca="1" si="206"/>
        <v>0</v>
      </c>
      <c r="IH31" s="534">
        <f t="shared" ref="IH31:IH36" ca="1" si="207">IF(AND($N31=IH$20,$P31=IH$22,$AJ31=IH$19,OR($Q31=IH$23,IH$23=1),$AR31=IH$24),INDEX(i.FS_Strategy,$AL31+1,$AJ31),0)</f>
        <v>0</v>
      </c>
      <c r="II31" s="117">
        <f t="shared" ref="II31:IL36" ca="1" si="208">IF(AND($N31=II$20,$P31=II$22,$AJ31=II$19,OR($Q31=II$23,II$23=1)),INDEX(i.FS_Strategy,$AL31+1,$AJ31),0)</f>
        <v>0</v>
      </c>
      <c r="IJ31" s="117">
        <f t="shared" ca="1" si="208"/>
        <v>0</v>
      </c>
      <c r="IK31" s="117">
        <f t="shared" ca="1" si="208"/>
        <v>0</v>
      </c>
      <c r="IL31" s="117">
        <f t="shared" ca="1" si="208"/>
        <v>0</v>
      </c>
      <c r="IM31" s="552">
        <f t="shared" ref="IM31:IV36" ca="1" si="209">IF(AND($N31=IM$20,$P31=IM$22,$AJ31=IM$19,OR($Q31=IM$23,IM$23=1)),INDEX(i.FS_Strategy,$AM31+1,$AJ31),0)</f>
        <v>0</v>
      </c>
      <c r="IN31" s="552">
        <f t="shared" ca="1" si="209"/>
        <v>0</v>
      </c>
      <c r="IO31" s="552">
        <f t="shared" ca="1" si="209"/>
        <v>0</v>
      </c>
      <c r="IP31" s="552">
        <f t="shared" ca="1" si="209"/>
        <v>0</v>
      </c>
      <c r="IQ31" s="552">
        <f t="shared" ca="1" si="209"/>
        <v>0</v>
      </c>
      <c r="IR31" s="552">
        <f t="shared" ca="1" si="209"/>
        <v>0</v>
      </c>
      <c r="IS31" s="552">
        <f t="shared" ca="1" si="209"/>
        <v>0</v>
      </c>
      <c r="IT31" s="552">
        <f t="shared" ca="1" si="209"/>
        <v>0</v>
      </c>
      <c r="IU31" s="552">
        <f t="shared" ca="1" si="209"/>
        <v>0</v>
      </c>
      <c r="IV31" s="552">
        <f t="shared" ca="1" si="209"/>
        <v>0</v>
      </c>
      <c r="IW31" s="552">
        <f t="shared" ref="IW31:JF36" ca="1" si="210">IF(AND($N31=IW$20,$P31=IW$22,$AJ31=IW$19,OR($Q31=IW$23,IW$23=1)),INDEX(i.FS_Strategy,$AM31+1,$AJ31),0)</f>
        <v>0</v>
      </c>
      <c r="IX31" s="552">
        <f t="shared" ca="1" si="210"/>
        <v>0</v>
      </c>
      <c r="IY31" s="552">
        <f t="shared" ca="1" si="210"/>
        <v>0</v>
      </c>
      <c r="IZ31" s="552">
        <f t="shared" ca="1" si="210"/>
        <v>0</v>
      </c>
      <c r="JA31" s="552">
        <f t="shared" ca="1" si="210"/>
        <v>0</v>
      </c>
      <c r="JB31" s="552">
        <f t="shared" ca="1" si="210"/>
        <v>0</v>
      </c>
      <c r="JC31" s="552">
        <f t="shared" ca="1" si="210"/>
        <v>0</v>
      </c>
      <c r="JD31" s="552">
        <f t="shared" ca="1" si="210"/>
        <v>0</v>
      </c>
      <c r="JE31" s="552">
        <f t="shared" ca="1" si="210"/>
        <v>0</v>
      </c>
      <c r="JF31" s="552">
        <f t="shared" ca="1" si="210"/>
        <v>0</v>
      </c>
      <c r="JG31" s="19">
        <f t="shared" ref="JG31:JG36" ca="1" si="211">OFFSET(JG$5,$B31,0)</f>
        <v>0</v>
      </c>
      <c r="JH31" s="5">
        <f t="shared" ref="JH31:JH36" ca="1" si="212">INDEX(i.TOL,$P31,JH$18)</f>
        <v>43</v>
      </c>
      <c r="JI31" s="9"/>
      <c r="JJ31" s="5">
        <f t="shared" ref="JJ31:JK36" ca="1" si="213">INDEX(i.FlkStrctr,$O31,JJ$18)</f>
        <v>1</v>
      </c>
      <c r="JK31" s="5" t="b">
        <f t="shared" ca="1" si="213"/>
        <v>1</v>
      </c>
      <c r="JL31" s="19">
        <f t="shared" ref="JL31:LC59" ca="1" si="214">OFFSET(JL$5,$B31,0)</f>
        <v>0</v>
      </c>
      <c r="JM31" s="5">
        <f t="shared" ref="JM31:JM36" ca="1" si="215">IF($V31=0,JM$5,INDEX(i.RR_scenario,$V31,$O31))</f>
        <v>0</v>
      </c>
      <c r="JN31" s="5">
        <f t="shared" ref="JN31:JN36" ca="1" si="216">INDEX(i.dryman,($AO31-1)*4+$AN31,JN$18)</f>
        <v>0.01</v>
      </c>
      <c r="JO31" s="5">
        <f t="shared" ref="JO31:JO36" si="217">INDEX(i.Triplets_mortality,$AD31+1,JO$18)</f>
        <v>0</v>
      </c>
      <c r="JP31" s="19">
        <f t="shared" ca="1" si="214"/>
        <v>0</v>
      </c>
      <c r="JQ31" s="5">
        <f t="shared" ref="JQ31:JQ36" ca="1" si="218">INDEX(i.FlkStrctr,$O31,JQ$18)</f>
        <v>60</v>
      </c>
      <c r="JR31" s="5">
        <f t="shared" ref="JR31:JR36" si="219">INDEX(i.Triplet_pi_yatf,$AF31+1,JR$18)</f>
        <v>1</v>
      </c>
      <c r="JS31" s="19">
        <f t="shared" ca="1" si="214"/>
        <v>0</v>
      </c>
      <c r="JT31" s="19">
        <f t="shared" ca="1" si="214"/>
        <v>0</v>
      </c>
      <c r="JU31" s="19">
        <f t="shared" ca="1" si="214"/>
        <v>0</v>
      </c>
      <c r="JV31" s="19">
        <f t="shared" ref="JV31:JW41" ca="1" si="220">OFFSET(JV$5,$B31,0)</f>
        <v>0</v>
      </c>
      <c r="JW31" s="19">
        <f t="shared" ca="1" si="220"/>
        <v>0</v>
      </c>
      <c r="JX31" s="19">
        <f t="shared" ca="1" si="214"/>
        <v>0</v>
      </c>
      <c r="JY31" s="19">
        <f t="shared" ca="1" si="214"/>
        <v>0</v>
      </c>
      <c r="JZ31" s="19">
        <f t="shared" ca="1" si="214"/>
        <v>0</v>
      </c>
      <c r="KA31" s="19">
        <f t="shared" ca="1" si="214"/>
        <v>0</v>
      </c>
      <c r="KB31" s="19">
        <f t="shared" ca="1" si="214"/>
        <v>0</v>
      </c>
      <c r="KC31" s="19">
        <f t="shared" ca="1" si="214"/>
        <v>0</v>
      </c>
      <c r="KD31" s="19">
        <f t="shared" ca="1" si="214"/>
        <v>0</v>
      </c>
      <c r="KE31" s="19">
        <f t="shared" ca="1" si="214"/>
        <v>0</v>
      </c>
      <c r="KF31" s="19">
        <f t="shared" ca="1" si="214"/>
        <v>0</v>
      </c>
      <c r="KG31" s="19">
        <f t="shared" ca="1" si="214"/>
        <v>0</v>
      </c>
      <c r="KH31" s="19">
        <f t="shared" ca="1" si="214"/>
        <v>0</v>
      </c>
      <c r="KI31" s="19">
        <f t="shared" ca="1" si="214"/>
        <v>0</v>
      </c>
      <c r="KJ31" s="19">
        <f t="shared" ca="1" si="214"/>
        <v>0</v>
      </c>
      <c r="KK31" s="19">
        <f t="shared" ca="1" si="214"/>
        <v>0</v>
      </c>
      <c r="KL31" s="19">
        <f t="shared" ca="1" si="214"/>
        <v>0</v>
      </c>
      <c r="KM31" s="19">
        <f t="shared" ca="1" si="214"/>
        <v>0</v>
      </c>
      <c r="KN31" s="5">
        <f t="shared" ref="KN31:KQ36" ca="1" si="221">INDEX(i.dryman,($AO31-1)*4+$AN31,KN$19)</f>
        <v>0</v>
      </c>
      <c r="KO31" s="5">
        <f t="shared" ca="1" si="221"/>
        <v>0</v>
      </c>
      <c r="KP31" s="5">
        <f t="shared" ca="1" si="221"/>
        <v>0.05</v>
      </c>
      <c r="KQ31" s="5">
        <f t="shared" ca="1" si="221"/>
        <v>0.05</v>
      </c>
      <c r="KR31" s="19">
        <f t="shared" ca="1" si="214"/>
        <v>0</v>
      </c>
      <c r="KS31" s="19">
        <f t="shared" ca="1" si="214"/>
        <v>0</v>
      </c>
      <c r="KT31" s="19">
        <f t="shared" ref="KT31:KV60" ca="1" si="222">OFFSET(KT$5,$B31,0)</f>
        <v>0</v>
      </c>
      <c r="KU31" s="19">
        <f t="shared" ca="1" si="222"/>
        <v>0</v>
      </c>
      <c r="KV31" s="19">
        <f t="shared" ca="1" si="222"/>
        <v>0</v>
      </c>
      <c r="KW31" s="19">
        <f t="shared" ca="1" si="214"/>
        <v>0</v>
      </c>
      <c r="KX31" s="19">
        <f t="shared" ca="1" si="214"/>
        <v>1</v>
      </c>
      <c r="KY31" s="19">
        <f t="shared" ref="KY31:LA36" ca="1" si="223">OFFSET(KY$5,$B31,0)</f>
        <v>0</v>
      </c>
      <c r="KZ31" s="19">
        <f t="shared" ca="1" si="223"/>
        <v>0</v>
      </c>
      <c r="LA31" s="19">
        <f t="shared" ca="1" si="223"/>
        <v>0</v>
      </c>
      <c r="LB31" s="19">
        <f t="shared" ca="1" si="214"/>
        <v>0</v>
      </c>
      <c r="LC31" s="19">
        <f t="shared" ca="1" si="214"/>
        <v>1</v>
      </c>
      <c r="LD31" s="9"/>
      <c r="LE31" s="19" t="str">
        <f t="shared" ref="LE31:LH36" ca="1" si="224">OFFSET(LE$5,$B31,0)</f>
        <v>-</v>
      </c>
      <c r="LF31" s="19" t="str">
        <f t="shared" ca="1" si="224"/>
        <v>-</v>
      </c>
      <c r="LG31" s="19" t="str">
        <f t="shared" ca="1" si="224"/>
        <v>-</v>
      </c>
      <c r="LH31" s="19" t="str">
        <f t="shared" ca="1" si="224"/>
        <v>-</v>
      </c>
      <c r="LI31" s="5" t="b">
        <f t="shared" ref="LI31:LI36" ca="1" si="225">IF($M31&lt;&gt;0,INDEX(i.cropgraze_inc,$M31,LI$18),OFFSET(LI$5,$B31,0))</f>
        <v>0</v>
      </c>
      <c r="LJ31" s="5" t="b">
        <f t="shared" ref="LJ31:LL36" ca="1" si="226">($P31=LJ$22)</f>
        <v>0</v>
      </c>
      <c r="LK31" s="5" t="b">
        <f t="shared" ca="1" si="226"/>
        <v>1</v>
      </c>
      <c r="LL31" s="5" t="b">
        <f t="shared" ca="1" si="226"/>
        <v>0</v>
      </c>
      <c r="LM31" s="136">
        <f t="shared" ref="LM31:LN36" ca="1" si="227">$Q31</f>
        <v>2</v>
      </c>
      <c r="LN31" s="136">
        <f t="shared" ca="1" si="227"/>
        <v>2</v>
      </c>
      <c r="LO31" s="5" t="b">
        <f t="shared" ref="LO31:LR36" ca="1" si="228">INDEX(i.dryman,($AO31-1)*4+$AN31,LO$18)</f>
        <v>0</v>
      </c>
      <c r="LP31" s="5" t="b">
        <f t="shared" ca="1" si="228"/>
        <v>0</v>
      </c>
      <c r="LQ31" s="5" t="b">
        <f t="shared" ca="1" si="228"/>
        <v>1</v>
      </c>
      <c r="LR31" s="5" t="b">
        <f t="shared" ca="1" si="228"/>
        <v>0</v>
      </c>
      <c r="LS31" s="5">
        <f t="shared" ref="LS31:LT36" ca="1" si="229">INDEX(i.dryman,($AO31-1)*4+$AN31,LS$18+$O31-1)</f>
        <v>1</v>
      </c>
      <c r="LT31" s="5">
        <f t="shared" ca="1" si="229"/>
        <v>0.66</v>
      </c>
      <c r="LU31" s="5" t="b">
        <f t="shared" ref="LU31:LU36" ca="1" si="230">AND(INDEX(i.dryman,($AO31-1)*4+$AN31,LU$18),($LN31&gt;0))</f>
        <v>1</v>
      </c>
      <c r="LV31" s="5" t="str" cm="1">
        <f t="array" aca="1" ref="LV31" ca="1">IF(OR(LW31:MD31&lt;&gt;"-"),TRUE,"-")</f>
        <v>-</v>
      </c>
      <c r="LW31" s="19" t="str">
        <f t="shared" ref="LW31:MD36" ca="1" si="231">OFFSET(LW$5,$B31,0)</f>
        <v>-</v>
      </c>
      <c r="LX31" s="19" t="str">
        <f t="shared" ca="1" si="231"/>
        <v>-</v>
      </c>
      <c r="LY31" s="19" t="str">
        <f t="shared" ca="1" si="231"/>
        <v>-</v>
      </c>
      <c r="LZ31" s="19" t="str">
        <f t="shared" ca="1" si="231"/>
        <v>-</v>
      </c>
      <c r="MA31" s="19" t="str">
        <f t="shared" ca="1" si="231"/>
        <v>-</v>
      </c>
      <c r="MB31" s="19" t="str">
        <f t="shared" ca="1" si="231"/>
        <v>-</v>
      </c>
      <c r="MC31" s="19" t="str">
        <f t="shared" ca="1" si="231"/>
        <v>-</v>
      </c>
      <c r="MD31" s="19" t="str">
        <f t="shared" ca="1" si="231"/>
        <v>-</v>
      </c>
      <c r="ME31" s="5" t="b">
        <f t="array" aca="1" ref="ME31" ca="1">IF(OR(MF31:ML31&lt;&gt;"-"),TRUE,"-")</f>
        <v>1</v>
      </c>
      <c r="MF31" s="19">
        <f t="shared" ref="MF31:MJ36" ca="1" si="232">OFFSET(MF$5,$B31,0)</f>
        <v>0</v>
      </c>
      <c r="MG31" s="19" t="str">
        <f t="shared" ca="1" si="232"/>
        <v>-</v>
      </c>
      <c r="MH31" s="19">
        <f t="shared" ca="1" si="232"/>
        <v>999999</v>
      </c>
      <c r="MI31" s="19">
        <f t="shared" ca="1" si="232"/>
        <v>999999</v>
      </c>
      <c r="MJ31" s="19">
        <f t="shared" ca="1" si="232"/>
        <v>999999</v>
      </c>
      <c r="MK31" s="19">
        <f t="shared" ref="MK31:MQ36" ca="1" si="233">OFFSET(MK$5,$B31,0)</f>
        <v>999999</v>
      </c>
      <c r="ML31" s="19">
        <f t="shared" ca="1" si="233"/>
        <v>999999</v>
      </c>
      <c r="MM31" s="19" t="str">
        <f t="shared" ref="MM31:MO53" ca="1" si="234">OFFSET(MM$5,$B31,0)</f>
        <v>-</v>
      </c>
      <c r="MN31" s="19" t="str">
        <f ca="1">OFFSET(MN$5,$B31,0)</f>
        <v>-</v>
      </c>
      <c r="MO31" s="19" t="str">
        <f ca="1">OFFSET(MO$5,$B31,0)</f>
        <v>-</v>
      </c>
      <c r="MP31" s="19" t="b">
        <f t="shared" ref="MP31:MQ53" ca="1" si="235">OFFSET(MP$5,$B31,0)</f>
        <v>0</v>
      </c>
      <c r="MQ31" s="19">
        <f t="shared" ca="1" si="235"/>
        <v>0</v>
      </c>
      <c r="MR31" s="5" t="str">
        <f t="shared" ref="MR31:MU36" ca="1" si="236">INDEX(i.FlkStrctr,$O31,MR$18)</f>
        <v>-</v>
      </c>
      <c r="MS31" s="5" t="str">
        <f t="shared" ca="1" si="236"/>
        <v>-</v>
      </c>
      <c r="MT31" s="5" t="str">
        <f t="shared" ca="1" si="236"/>
        <v>-</v>
      </c>
      <c r="MU31" s="5" t="str">
        <f t="shared" ca="1" si="236"/>
        <v>-</v>
      </c>
      <c r="MV31" s="19" t="str">
        <f t="shared" ref="MV31:NB60" ca="1" si="237">OFFSET(MV$5,$B31,0)</f>
        <v>-</v>
      </c>
      <c r="MW31" s="19" t="str">
        <f t="shared" ref="MW31:NB59" ca="1" si="238">OFFSET(MW$5,$B31,0)</f>
        <v>-</v>
      </c>
      <c r="MX31" s="19" t="str">
        <f t="shared" ca="1" si="238"/>
        <v>-</v>
      </c>
      <c r="MY31" s="19" t="str">
        <f t="shared" ref="MY31:VL60" ca="1" si="239">OFFSET(MY$5,$B31,0)</f>
        <v>-</v>
      </c>
      <c r="MZ31" s="19" t="str">
        <f t="shared" ca="1" si="239"/>
        <v>-</v>
      </c>
      <c r="NA31" s="19" t="str">
        <f t="shared" ca="1" si="239"/>
        <v>-</v>
      </c>
      <c r="NB31" s="19" t="str">
        <f t="shared" ca="1" si="239"/>
        <v>-</v>
      </c>
      <c r="NC31" s="5" t="str">
        <f t="shared" ref="NC31:NH36" ca="1" si="240">INDEX(i.FlkStrctr,$O31,NC$18)</f>
        <v>-</v>
      </c>
      <c r="ND31" s="5">
        <f t="shared" ca="1" si="240"/>
        <v>500</v>
      </c>
      <c r="NE31" s="5">
        <f t="shared" ca="1" si="240"/>
        <v>500</v>
      </c>
      <c r="NF31" s="5" t="str">
        <f t="shared" ca="1" si="240"/>
        <v>-</v>
      </c>
      <c r="NG31" s="5">
        <f t="shared" ca="1" si="240"/>
        <v>150</v>
      </c>
      <c r="NH31" s="5">
        <f t="shared" ca="1" si="240"/>
        <v>550</v>
      </c>
      <c r="NI31" s="5">
        <f t="shared" ref="NI31:NI36" ca="1" si="241">INDEX(i.conservation,$AE31+1,$P31)</f>
        <v>1</v>
      </c>
      <c r="NJ31" s="9"/>
      <c r="NK31" s="19">
        <f t="shared" ca="1" si="239"/>
        <v>70</v>
      </c>
      <c r="NL31" s="19">
        <f t="shared" ca="1" si="239"/>
        <v>50</v>
      </c>
      <c r="NM31" s="19">
        <f t="shared" ca="1" si="239"/>
        <v>75</v>
      </c>
      <c r="NN31" s="19">
        <f t="shared" ca="1" si="239"/>
        <v>50</v>
      </c>
      <c r="NO31" s="5">
        <f t="shared" ref="NO31:NO36" ca="1" si="242">INDEX(i.WoolPrices,$X31,NO$18)</f>
        <v>1</v>
      </c>
      <c r="NP31" s="5">
        <f t="shared" ref="NP31:NP36" ca="1" si="243">INDEX(i.MeatPrices,$Y31,NP$18)</f>
        <v>1</v>
      </c>
      <c r="NQ31" s="5">
        <f t="shared" ref="NQ31:NQ36" ca="1" si="244">INDEX(i.GrainPrices,$W31,NQ$18)</f>
        <v>1</v>
      </c>
      <c r="NR31" s="19">
        <f ca="1">OFFSET(NR$5,$B40,0)</f>
        <v>1</v>
      </c>
      <c r="NS31" s="9"/>
      <c r="NT31" s="19" t="b">
        <f t="shared" ref="NT31:NW41" ca="1" si="245">OFFSET(NT$5,$B31,0)</f>
        <v>0</v>
      </c>
      <c r="NU31" s="19" t="b">
        <f t="shared" ca="1" si="245"/>
        <v>0</v>
      </c>
      <c r="NV31" s="19" t="str">
        <f t="shared" ca="1" si="239"/>
        <v>-</v>
      </c>
      <c r="NW31" s="19" t="str">
        <f t="shared" ca="1" si="239"/>
        <v>-</v>
      </c>
      <c r="NX31" s="19">
        <f t="shared" ca="1" si="239"/>
        <v>1</v>
      </c>
      <c r="NY31" s="19">
        <f ca="1">OFFSET(NY$5,$B31,0)</f>
        <v>1</v>
      </c>
      <c r="NZ31" s="19">
        <f t="shared" ca="1" si="239"/>
        <v>2.1403206110492325</v>
      </c>
      <c r="OA31" s="19">
        <f t="shared" ca="1" si="239"/>
        <v>1.965073149607067</v>
      </c>
      <c r="OB31" s="19">
        <f t="shared" ca="1" si="239"/>
        <v>1.9869867897902949</v>
      </c>
      <c r="OC31" s="19">
        <f t="shared" ca="1" si="239"/>
        <v>0.84809443844984356</v>
      </c>
      <c r="OD31" s="19">
        <f t="shared" ca="1" si="239"/>
        <v>1.2867145190754228</v>
      </c>
      <c r="OE31" s="19">
        <f t="shared" ca="1" si="239"/>
        <v>1</v>
      </c>
      <c r="OF31" s="19">
        <f t="shared" ca="1" si="239"/>
        <v>0.26</v>
      </c>
      <c r="OG31" s="9"/>
      <c r="OH31" s="535" t="str">
        <f t="shared" ref="OH31:OQ36" ca="1" si="246">IF(AND($P31=OH$22, $AR31=OH$24),TRUE,"-")</f>
        <v>-</v>
      </c>
      <c r="OI31" s="535" t="str">
        <f t="shared" ca="1" si="246"/>
        <v>-</v>
      </c>
      <c r="OJ31" s="535" t="str">
        <f t="shared" ca="1" si="246"/>
        <v>-</v>
      </c>
      <c r="OK31" s="535" t="str">
        <f t="shared" ca="1" si="246"/>
        <v>-</v>
      </c>
      <c r="OL31" s="535" t="str">
        <f t="shared" ca="1" si="246"/>
        <v>-</v>
      </c>
      <c r="OM31" s="535" t="str">
        <f t="shared" ca="1" si="246"/>
        <v>-</v>
      </c>
      <c r="ON31" s="535" t="str">
        <f t="shared" ca="1" si="246"/>
        <v>-</v>
      </c>
      <c r="OO31" s="535" t="str">
        <f t="shared" ca="1" si="246"/>
        <v>-</v>
      </c>
      <c r="OP31" s="535" t="str">
        <f t="shared" ca="1" si="246"/>
        <v>-</v>
      </c>
      <c r="OQ31" s="535" t="str">
        <f t="shared" ca="1" si="246"/>
        <v>-</v>
      </c>
      <c r="OR31" s="535" t="str">
        <f t="shared" ref="OR31:PA36" ca="1" si="247">IF(AND($P31=OR$22, $AR31=OR$24),TRUE,"-")</f>
        <v>-</v>
      </c>
      <c r="OS31" s="535" t="str">
        <f t="shared" ca="1" si="247"/>
        <v>-</v>
      </c>
      <c r="OT31" s="535" t="str">
        <f t="shared" ca="1" si="247"/>
        <v>-</v>
      </c>
      <c r="OU31" s="535" t="str">
        <f t="shared" ca="1" si="247"/>
        <v>-</v>
      </c>
      <c r="OV31" s="535" t="str">
        <f t="shared" ca="1" si="247"/>
        <v>-</v>
      </c>
      <c r="OW31" s="535" t="str">
        <f t="shared" ca="1" si="247"/>
        <v>-</v>
      </c>
      <c r="OX31" s="535" t="str">
        <f t="shared" ca="1" si="247"/>
        <v>-</v>
      </c>
      <c r="OY31" s="535" t="str">
        <f t="shared" ca="1" si="247"/>
        <v>-</v>
      </c>
      <c r="OZ31" s="535" t="str">
        <f t="shared" ca="1" si="247"/>
        <v>-</v>
      </c>
      <c r="PA31" s="535" t="str">
        <f t="shared" ca="1" si="247"/>
        <v>-</v>
      </c>
      <c r="PB31" s="535" t="str">
        <f t="shared" ref="PB31:PK36" ca="1" si="248">IF(AND($P31=PB$22, $AR31=PB$24),TRUE,"-")</f>
        <v>-</v>
      </c>
      <c r="PC31" s="535" t="str">
        <f t="shared" ca="1" si="248"/>
        <v>-</v>
      </c>
      <c r="PD31" s="535" t="str">
        <f t="shared" ca="1" si="248"/>
        <v>-</v>
      </c>
      <c r="PE31" s="535" t="str">
        <f t="shared" ca="1" si="248"/>
        <v>-</v>
      </c>
      <c r="PF31" s="535" t="str">
        <f t="shared" ca="1" si="248"/>
        <v>-</v>
      </c>
      <c r="PG31" s="535" t="str">
        <f t="shared" ca="1" si="248"/>
        <v>-</v>
      </c>
      <c r="PH31" s="535" t="str">
        <f t="shared" ca="1" si="248"/>
        <v>-</v>
      </c>
      <c r="PI31" s="535" t="str">
        <f t="shared" ca="1" si="248"/>
        <v>-</v>
      </c>
      <c r="PJ31" s="535" t="str">
        <f t="shared" ca="1" si="248"/>
        <v>-</v>
      </c>
      <c r="PK31" s="535" t="str">
        <f t="shared" ca="1" si="248"/>
        <v>-</v>
      </c>
      <c r="PL31" s="535" t="str">
        <f t="shared" ref="PL31:PQ36" ca="1" si="249">IF(AND($P31=PL$22, $AR31=PL$24),TRUE,"-")</f>
        <v>-</v>
      </c>
      <c r="PM31" s="535" t="str">
        <f t="shared" ca="1" si="249"/>
        <v>-</v>
      </c>
      <c r="PN31" s="535" t="str">
        <f t="shared" ca="1" si="249"/>
        <v>-</v>
      </c>
      <c r="PO31" s="535" t="str">
        <f t="shared" ca="1" si="249"/>
        <v>-</v>
      </c>
      <c r="PP31" s="535" t="str">
        <f t="shared" ca="1" si="249"/>
        <v>-</v>
      </c>
      <c r="PQ31" s="535" t="str">
        <f t="shared" ca="1" si="249"/>
        <v>-</v>
      </c>
      <c r="PR31" s="545" t="str">
        <f t="shared" ref="PR31:QA36" ca="1" si="250">IF($P31=PR$22,TRUE,"-")</f>
        <v>-</v>
      </c>
      <c r="PS31" s="545" t="str">
        <f t="shared" ca="1" si="250"/>
        <v>-</v>
      </c>
      <c r="PT31" s="545" t="str">
        <f t="shared" ca="1" si="250"/>
        <v>-</v>
      </c>
      <c r="PU31" s="545" t="str">
        <f t="shared" ca="1" si="250"/>
        <v>-</v>
      </c>
      <c r="PV31" s="545" t="str">
        <f t="shared" ca="1" si="250"/>
        <v>-</v>
      </c>
      <c r="PW31" s="545" t="str">
        <f t="shared" ca="1" si="250"/>
        <v>-</v>
      </c>
      <c r="PX31" s="545" t="str">
        <f t="shared" ca="1" si="250"/>
        <v>-</v>
      </c>
      <c r="PY31" s="545" t="str">
        <f t="shared" ca="1" si="250"/>
        <v>-</v>
      </c>
      <c r="PZ31" s="545" t="str">
        <f t="shared" ca="1" si="250"/>
        <v>-</v>
      </c>
      <c r="QA31" s="545" t="str">
        <f t="shared" ca="1" si="250"/>
        <v>-</v>
      </c>
      <c r="QB31" s="545" t="str">
        <f t="shared" ref="QB31:QK36" ca="1" si="251">IF($P31=QB$22,TRUE,"-")</f>
        <v>-</v>
      </c>
      <c r="QC31" s="545" t="str">
        <f t="shared" ca="1" si="251"/>
        <v>-</v>
      </c>
      <c r="QD31" s="545" t="str">
        <f t="shared" ca="1" si="251"/>
        <v>-</v>
      </c>
      <c r="QE31" s="545" t="str">
        <f t="shared" ca="1" si="251"/>
        <v>-</v>
      </c>
      <c r="QF31" s="545" t="str">
        <f t="shared" ca="1" si="251"/>
        <v>-</v>
      </c>
      <c r="QG31" s="545" t="str">
        <f t="shared" ca="1" si="251"/>
        <v>-</v>
      </c>
      <c r="QH31" s="545" t="str">
        <f t="shared" ca="1" si="251"/>
        <v>-</v>
      </c>
      <c r="QI31" s="545" t="str">
        <f t="shared" ca="1" si="251"/>
        <v>-</v>
      </c>
      <c r="QJ31" s="545" t="str">
        <f t="shared" ca="1" si="251"/>
        <v>-</v>
      </c>
      <c r="QK31" s="545" t="str">
        <f t="shared" ca="1" si="251"/>
        <v>-</v>
      </c>
      <c r="QL31" s="545" t="str">
        <f t="shared" ref="QL31:QQ36" ca="1" si="252">IF($P31=QL$22,TRUE,"-")</f>
        <v>-</v>
      </c>
      <c r="QM31" s="545" t="str">
        <f t="shared" ca="1" si="252"/>
        <v>-</v>
      </c>
      <c r="QN31" s="545" t="str">
        <f t="shared" ca="1" si="252"/>
        <v>-</v>
      </c>
      <c r="QO31" s="545" t="str">
        <f t="shared" ca="1" si="252"/>
        <v>-</v>
      </c>
      <c r="QP31" s="545" t="str">
        <f t="shared" ca="1" si="252"/>
        <v>-</v>
      </c>
      <c r="QQ31" s="545" t="str">
        <f t="shared" ca="1" si="252"/>
        <v>-</v>
      </c>
      <c r="QR31" s="535" t="str">
        <f t="shared" ref="QR31:RA36" ca="1" si="253">IF(AND($P31=QR$22, $AR31=QR$24),TRUE,"-")</f>
        <v>-</v>
      </c>
      <c r="QS31" s="535" t="str">
        <f t="shared" ca="1" si="253"/>
        <v>-</v>
      </c>
      <c r="QT31" s="535" t="str">
        <f t="shared" ca="1" si="253"/>
        <v>-</v>
      </c>
      <c r="QU31" s="535" t="str">
        <f t="shared" ca="1" si="253"/>
        <v>-</v>
      </c>
      <c r="QV31" s="535" t="str">
        <f t="shared" ca="1" si="253"/>
        <v>-</v>
      </c>
      <c r="QW31" s="535" t="str">
        <f t="shared" ca="1" si="253"/>
        <v>-</v>
      </c>
      <c r="QX31" s="535" t="str">
        <f t="shared" ca="1" si="253"/>
        <v>-</v>
      </c>
      <c r="QY31" s="535" t="str">
        <f t="shared" ca="1" si="253"/>
        <v>-</v>
      </c>
      <c r="QZ31" s="535" t="str">
        <f t="shared" ca="1" si="253"/>
        <v>-</v>
      </c>
      <c r="RA31" s="535" t="str">
        <f t="shared" ca="1" si="253"/>
        <v>-</v>
      </c>
      <c r="RB31" s="535" t="str">
        <f t="shared" ref="RB31:RK36" ca="1" si="254">IF(AND($P31=RB$22, $AR31=RB$24),TRUE,"-")</f>
        <v>-</v>
      </c>
      <c r="RC31" s="535" t="str">
        <f t="shared" ca="1" si="254"/>
        <v>-</v>
      </c>
      <c r="RD31" s="535" t="b">
        <f t="shared" ca="1" si="254"/>
        <v>1</v>
      </c>
      <c r="RE31" s="535" t="b">
        <f t="shared" ca="1" si="254"/>
        <v>1</v>
      </c>
      <c r="RF31" s="535" t="b">
        <f t="shared" ca="1" si="254"/>
        <v>1</v>
      </c>
      <c r="RG31" s="535" t="b">
        <f t="shared" ca="1" si="254"/>
        <v>1</v>
      </c>
      <c r="RH31" s="535" t="b">
        <f t="shared" ca="1" si="254"/>
        <v>1</v>
      </c>
      <c r="RI31" s="535" t="b">
        <f t="shared" ca="1" si="254"/>
        <v>1</v>
      </c>
      <c r="RJ31" s="535" t="str">
        <f t="shared" ca="1" si="254"/>
        <v>-</v>
      </c>
      <c r="RK31" s="535" t="str">
        <f t="shared" ca="1" si="254"/>
        <v>-</v>
      </c>
      <c r="RL31" s="535" t="str">
        <f t="shared" ref="RL31:RU36" ca="1" si="255">IF(AND($P31=RL$22, $AR31=RL$24),TRUE,"-")</f>
        <v>-</v>
      </c>
      <c r="RM31" s="535" t="str">
        <f t="shared" ca="1" si="255"/>
        <v>-</v>
      </c>
      <c r="RN31" s="535" t="str">
        <f t="shared" ca="1" si="255"/>
        <v>-</v>
      </c>
      <c r="RO31" s="535" t="str">
        <f t="shared" ca="1" si="255"/>
        <v>-</v>
      </c>
      <c r="RP31" s="535" t="str">
        <f t="shared" ca="1" si="255"/>
        <v>-</v>
      </c>
      <c r="RQ31" s="535" t="str">
        <f t="shared" ca="1" si="255"/>
        <v>-</v>
      </c>
      <c r="RR31" s="535" t="str">
        <f t="shared" ca="1" si="255"/>
        <v>-</v>
      </c>
      <c r="RS31" s="535" t="str">
        <f t="shared" ca="1" si="255"/>
        <v>-</v>
      </c>
      <c r="RT31" s="535" t="str">
        <f t="shared" ca="1" si="255"/>
        <v>-</v>
      </c>
      <c r="RU31" s="535" t="str">
        <f t="shared" ca="1" si="255"/>
        <v>-</v>
      </c>
      <c r="RV31" s="535" t="str">
        <f t="shared" ref="RV31:SA36" ca="1" si="256">IF(AND($P31=RV$22, $AR31=RV$24),TRUE,"-")</f>
        <v>-</v>
      </c>
      <c r="RW31" s="535" t="str">
        <f t="shared" ca="1" si="256"/>
        <v>-</v>
      </c>
      <c r="RX31" s="535" t="str">
        <f t="shared" ca="1" si="256"/>
        <v>-</v>
      </c>
      <c r="RY31" s="535" t="str">
        <f t="shared" ca="1" si="256"/>
        <v>-</v>
      </c>
      <c r="RZ31" s="535" t="str">
        <f t="shared" ca="1" si="256"/>
        <v>-</v>
      </c>
      <c r="SA31" s="535" t="str">
        <f t="shared" ca="1" si="256"/>
        <v>-</v>
      </c>
      <c r="SB31" s="545" t="b">
        <f t="shared" ref="SB31:SK36" ca="1" si="257">IF($P31=SB$22,TRUE,"-")</f>
        <v>1</v>
      </c>
      <c r="SC31" s="545" t="b">
        <f t="shared" ca="1" si="257"/>
        <v>1</v>
      </c>
      <c r="SD31" s="545" t="b">
        <f t="shared" ca="1" si="257"/>
        <v>1</v>
      </c>
      <c r="SE31" s="545" t="b">
        <f t="shared" ca="1" si="257"/>
        <v>1</v>
      </c>
      <c r="SF31" s="545" t="b">
        <f t="shared" ca="1" si="257"/>
        <v>1</v>
      </c>
      <c r="SG31" s="545" t="b">
        <f t="shared" ca="1" si="257"/>
        <v>1</v>
      </c>
      <c r="SH31" s="545" t="b">
        <f t="shared" ca="1" si="257"/>
        <v>1</v>
      </c>
      <c r="SI31" s="545" t="b">
        <f t="shared" ca="1" si="257"/>
        <v>1</v>
      </c>
      <c r="SJ31" s="545" t="b">
        <f t="shared" ca="1" si="257"/>
        <v>1</v>
      </c>
      <c r="SK31" s="545" t="b">
        <f t="shared" ca="1" si="257"/>
        <v>1</v>
      </c>
      <c r="SL31" s="545" t="b">
        <f t="shared" ref="SL31:SU36" ca="1" si="258">IF($P31=SL$22,TRUE,"-")</f>
        <v>1</v>
      </c>
      <c r="SM31" s="545" t="b">
        <f t="shared" ca="1" si="258"/>
        <v>1</v>
      </c>
      <c r="SN31" s="545" t="b">
        <f t="shared" ca="1" si="258"/>
        <v>1</v>
      </c>
      <c r="SO31" s="545" t="b">
        <f t="shared" ca="1" si="258"/>
        <v>1</v>
      </c>
      <c r="SP31" s="545" t="b">
        <f t="shared" ca="1" si="258"/>
        <v>1</v>
      </c>
      <c r="SQ31" s="545" t="b">
        <f t="shared" ca="1" si="258"/>
        <v>1</v>
      </c>
      <c r="SR31" s="545" t="b">
        <f t="shared" ca="1" si="258"/>
        <v>1</v>
      </c>
      <c r="SS31" s="545" t="b">
        <f t="shared" ca="1" si="258"/>
        <v>1</v>
      </c>
      <c r="ST31" s="545" t="b">
        <f t="shared" ca="1" si="258"/>
        <v>1</v>
      </c>
      <c r="SU31" s="545" t="b">
        <f t="shared" ca="1" si="258"/>
        <v>1</v>
      </c>
      <c r="SV31" s="545" t="b">
        <f t="shared" ref="SV31:TA36" ca="1" si="259">IF($P31=SV$22,TRUE,"-")</f>
        <v>1</v>
      </c>
      <c r="SW31" s="545" t="b">
        <f t="shared" ca="1" si="259"/>
        <v>1</v>
      </c>
      <c r="SX31" s="545" t="b">
        <f t="shared" ca="1" si="259"/>
        <v>1</v>
      </c>
      <c r="SY31" s="545" t="b">
        <f t="shared" ca="1" si="259"/>
        <v>1</v>
      </c>
      <c r="SZ31" s="545" t="b">
        <f t="shared" ca="1" si="259"/>
        <v>1</v>
      </c>
      <c r="TA31" s="545" t="b">
        <f t="shared" ca="1" si="259"/>
        <v>1</v>
      </c>
      <c r="TB31" s="535" t="str">
        <f t="shared" ref="TB31:TK36" ca="1" si="260">IF(AND($P31=TB$22, $AR31=TB$24),TRUE,"-")</f>
        <v>-</v>
      </c>
      <c r="TC31" s="535" t="str">
        <f t="shared" ca="1" si="260"/>
        <v>-</v>
      </c>
      <c r="TD31" s="535" t="str">
        <f t="shared" ca="1" si="260"/>
        <v>-</v>
      </c>
      <c r="TE31" s="535" t="str">
        <f t="shared" ca="1" si="260"/>
        <v>-</v>
      </c>
      <c r="TF31" s="535" t="str">
        <f t="shared" ca="1" si="260"/>
        <v>-</v>
      </c>
      <c r="TG31" s="535" t="str">
        <f t="shared" ca="1" si="260"/>
        <v>-</v>
      </c>
      <c r="TH31" s="535" t="str">
        <f t="shared" ca="1" si="260"/>
        <v>-</v>
      </c>
      <c r="TI31" s="535" t="str">
        <f t="shared" ca="1" si="260"/>
        <v>-</v>
      </c>
      <c r="TJ31" s="535" t="str">
        <f t="shared" ca="1" si="260"/>
        <v>-</v>
      </c>
      <c r="TK31" s="535" t="str">
        <f t="shared" ca="1" si="260"/>
        <v>-</v>
      </c>
      <c r="TL31" s="535" t="str">
        <f t="shared" ref="TL31:TU36" ca="1" si="261">IF(AND($P31=TL$22, $AR31=TL$24),TRUE,"-")</f>
        <v>-</v>
      </c>
      <c r="TM31" s="535" t="str">
        <f t="shared" ca="1" si="261"/>
        <v>-</v>
      </c>
      <c r="TN31" s="535" t="str">
        <f t="shared" ca="1" si="261"/>
        <v>-</v>
      </c>
      <c r="TO31" s="535" t="str">
        <f t="shared" ca="1" si="261"/>
        <v>-</v>
      </c>
      <c r="TP31" s="535" t="str">
        <f t="shared" ca="1" si="261"/>
        <v>-</v>
      </c>
      <c r="TQ31" s="535" t="str">
        <f t="shared" ca="1" si="261"/>
        <v>-</v>
      </c>
      <c r="TR31" s="535" t="str">
        <f t="shared" ca="1" si="261"/>
        <v>-</v>
      </c>
      <c r="TS31" s="535" t="str">
        <f t="shared" ca="1" si="261"/>
        <v>-</v>
      </c>
      <c r="TT31" s="535" t="str">
        <f t="shared" ca="1" si="261"/>
        <v>-</v>
      </c>
      <c r="TU31" s="535" t="str">
        <f t="shared" ca="1" si="261"/>
        <v>-</v>
      </c>
      <c r="TV31" s="535" t="str">
        <f t="shared" ref="TV31:UE36" ca="1" si="262">IF(AND($P31=TV$22, $AR31=TV$24),TRUE,"-")</f>
        <v>-</v>
      </c>
      <c r="TW31" s="535" t="str">
        <f t="shared" ca="1" si="262"/>
        <v>-</v>
      </c>
      <c r="TX31" s="535" t="str">
        <f t="shared" ca="1" si="262"/>
        <v>-</v>
      </c>
      <c r="TY31" s="535" t="str">
        <f t="shared" ca="1" si="262"/>
        <v>-</v>
      </c>
      <c r="TZ31" s="535" t="str">
        <f t="shared" ca="1" si="262"/>
        <v>-</v>
      </c>
      <c r="UA31" s="535" t="str">
        <f t="shared" ca="1" si="262"/>
        <v>-</v>
      </c>
      <c r="UB31" s="535" t="str">
        <f t="shared" ca="1" si="262"/>
        <v>-</v>
      </c>
      <c r="UC31" s="535" t="str">
        <f t="shared" ca="1" si="262"/>
        <v>-</v>
      </c>
      <c r="UD31" s="535" t="str">
        <f t="shared" ca="1" si="262"/>
        <v>-</v>
      </c>
      <c r="UE31" s="535" t="str">
        <f t="shared" ca="1" si="262"/>
        <v>-</v>
      </c>
      <c r="UF31" s="535" t="str">
        <f t="shared" ref="UF31:UK36" ca="1" si="263">IF(AND($P31=UF$22, $AR31=UF$24),TRUE,"-")</f>
        <v>-</v>
      </c>
      <c r="UG31" s="535" t="str">
        <f t="shared" ca="1" si="263"/>
        <v>-</v>
      </c>
      <c r="UH31" s="535" t="str">
        <f t="shared" ca="1" si="263"/>
        <v>-</v>
      </c>
      <c r="UI31" s="535" t="str">
        <f t="shared" ca="1" si="263"/>
        <v>-</v>
      </c>
      <c r="UJ31" s="535" t="str">
        <f t="shared" ca="1" si="263"/>
        <v>-</v>
      </c>
      <c r="UK31" s="535" t="str">
        <f t="shared" ca="1" si="263"/>
        <v>-</v>
      </c>
      <c r="UL31" s="545" t="str">
        <f t="shared" ref="UL31:UU36" ca="1" si="264">IF($P31=UL$22,TRUE,"-")</f>
        <v>-</v>
      </c>
      <c r="UM31" s="545" t="str">
        <f t="shared" ca="1" si="264"/>
        <v>-</v>
      </c>
      <c r="UN31" s="545" t="str">
        <f t="shared" ca="1" si="264"/>
        <v>-</v>
      </c>
      <c r="UO31" s="545" t="str">
        <f t="shared" ca="1" si="264"/>
        <v>-</v>
      </c>
      <c r="UP31" s="545" t="str">
        <f t="shared" ca="1" si="264"/>
        <v>-</v>
      </c>
      <c r="UQ31" s="545" t="str">
        <f t="shared" ca="1" si="264"/>
        <v>-</v>
      </c>
      <c r="UR31" s="545" t="str">
        <f t="shared" ca="1" si="264"/>
        <v>-</v>
      </c>
      <c r="US31" s="545" t="str">
        <f t="shared" ca="1" si="264"/>
        <v>-</v>
      </c>
      <c r="UT31" s="545" t="str">
        <f t="shared" ca="1" si="264"/>
        <v>-</v>
      </c>
      <c r="UU31" s="545" t="str">
        <f t="shared" ca="1" si="264"/>
        <v>-</v>
      </c>
      <c r="UV31" s="545" t="str">
        <f t="shared" ref="UV31:VE36" ca="1" si="265">IF($P31=UV$22,TRUE,"-")</f>
        <v>-</v>
      </c>
      <c r="UW31" s="545" t="str">
        <f t="shared" ca="1" si="265"/>
        <v>-</v>
      </c>
      <c r="UX31" s="545" t="str">
        <f t="shared" ca="1" si="265"/>
        <v>-</v>
      </c>
      <c r="UY31" s="545" t="str">
        <f t="shared" ca="1" si="265"/>
        <v>-</v>
      </c>
      <c r="UZ31" s="545" t="str">
        <f t="shared" ca="1" si="265"/>
        <v>-</v>
      </c>
      <c r="VA31" s="545" t="str">
        <f t="shared" ca="1" si="265"/>
        <v>-</v>
      </c>
      <c r="VB31" s="545" t="str">
        <f t="shared" ca="1" si="265"/>
        <v>-</v>
      </c>
      <c r="VC31" s="545" t="str">
        <f t="shared" ca="1" si="265"/>
        <v>-</v>
      </c>
      <c r="VD31" s="545" t="str">
        <f t="shared" ca="1" si="265"/>
        <v>-</v>
      </c>
      <c r="VE31" s="545" t="str">
        <f t="shared" ca="1" si="265"/>
        <v>-</v>
      </c>
      <c r="VF31" s="545" t="str">
        <f t="shared" ref="VF31:VK36" ca="1" si="266">IF($P31=VF$22,TRUE,"-")</f>
        <v>-</v>
      </c>
      <c r="VG31" s="545" t="str">
        <f t="shared" ca="1" si="266"/>
        <v>-</v>
      </c>
      <c r="VH31" s="545" t="str">
        <f t="shared" ca="1" si="266"/>
        <v>-</v>
      </c>
      <c r="VI31" s="545" t="str">
        <f t="shared" ca="1" si="266"/>
        <v>-</v>
      </c>
      <c r="VJ31" s="545" t="str">
        <f t="shared" ca="1" si="266"/>
        <v>-</v>
      </c>
      <c r="VK31" s="545" t="str">
        <f t="shared" ca="1" si="266"/>
        <v>-</v>
      </c>
      <c r="VL31" s="19">
        <f t="shared" ca="1" si="239"/>
        <v>1</v>
      </c>
      <c r="VM31" s="23">
        <v>0</v>
      </c>
    </row>
    <row r="32" spans="1:585" outlineLevel="2">
      <c r="A32" s="21">
        <f t="shared" si="127"/>
        <v>27</v>
      </c>
      <c r="B32" s="21">
        <f>$A$31</f>
        <v>26</v>
      </c>
      <c r="C32" t="e">
        <f t="shared" ca="1" si="145"/>
        <v>#NAME?</v>
      </c>
      <c r="D32" s="136" t="str">
        <f t="shared" ca="1" si="146"/>
        <v>GSW</v>
      </c>
      <c r="E32" t="b">
        <v>1</v>
      </c>
      <c r="F32" t="b">
        <v>0</v>
      </c>
      <c r="G32" t="b">
        <f t="shared" si="147"/>
        <v>1</v>
      </c>
      <c r="H32" s="215">
        <f ca="1">OFFSET(H32,-1,0)+1</f>
        <v>1</v>
      </c>
      <c r="I32" s="19">
        <f t="shared" ca="1" si="148"/>
        <v>1</v>
      </c>
      <c r="J32" s="19">
        <f t="shared" ca="1" si="148"/>
        <v>0</v>
      </c>
      <c r="K32" s="19">
        <f t="shared" ca="1" si="148"/>
        <v>0</v>
      </c>
      <c r="L32" s="19">
        <f t="shared" ca="1" si="148"/>
        <v>0</v>
      </c>
      <c r="M32" s="19">
        <f t="shared" ca="1" si="148"/>
        <v>2</v>
      </c>
      <c r="N32" s="19">
        <f t="shared" ca="1" si="148"/>
        <v>2</v>
      </c>
      <c r="O32" s="19">
        <f t="shared" ca="1" si="148"/>
        <v>3</v>
      </c>
      <c r="P32" s="19">
        <f t="shared" ca="1" si="148"/>
        <v>2</v>
      </c>
      <c r="Q32" s="19">
        <f t="shared" ca="1" si="148"/>
        <v>2</v>
      </c>
      <c r="R32" s="19">
        <f t="shared" ca="1" si="148"/>
        <v>0</v>
      </c>
      <c r="S32" s="19">
        <f t="shared" ca="1" si="148"/>
        <v>0</v>
      </c>
      <c r="T32" s="19">
        <f t="shared" ca="1" si="148"/>
        <v>0</v>
      </c>
      <c r="U32" s="19">
        <f t="shared" ca="1" si="148"/>
        <v>0</v>
      </c>
      <c r="V32" s="19">
        <f t="shared" ca="1" si="148"/>
        <v>0</v>
      </c>
      <c r="W32" s="19">
        <f t="shared" ca="1" si="148"/>
        <v>1</v>
      </c>
      <c r="X32" s="19">
        <f t="shared" ca="1" si="148"/>
        <v>1</v>
      </c>
      <c r="Y32" s="19">
        <f t="shared" ca="1" si="149"/>
        <v>1</v>
      </c>
      <c r="Z32" s="211"/>
      <c r="AA32" s="211"/>
      <c r="AB32" s="211"/>
      <c r="AC32" s="211"/>
      <c r="AD32" s="211"/>
      <c r="AE32" s="19">
        <f ca="1">OFFSET(AE$5,$B32,0)</f>
        <v>0</v>
      </c>
      <c r="AF32" s="211"/>
      <c r="AG32" s="211"/>
      <c r="AH32" s="211"/>
      <c r="AI32" s="211"/>
      <c r="AJ32" s="211"/>
      <c r="AK32" s="211"/>
      <c r="AL32" s="211"/>
      <c r="AM32" s="211"/>
      <c r="AN32" s="136">
        <f t="shared" ref="AN32:AN36" ca="1" si="267">INDEX(i.StdELMan,($N32-1)*12+($O32-1)*3+$P32,AN$19)</f>
        <v>2</v>
      </c>
      <c r="AO32" s="136">
        <f ca="1">INDEX(CHOOSE($P32,DataAutumn!i.AdultDrys,DataWinter!i.AdultDrys,DataSpring!i.AdultDrys),1,$O32)</f>
        <v>4</v>
      </c>
      <c r="AP32" s="5">
        <f t="shared" ca="1" si="150"/>
        <v>1</v>
      </c>
      <c r="AQ32" s="5">
        <f t="shared" ca="1" si="150"/>
        <v>1</v>
      </c>
      <c r="AR32" s="5">
        <f t="shared" ca="1" si="151"/>
        <v>3</v>
      </c>
      <c r="AS32" s="211"/>
      <c r="AT32" s="211"/>
      <c r="AU32" s="211"/>
      <c r="AV32" s="353" t="str">
        <f t="shared" ca="1" si="152"/>
        <v>TemplateEx 00001 GSW MWM&amp;BBT Day169 Scan2-0000 RR     GP100% WP100% MP100% T_TRUE (F33N11)</v>
      </c>
      <c r="AW32" s="9" t="str">
        <f ca="1">IF(COUNTIF(AV$5:AV32,AV32)=1,"-","Dup")</f>
        <v>-</v>
      </c>
      <c r="AX32" s="9"/>
      <c r="AY32" s="19" t="str">
        <f t="shared" ca="1" si="153"/>
        <v>-</v>
      </c>
      <c r="AZ32" s="19" t="str">
        <f t="shared" ca="1" si="153"/>
        <v>-</v>
      </c>
      <c r="BA32" s="19" t="str">
        <f t="shared" ca="1" si="153"/>
        <v>-</v>
      </c>
      <c r="BB32" s="19" t="str">
        <f t="shared" ca="1" si="153"/>
        <v>-</v>
      </c>
      <c r="BC32" s="19" t="str">
        <f t="shared" ca="1" si="153"/>
        <v>-</v>
      </c>
      <c r="BD32" s="19" t="str">
        <f t="shared" ca="1" si="153"/>
        <v>-</v>
      </c>
      <c r="BE32" s="19" t="str">
        <f t="shared" ca="1" si="153"/>
        <v>-</v>
      </c>
      <c r="BF32" s="19" t="str">
        <f t="shared" ca="1" si="153"/>
        <v>-</v>
      </c>
      <c r="BG32" s="9"/>
      <c r="BH32" s="19" t="b">
        <f t="shared" ca="1" si="172"/>
        <v>1</v>
      </c>
      <c r="BI32" s="19" t="str">
        <f t="shared" ca="1" si="172"/>
        <v>-</v>
      </c>
      <c r="BJ32" s="19" t="str">
        <f t="shared" ca="1" si="172"/>
        <v>-</v>
      </c>
      <c r="BK32" s="19" t="str">
        <f t="shared" ca="1" si="172"/>
        <v>-</v>
      </c>
      <c r="BL32" s="19" t="b">
        <f t="shared" ca="1" si="172"/>
        <v>0</v>
      </c>
      <c r="BM32" s="19">
        <f t="shared" ca="1" si="155"/>
        <v>0</v>
      </c>
      <c r="BN32" s="19" t="b">
        <f t="shared" ca="1" si="155"/>
        <v>1</v>
      </c>
      <c r="BO32" s="9"/>
      <c r="BP32" s="19" t="str">
        <f t="shared" ca="1" si="156"/>
        <v>-</v>
      </c>
      <c r="BQ32" s="5" t="str">
        <f t="shared" ref="BQ32:BQ36" ca="1" si="268">IF($O32&lt;&gt;4,OFFSET(BQ$5,$B32,0),1)</f>
        <v>-</v>
      </c>
      <c r="BR32" s="5">
        <f t="shared" ca="1" si="158"/>
        <v>0</v>
      </c>
      <c r="BS32" s="19" t="str">
        <f t="shared" ca="1" si="159"/>
        <v>-</v>
      </c>
      <c r="BT32" s="19" t="str">
        <f t="shared" ca="1" si="159"/>
        <v>-</v>
      </c>
      <c r="BU32" s="19" t="str">
        <f t="shared" ca="1" si="159"/>
        <v>-</v>
      </c>
      <c r="BV32" s="5" t="str">
        <f t="shared" ca="1" si="160"/>
        <v>-</v>
      </c>
      <c r="BW32" s="5">
        <f t="shared" ca="1" si="161"/>
        <v>0</v>
      </c>
      <c r="BX32" s="19" t="str">
        <f t="shared" ca="1" si="162"/>
        <v>-</v>
      </c>
      <c r="BY32" s="5" t="str">
        <f t="shared" ca="1" si="163"/>
        <v>-</v>
      </c>
      <c r="BZ32" s="5">
        <f t="shared" ca="1" si="164"/>
        <v>0</v>
      </c>
      <c r="CA32" s="19" t="str">
        <f t="shared" ca="1" si="165"/>
        <v>-</v>
      </c>
      <c r="CB32" s="19" t="str">
        <f t="shared" ca="1" si="165"/>
        <v>-</v>
      </c>
      <c r="CC32" s="19" t="str">
        <f t="shared" ca="1" si="165"/>
        <v>-</v>
      </c>
      <c r="CD32" s="5" t="str">
        <f t="shared" ca="1" si="166"/>
        <v>-</v>
      </c>
      <c r="CE32" s="5">
        <f t="shared" ca="1" si="167"/>
        <v>0</v>
      </c>
      <c r="CF32" s="9"/>
      <c r="CG32" s="19" t="str">
        <f t="shared" ca="1" si="168"/>
        <v>-</v>
      </c>
      <c r="CH32" s="19" t="str">
        <f t="shared" ca="1" si="168"/>
        <v>-</v>
      </c>
      <c r="CI32" s="19" t="str">
        <f t="shared" ca="1" si="168"/>
        <v>-</v>
      </c>
      <c r="CJ32" s="19" t="str">
        <f t="shared" ca="1" si="168"/>
        <v>-</v>
      </c>
      <c r="CK32" s="19" t="str">
        <f t="shared" ca="1" si="168"/>
        <v>-</v>
      </c>
      <c r="CL32" s="19" t="str">
        <f t="shared" ca="1" si="168"/>
        <v>-</v>
      </c>
      <c r="CM32" s="19" t="str">
        <f t="shared" ca="1" si="168"/>
        <v>-</v>
      </c>
      <c r="CN32" s="19" t="str">
        <f t="shared" ca="1" si="168"/>
        <v>-</v>
      </c>
      <c r="CO32" s="19" t="str">
        <f t="shared" ca="1" si="168"/>
        <v>-</v>
      </c>
      <c r="CP32" s="19" t="str">
        <f t="shared" ca="1" si="168"/>
        <v>-</v>
      </c>
      <c r="CQ32" s="9"/>
      <c r="CR32" s="19" t="b">
        <f t="shared" ca="1" si="169"/>
        <v>1</v>
      </c>
      <c r="CS32" s="19" t="b">
        <f t="shared" ca="1" si="170"/>
        <v>1</v>
      </c>
      <c r="CT32" s="19" t="b">
        <f t="shared" ca="1" si="170"/>
        <v>1</v>
      </c>
      <c r="CU32" s="579">
        <f t="shared" ca="1" si="171"/>
        <v>2321200000</v>
      </c>
      <c r="CV32" s="19" t="b">
        <f t="shared" ca="1" si="172"/>
        <v>0</v>
      </c>
      <c r="CW32" s="19">
        <f t="shared" ca="1" si="172"/>
        <v>0</v>
      </c>
      <c r="CX32" s="19" t="str">
        <f t="shared" ca="1" si="172"/>
        <v>-</v>
      </c>
      <c r="CY32" s="578" t="str">
        <f t="shared" ca="1" si="173"/>
        <v>-</v>
      </c>
      <c r="CZ32" s="430">
        <f t="shared" ca="1" si="174"/>
        <v>669</v>
      </c>
      <c r="DA32" s="430">
        <f t="shared" ca="1" si="174"/>
        <v>703</v>
      </c>
      <c r="DB32" s="430">
        <f t="shared" ca="1" si="174"/>
        <v>738</v>
      </c>
      <c r="DC32" s="144">
        <f t="shared" ca="1" si="175"/>
        <v>413</v>
      </c>
      <c r="DD32" s="144">
        <f t="shared" ca="1" si="175"/>
        <v>448</v>
      </c>
      <c r="DE32" s="144">
        <f t="shared" ca="1" si="175"/>
        <v>483</v>
      </c>
      <c r="DF32" s="19" t="str">
        <f t="shared" ca="1" si="176"/>
        <v>-</v>
      </c>
      <c r="DG32" s="19" t="str">
        <f t="shared" ca="1" si="176"/>
        <v>-</v>
      </c>
      <c r="DH32" s="19" t="str">
        <f t="shared" ca="1" si="176"/>
        <v>-</v>
      </c>
      <c r="DI32" s="19" t="str">
        <f t="shared" ca="1" si="176"/>
        <v>-</v>
      </c>
      <c r="DJ32" s="19" t="str">
        <f t="shared" ca="1" si="176"/>
        <v>-</v>
      </c>
      <c r="DK32" s="19" t="str">
        <f t="shared" ca="1" si="176"/>
        <v>-</v>
      </c>
      <c r="DL32" s="19">
        <f t="shared" ca="1" si="176"/>
        <v>1</v>
      </c>
      <c r="DM32" s="19">
        <f t="shared" ca="1" si="176"/>
        <v>1</v>
      </c>
      <c r="DN32" s="19">
        <f t="shared" ca="1" si="176"/>
        <v>0</v>
      </c>
      <c r="DO32" s="19" t="str">
        <f t="shared" ca="1" si="176"/>
        <v>-</v>
      </c>
      <c r="DP32" s="19" t="str">
        <f t="shared" ca="1" si="176"/>
        <v>-</v>
      </c>
      <c r="DQ32" s="19" t="str">
        <f t="shared" ca="1" si="176"/>
        <v>-</v>
      </c>
      <c r="DR32" s="19" t="str">
        <f t="shared" ca="1" si="176"/>
        <v>-</v>
      </c>
      <c r="DS32" s="19" t="str">
        <f t="shared" ca="1" si="176"/>
        <v>-</v>
      </c>
      <c r="DT32" s="19">
        <f t="shared" ca="1" si="176"/>
        <v>0</v>
      </c>
      <c r="DU32" s="19" t="str">
        <f t="shared" ca="1" si="176"/>
        <v>-</v>
      </c>
      <c r="DV32" s="19" t="str">
        <f t="shared" ca="1" si="176"/>
        <v>-</v>
      </c>
      <c r="DW32" s="19" t="str">
        <f t="shared" ca="1" si="173"/>
        <v>-</v>
      </c>
      <c r="DX32" s="19">
        <f t="shared" ca="1" si="172"/>
        <v>1</v>
      </c>
      <c r="DY32" s="19">
        <f t="shared" ca="1" si="172"/>
        <v>1</v>
      </c>
      <c r="DZ32" s="9"/>
      <c r="EA32" s="19" t="str">
        <f t="shared" ca="1" si="177"/>
        <v>-</v>
      </c>
      <c r="EB32" s="19" t="str">
        <f t="shared" ca="1" si="177"/>
        <v>-</v>
      </c>
      <c r="EC32" s="19" t="str">
        <f t="shared" ca="1" si="177"/>
        <v>-</v>
      </c>
      <c r="ED32" s="19" t="str">
        <f t="shared" ca="1" si="177"/>
        <v>-</v>
      </c>
      <c r="EE32" s="19" t="str">
        <f t="shared" ca="1" si="177"/>
        <v>-</v>
      </c>
      <c r="EF32" s="19" t="str">
        <f t="shared" ca="1" si="177"/>
        <v>-</v>
      </c>
      <c r="EG32" s="19" t="str">
        <f t="shared" ca="1" si="177"/>
        <v>-</v>
      </c>
      <c r="EH32" s="19" t="str">
        <f t="shared" ca="1" si="177"/>
        <v>-</v>
      </c>
      <c r="EI32" s="19" t="str">
        <f t="shared" ca="1" si="177"/>
        <v>-</v>
      </c>
      <c r="EJ32" s="19" t="str">
        <f t="shared" ca="1" si="177"/>
        <v>-</v>
      </c>
      <c r="EK32" s="19" t="str">
        <f t="shared" ca="1" si="177"/>
        <v>-</v>
      </c>
      <c r="EL32" s="19" t="str">
        <f t="shared" ca="1" si="177"/>
        <v>-</v>
      </c>
      <c r="EM32" s="19">
        <f t="shared" ca="1" si="178"/>
        <v>0</v>
      </c>
      <c r="EN32" s="430">
        <f t="shared" ca="1" si="179"/>
        <v>0</v>
      </c>
      <c r="EO32" s="430">
        <f t="shared" ca="1" si="179"/>
        <v>0</v>
      </c>
      <c r="EP32" s="116">
        <f t="shared" ca="1" si="180"/>
        <v>0</v>
      </c>
      <c r="EQ32" s="116">
        <f t="shared" ca="1" si="180"/>
        <v>0</v>
      </c>
      <c r="ER32" s="116">
        <f t="shared" ca="1" si="180"/>
        <v>0</v>
      </c>
      <c r="ES32" s="116">
        <f t="shared" ca="1" si="180"/>
        <v>0</v>
      </c>
      <c r="ET32" s="116">
        <f t="shared" ca="1" si="180"/>
        <v>0</v>
      </c>
      <c r="EU32" s="534">
        <f t="shared" ca="1" si="181"/>
        <v>0</v>
      </c>
      <c r="EV32" s="116">
        <f t="shared" ca="1" si="182"/>
        <v>0</v>
      </c>
      <c r="EW32" s="116">
        <f t="shared" ca="1" si="182"/>
        <v>0</v>
      </c>
      <c r="EX32" s="116">
        <f t="shared" ca="1" si="182"/>
        <v>0</v>
      </c>
      <c r="EY32" s="116">
        <f t="shared" ca="1" si="182"/>
        <v>0</v>
      </c>
      <c r="EZ32" s="116">
        <f t="shared" ca="1" si="182"/>
        <v>0</v>
      </c>
      <c r="FA32" s="534">
        <f t="shared" ca="1" si="183"/>
        <v>0</v>
      </c>
      <c r="FB32" s="116">
        <f t="shared" ca="1" si="184"/>
        <v>0</v>
      </c>
      <c r="FC32" s="116">
        <f t="shared" ca="1" si="184"/>
        <v>0</v>
      </c>
      <c r="FD32" s="116">
        <f t="shared" ca="1" si="184"/>
        <v>0</v>
      </c>
      <c r="FE32" s="116">
        <f t="shared" ca="1" si="184"/>
        <v>0</v>
      </c>
      <c r="FF32" s="116">
        <f t="shared" ca="1" si="184"/>
        <v>0</v>
      </c>
      <c r="FG32" s="534">
        <f t="shared" ca="1" si="185"/>
        <v>0</v>
      </c>
      <c r="FH32" s="116">
        <f t="shared" ca="1" si="186"/>
        <v>0</v>
      </c>
      <c r="FI32" s="116">
        <f t="shared" ca="1" si="186"/>
        <v>0</v>
      </c>
      <c r="FJ32" s="116">
        <f t="shared" ca="1" si="186"/>
        <v>0</v>
      </c>
      <c r="FK32" s="116">
        <f t="shared" ca="1" si="186"/>
        <v>0</v>
      </c>
      <c r="FL32" s="116">
        <f t="shared" ca="1" si="186"/>
        <v>0</v>
      </c>
      <c r="FM32" s="534">
        <f t="shared" ca="1" si="187"/>
        <v>0</v>
      </c>
      <c r="FN32" s="116">
        <f t="shared" ca="1" si="188"/>
        <v>0</v>
      </c>
      <c r="FO32" s="116">
        <f t="shared" ca="1" si="188"/>
        <v>0</v>
      </c>
      <c r="FP32" s="116">
        <f t="shared" ca="1" si="188"/>
        <v>0</v>
      </c>
      <c r="FQ32" s="116">
        <f t="shared" ca="1" si="188"/>
        <v>0</v>
      </c>
      <c r="FR32" s="116">
        <f t="shared" ca="1" si="188"/>
        <v>0</v>
      </c>
      <c r="FS32" s="534">
        <f t="shared" ca="1" si="189"/>
        <v>0</v>
      </c>
      <c r="FT32" s="116">
        <f t="shared" ca="1" si="190"/>
        <v>0</v>
      </c>
      <c r="FU32" s="116">
        <f t="shared" ca="1" si="190"/>
        <v>0</v>
      </c>
      <c r="FV32" s="116">
        <f t="shared" ca="1" si="190"/>
        <v>0</v>
      </c>
      <c r="FW32" s="116">
        <f t="shared" ca="1" si="190"/>
        <v>0</v>
      </c>
      <c r="FX32" s="116">
        <f t="shared" ca="1" si="190"/>
        <v>0</v>
      </c>
      <c r="FY32" s="534">
        <f t="shared" ca="1" si="191"/>
        <v>0</v>
      </c>
      <c r="FZ32" s="117">
        <f t="shared" ca="1" si="192"/>
        <v>0</v>
      </c>
      <c r="GA32" s="117">
        <f t="shared" ca="1" si="192"/>
        <v>0</v>
      </c>
      <c r="GB32" s="117">
        <f t="shared" ca="1" si="192"/>
        <v>0</v>
      </c>
      <c r="GC32" s="117">
        <f t="shared" ca="1" si="192"/>
        <v>0</v>
      </c>
      <c r="GD32" s="552">
        <f t="shared" ca="1" si="193"/>
        <v>0</v>
      </c>
      <c r="GE32" s="552">
        <f t="shared" ca="1" si="193"/>
        <v>0</v>
      </c>
      <c r="GF32" s="552">
        <f t="shared" ca="1" si="193"/>
        <v>0</v>
      </c>
      <c r="GG32" s="552">
        <f t="shared" ca="1" si="193"/>
        <v>0</v>
      </c>
      <c r="GH32" s="552">
        <f t="shared" ca="1" si="193"/>
        <v>0</v>
      </c>
      <c r="GI32" s="552">
        <f t="shared" ca="1" si="193"/>
        <v>0</v>
      </c>
      <c r="GJ32" s="552">
        <f t="shared" ca="1" si="193"/>
        <v>0</v>
      </c>
      <c r="GK32" s="552">
        <f t="shared" ca="1" si="193"/>
        <v>0</v>
      </c>
      <c r="GL32" s="552">
        <f t="shared" ca="1" si="193"/>
        <v>0</v>
      </c>
      <c r="GM32" s="552">
        <f t="shared" ca="1" si="193"/>
        <v>0</v>
      </c>
      <c r="GN32" s="552">
        <f t="shared" ca="1" si="194"/>
        <v>0</v>
      </c>
      <c r="GO32" s="552">
        <f t="shared" ca="1" si="194"/>
        <v>0</v>
      </c>
      <c r="GP32" s="552">
        <f t="shared" ca="1" si="194"/>
        <v>0</v>
      </c>
      <c r="GQ32" s="552">
        <f t="shared" ca="1" si="194"/>
        <v>0</v>
      </c>
      <c r="GR32" s="552">
        <f t="shared" ca="1" si="194"/>
        <v>0</v>
      </c>
      <c r="GS32" s="552">
        <f t="shared" ca="1" si="194"/>
        <v>0</v>
      </c>
      <c r="GT32" s="552">
        <f t="shared" ca="1" si="194"/>
        <v>0</v>
      </c>
      <c r="GU32" s="552">
        <f t="shared" ca="1" si="194"/>
        <v>0</v>
      </c>
      <c r="GV32" s="552">
        <f t="shared" ca="1" si="194"/>
        <v>0</v>
      </c>
      <c r="GW32" s="552">
        <f t="shared" ca="1" si="194"/>
        <v>0</v>
      </c>
      <c r="GX32" s="19">
        <f t="shared" ca="1" si="195"/>
        <v>0</v>
      </c>
      <c r="GY32" s="116">
        <f t="shared" ca="1" si="196"/>
        <v>0</v>
      </c>
      <c r="GZ32" s="116">
        <f t="shared" ca="1" si="196"/>
        <v>0</v>
      </c>
      <c r="HA32" s="116">
        <f t="shared" ca="1" si="196"/>
        <v>0</v>
      </c>
      <c r="HB32" s="116">
        <f t="shared" ca="1" si="196"/>
        <v>0</v>
      </c>
      <c r="HC32" s="116">
        <f t="shared" ca="1" si="196"/>
        <v>0</v>
      </c>
      <c r="HD32" s="534">
        <f t="shared" ca="1" si="197"/>
        <v>0</v>
      </c>
      <c r="HE32" s="116">
        <f t="shared" ca="1" si="198"/>
        <v>0</v>
      </c>
      <c r="HF32" s="116">
        <f t="shared" ca="1" si="198"/>
        <v>0</v>
      </c>
      <c r="HG32" s="116">
        <f t="shared" ca="1" si="198"/>
        <v>0</v>
      </c>
      <c r="HH32" s="116">
        <f t="shared" ca="1" si="198"/>
        <v>0</v>
      </c>
      <c r="HI32" s="116">
        <f t="shared" ca="1" si="198"/>
        <v>0</v>
      </c>
      <c r="HJ32" s="534">
        <f t="shared" ca="1" si="199"/>
        <v>0</v>
      </c>
      <c r="HK32" s="116">
        <f t="shared" ca="1" si="200"/>
        <v>0</v>
      </c>
      <c r="HL32" s="116">
        <f t="shared" ca="1" si="200"/>
        <v>0</v>
      </c>
      <c r="HM32" s="116">
        <f t="shared" ca="1" si="200"/>
        <v>0</v>
      </c>
      <c r="HN32" s="116">
        <f t="shared" ca="1" si="200"/>
        <v>0</v>
      </c>
      <c r="HO32" s="116">
        <f t="shared" ca="1" si="200"/>
        <v>0</v>
      </c>
      <c r="HP32" s="534">
        <f t="shared" ca="1" si="201"/>
        <v>0</v>
      </c>
      <c r="HQ32" s="116">
        <f t="shared" ca="1" si="202"/>
        <v>0</v>
      </c>
      <c r="HR32" s="116">
        <f t="shared" ca="1" si="202"/>
        <v>0</v>
      </c>
      <c r="HS32" s="116">
        <f t="shared" ca="1" si="202"/>
        <v>0</v>
      </c>
      <c r="HT32" s="116">
        <f t="shared" ca="1" si="202"/>
        <v>0</v>
      </c>
      <c r="HU32" s="116">
        <f t="shared" ca="1" si="202"/>
        <v>0</v>
      </c>
      <c r="HV32" s="534">
        <f t="shared" ca="1" si="203"/>
        <v>0</v>
      </c>
      <c r="HW32" s="116">
        <f t="shared" ca="1" si="204"/>
        <v>0</v>
      </c>
      <c r="HX32" s="116">
        <f t="shared" ca="1" si="204"/>
        <v>0</v>
      </c>
      <c r="HY32" s="116">
        <f t="shared" ca="1" si="204"/>
        <v>0</v>
      </c>
      <c r="HZ32" s="116">
        <f t="shared" ca="1" si="204"/>
        <v>0</v>
      </c>
      <c r="IA32" s="116">
        <f t="shared" ca="1" si="204"/>
        <v>0</v>
      </c>
      <c r="IB32" s="534">
        <f t="shared" ca="1" si="205"/>
        <v>0</v>
      </c>
      <c r="IC32" s="116">
        <f t="shared" ca="1" si="206"/>
        <v>0</v>
      </c>
      <c r="ID32" s="116">
        <f t="shared" ca="1" si="206"/>
        <v>0</v>
      </c>
      <c r="IE32" s="116">
        <f t="shared" ca="1" si="206"/>
        <v>0</v>
      </c>
      <c r="IF32" s="116">
        <f t="shared" ca="1" si="206"/>
        <v>0</v>
      </c>
      <c r="IG32" s="116">
        <f t="shared" ca="1" si="206"/>
        <v>0</v>
      </c>
      <c r="IH32" s="534">
        <f t="shared" ca="1" si="207"/>
        <v>0</v>
      </c>
      <c r="II32" s="117">
        <f t="shared" ca="1" si="208"/>
        <v>0</v>
      </c>
      <c r="IJ32" s="117">
        <f t="shared" ca="1" si="208"/>
        <v>0</v>
      </c>
      <c r="IK32" s="117">
        <f t="shared" ca="1" si="208"/>
        <v>0</v>
      </c>
      <c r="IL32" s="117">
        <f t="shared" ca="1" si="208"/>
        <v>0</v>
      </c>
      <c r="IM32" s="552">
        <f t="shared" ca="1" si="209"/>
        <v>0</v>
      </c>
      <c r="IN32" s="552">
        <f t="shared" ca="1" si="209"/>
        <v>0</v>
      </c>
      <c r="IO32" s="552">
        <f t="shared" ca="1" si="209"/>
        <v>0</v>
      </c>
      <c r="IP32" s="552">
        <f t="shared" ca="1" si="209"/>
        <v>0</v>
      </c>
      <c r="IQ32" s="552">
        <f t="shared" ca="1" si="209"/>
        <v>0</v>
      </c>
      <c r="IR32" s="552">
        <f t="shared" ca="1" si="209"/>
        <v>0</v>
      </c>
      <c r="IS32" s="552">
        <f t="shared" ca="1" si="209"/>
        <v>0</v>
      </c>
      <c r="IT32" s="552">
        <f t="shared" ca="1" si="209"/>
        <v>0</v>
      </c>
      <c r="IU32" s="552">
        <f t="shared" ca="1" si="209"/>
        <v>0</v>
      </c>
      <c r="IV32" s="552">
        <f t="shared" ca="1" si="209"/>
        <v>0</v>
      </c>
      <c r="IW32" s="552">
        <f t="shared" ca="1" si="210"/>
        <v>0</v>
      </c>
      <c r="IX32" s="552">
        <f t="shared" ca="1" si="210"/>
        <v>0</v>
      </c>
      <c r="IY32" s="552">
        <f t="shared" ca="1" si="210"/>
        <v>0</v>
      </c>
      <c r="IZ32" s="552">
        <f t="shared" ca="1" si="210"/>
        <v>0</v>
      </c>
      <c r="JA32" s="552">
        <f t="shared" ca="1" si="210"/>
        <v>0</v>
      </c>
      <c r="JB32" s="552">
        <f t="shared" ca="1" si="210"/>
        <v>0</v>
      </c>
      <c r="JC32" s="552">
        <f t="shared" ca="1" si="210"/>
        <v>0</v>
      </c>
      <c r="JD32" s="552">
        <f t="shared" ca="1" si="210"/>
        <v>0</v>
      </c>
      <c r="JE32" s="552">
        <f t="shared" ca="1" si="210"/>
        <v>0</v>
      </c>
      <c r="JF32" s="552">
        <f t="shared" ca="1" si="210"/>
        <v>0</v>
      </c>
      <c r="JG32" s="19">
        <f t="shared" ca="1" si="211"/>
        <v>0</v>
      </c>
      <c r="JH32" s="5">
        <f t="shared" ca="1" si="212"/>
        <v>43</v>
      </c>
      <c r="JI32" s="9"/>
      <c r="JJ32" s="5">
        <f t="shared" ca="1" si="213"/>
        <v>1</v>
      </c>
      <c r="JK32" s="5" t="b">
        <f t="shared" ca="1" si="213"/>
        <v>1</v>
      </c>
      <c r="JL32" s="19">
        <f t="shared" ref="JL32:LC36" ca="1" si="269">OFFSET(JL$5,$B32,0)</f>
        <v>0</v>
      </c>
      <c r="JM32" s="5">
        <f t="shared" ca="1" si="215"/>
        <v>0</v>
      </c>
      <c r="JN32" s="5">
        <f t="shared" ca="1" si="216"/>
        <v>0.01</v>
      </c>
      <c r="JO32" s="5">
        <f t="shared" si="217"/>
        <v>0</v>
      </c>
      <c r="JP32" s="19">
        <f t="shared" ca="1" si="214"/>
        <v>0</v>
      </c>
      <c r="JQ32" s="5">
        <f t="shared" ca="1" si="218"/>
        <v>60</v>
      </c>
      <c r="JR32" s="5">
        <f t="shared" si="219"/>
        <v>1</v>
      </c>
      <c r="JS32" s="19">
        <f t="shared" ca="1" si="269"/>
        <v>0</v>
      </c>
      <c r="JT32" s="19">
        <f t="shared" ca="1" si="269"/>
        <v>0</v>
      </c>
      <c r="JU32" s="19">
        <f t="shared" ca="1" si="269"/>
        <v>0</v>
      </c>
      <c r="JV32" s="19">
        <f t="shared" ca="1" si="269"/>
        <v>0</v>
      </c>
      <c r="JW32" s="19">
        <f t="shared" ca="1" si="269"/>
        <v>0</v>
      </c>
      <c r="JX32" s="19">
        <f t="shared" ca="1" si="269"/>
        <v>0</v>
      </c>
      <c r="JY32" s="19">
        <f t="shared" ca="1" si="269"/>
        <v>0</v>
      </c>
      <c r="JZ32" s="19">
        <f t="shared" ca="1" si="269"/>
        <v>0</v>
      </c>
      <c r="KA32" s="19">
        <f t="shared" ca="1" si="269"/>
        <v>0</v>
      </c>
      <c r="KB32" s="19">
        <f t="shared" ca="1" si="269"/>
        <v>0</v>
      </c>
      <c r="KC32" s="19">
        <f t="shared" ca="1" si="269"/>
        <v>0</v>
      </c>
      <c r="KD32" s="19">
        <f t="shared" ca="1" si="269"/>
        <v>0</v>
      </c>
      <c r="KE32" s="19">
        <f t="shared" ca="1" si="269"/>
        <v>0</v>
      </c>
      <c r="KF32" s="19">
        <f t="shared" ca="1" si="269"/>
        <v>0</v>
      </c>
      <c r="KG32" s="19">
        <f t="shared" ca="1" si="269"/>
        <v>0</v>
      </c>
      <c r="KH32" s="19">
        <f t="shared" ca="1" si="269"/>
        <v>0</v>
      </c>
      <c r="KI32" s="19">
        <f t="shared" ca="1" si="269"/>
        <v>0</v>
      </c>
      <c r="KJ32" s="19">
        <f t="shared" ca="1" si="269"/>
        <v>0</v>
      </c>
      <c r="KK32" s="19">
        <f t="shared" ca="1" si="269"/>
        <v>0</v>
      </c>
      <c r="KL32" s="19">
        <f t="shared" ca="1" si="269"/>
        <v>0</v>
      </c>
      <c r="KM32" s="19">
        <f t="shared" ca="1" si="269"/>
        <v>0</v>
      </c>
      <c r="KN32" s="5">
        <f t="shared" ca="1" si="221"/>
        <v>0</v>
      </c>
      <c r="KO32" s="5">
        <f t="shared" ca="1" si="221"/>
        <v>0</v>
      </c>
      <c r="KP32" s="5">
        <f t="shared" ca="1" si="221"/>
        <v>0.05</v>
      </c>
      <c r="KQ32" s="5">
        <f t="shared" ca="1" si="221"/>
        <v>0.05</v>
      </c>
      <c r="KR32" s="19">
        <f t="shared" ref="KR32:KR60" ca="1" si="270">OFFSET(KR$5,$B32,0)</f>
        <v>0</v>
      </c>
      <c r="KS32" s="19">
        <f t="shared" ca="1" si="269"/>
        <v>0</v>
      </c>
      <c r="KT32" s="19">
        <f t="shared" ca="1" si="222"/>
        <v>0</v>
      </c>
      <c r="KU32" s="19">
        <f t="shared" ca="1" si="222"/>
        <v>0</v>
      </c>
      <c r="KV32" s="19">
        <f t="shared" ca="1" si="222"/>
        <v>0</v>
      </c>
      <c r="KW32" s="19">
        <f t="shared" ca="1" si="269"/>
        <v>0</v>
      </c>
      <c r="KX32" s="19">
        <f t="shared" ca="1" si="269"/>
        <v>1</v>
      </c>
      <c r="KY32" s="19">
        <f t="shared" ca="1" si="223"/>
        <v>0</v>
      </c>
      <c r="KZ32" s="19">
        <f t="shared" ca="1" si="223"/>
        <v>0</v>
      </c>
      <c r="LA32" s="19">
        <f t="shared" ca="1" si="223"/>
        <v>0</v>
      </c>
      <c r="LB32" s="19">
        <f t="shared" ca="1" si="269"/>
        <v>0</v>
      </c>
      <c r="LC32" s="19">
        <f t="shared" ca="1" si="269"/>
        <v>1</v>
      </c>
      <c r="LD32" s="9"/>
      <c r="LE32" s="19" t="str">
        <f t="shared" ca="1" si="224"/>
        <v>-</v>
      </c>
      <c r="LF32" s="19" t="str">
        <f t="shared" ca="1" si="224"/>
        <v>-</v>
      </c>
      <c r="LG32" s="19" t="str">
        <f t="shared" ca="1" si="224"/>
        <v>-</v>
      </c>
      <c r="LH32" s="19" t="str">
        <f t="shared" ca="1" si="224"/>
        <v>-</v>
      </c>
      <c r="LI32" s="5" t="b">
        <f t="shared" ca="1" si="225"/>
        <v>0</v>
      </c>
      <c r="LJ32" s="5" t="b">
        <f t="shared" ca="1" si="226"/>
        <v>0</v>
      </c>
      <c r="LK32" s="5" t="b">
        <f t="shared" ca="1" si="226"/>
        <v>1</v>
      </c>
      <c r="LL32" s="5" t="b">
        <f t="shared" ca="1" si="226"/>
        <v>0</v>
      </c>
      <c r="LM32" s="136">
        <f t="shared" ca="1" si="227"/>
        <v>2</v>
      </c>
      <c r="LN32" s="136">
        <f t="shared" ca="1" si="227"/>
        <v>2</v>
      </c>
      <c r="LO32" s="5" t="b">
        <f t="shared" ca="1" si="228"/>
        <v>0</v>
      </c>
      <c r="LP32" s="5" t="b">
        <f t="shared" ca="1" si="228"/>
        <v>0</v>
      </c>
      <c r="LQ32" s="5" t="b">
        <f t="shared" ca="1" si="228"/>
        <v>1</v>
      </c>
      <c r="LR32" s="5" t="b">
        <f t="shared" ca="1" si="228"/>
        <v>0</v>
      </c>
      <c r="LS32" s="5">
        <f t="shared" ca="1" si="229"/>
        <v>1</v>
      </c>
      <c r="LT32" s="5">
        <f t="shared" ca="1" si="229"/>
        <v>0.66</v>
      </c>
      <c r="LU32" s="5" t="b">
        <f t="shared" ca="1" si="230"/>
        <v>1</v>
      </c>
      <c r="LV32" s="5" t="str" cm="1">
        <f t="array" aca="1" ref="LV32" ca="1">IF(OR(LW32:MD32&lt;&gt;"-"),TRUE,"-")</f>
        <v>-</v>
      </c>
      <c r="LW32" s="19" t="str">
        <f t="shared" ca="1" si="231"/>
        <v>-</v>
      </c>
      <c r="LX32" s="19" t="str">
        <f t="shared" ca="1" si="231"/>
        <v>-</v>
      </c>
      <c r="LY32" s="19" t="str">
        <f t="shared" ca="1" si="231"/>
        <v>-</v>
      </c>
      <c r="LZ32" s="19" t="str">
        <f t="shared" ca="1" si="231"/>
        <v>-</v>
      </c>
      <c r="MA32" s="19" t="str">
        <f t="shared" ca="1" si="231"/>
        <v>-</v>
      </c>
      <c r="MB32" s="19" t="str">
        <f t="shared" ca="1" si="231"/>
        <v>-</v>
      </c>
      <c r="MC32" s="19" t="str">
        <f t="shared" ca="1" si="231"/>
        <v>-</v>
      </c>
      <c r="MD32" s="19" t="str">
        <f t="shared" ca="1" si="231"/>
        <v>-</v>
      </c>
      <c r="ME32" s="5" t="b">
        <f t="array" aca="1" ref="ME32" ca="1">IF(OR(MF32:ML32&lt;&gt;"-"),TRUE,"-")</f>
        <v>1</v>
      </c>
      <c r="MF32" s="19">
        <f t="shared" ca="1" si="232"/>
        <v>0</v>
      </c>
      <c r="MG32" s="19" t="str">
        <f t="shared" ca="1" si="232"/>
        <v>-</v>
      </c>
      <c r="MH32" s="19">
        <f t="shared" ca="1" si="232"/>
        <v>999999</v>
      </c>
      <c r="MI32" s="19">
        <f t="shared" ca="1" si="232"/>
        <v>999999</v>
      </c>
      <c r="MJ32" s="19">
        <f t="shared" ca="1" si="232"/>
        <v>999999</v>
      </c>
      <c r="MK32" s="19">
        <f t="shared" ca="1" si="233"/>
        <v>999999</v>
      </c>
      <c r="ML32" s="19">
        <f t="shared" ca="1" si="233"/>
        <v>999999</v>
      </c>
      <c r="MM32" s="19" t="str">
        <f t="shared" ca="1" si="234"/>
        <v>-</v>
      </c>
      <c r="MN32" s="19" t="str">
        <f ca="1">OFFSET(MN$5,$B32,0)</f>
        <v>-</v>
      </c>
      <c r="MO32" s="19" t="str">
        <f ca="1">OFFSET(MO$5,$B32,0)</f>
        <v>-</v>
      </c>
      <c r="MP32" s="19" t="b">
        <f t="shared" ca="1" si="235"/>
        <v>0</v>
      </c>
      <c r="MQ32" s="19">
        <f t="shared" ca="1" si="235"/>
        <v>0</v>
      </c>
      <c r="MR32" s="5" t="str">
        <f t="shared" ca="1" si="236"/>
        <v>-</v>
      </c>
      <c r="MS32" s="5" t="str">
        <f t="shared" ca="1" si="236"/>
        <v>-</v>
      </c>
      <c r="MT32" s="5" t="str">
        <f t="shared" ca="1" si="236"/>
        <v>-</v>
      </c>
      <c r="MU32" s="5" t="str">
        <f t="shared" ca="1" si="236"/>
        <v>-</v>
      </c>
      <c r="MV32" s="19" t="str">
        <f t="shared" ca="1" si="237"/>
        <v>-</v>
      </c>
      <c r="MW32" s="19" t="str">
        <f t="shared" ca="1" si="238"/>
        <v>-</v>
      </c>
      <c r="MX32" s="19" t="str">
        <f t="shared" ca="1" si="238"/>
        <v>-</v>
      </c>
      <c r="MY32" s="19" t="str">
        <f t="shared" ca="1" si="239"/>
        <v>-</v>
      </c>
      <c r="MZ32" s="19" t="str">
        <f t="shared" ca="1" si="239"/>
        <v>-</v>
      </c>
      <c r="NA32" s="19" t="str">
        <f t="shared" ca="1" si="239"/>
        <v>-</v>
      </c>
      <c r="NB32" s="19" t="str">
        <f t="shared" ca="1" si="239"/>
        <v>-</v>
      </c>
      <c r="NC32" s="5" t="str">
        <f t="shared" ca="1" si="240"/>
        <v>-</v>
      </c>
      <c r="ND32" s="5">
        <f t="shared" ca="1" si="240"/>
        <v>500</v>
      </c>
      <c r="NE32" s="5">
        <f t="shared" ca="1" si="240"/>
        <v>500</v>
      </c>
      <c r="NF32" s="5" t="str">
        <f t="shared" ca="1" si="240"/>
        <v>-</v>
      </c>
      <c r="NG32" s="5">
        <f t="shared" ca="1" si="240"/>
        <v>150</v>
      </c>
      <c r="NH32" s="5">
        <f t="shared" ca="1" si="240"/>
        <v>550</v>
      </c>
      <c r="NI32" s="5">
        <f t="shared" ca="1" si="241"/>
        <v>1</v>
      </c>
      <c r="NJ32" s="9"/>
      <c r="NK32" s="19">
        <f t="shared" ca="1" si="239"/>
        <v>70</v>
      </c>
      <c r="NL32" s="19">
        <f t="shared" ca="1" si="239"/>
        <v>50</v>
      </c>
      <c r="NM32" s="19">
        <f t="shared" ca="1" si="239"/>
        <v>75</v>
      </c>
      <c r="NN32" s="19">
        <f t="shared" ca="1" si="239"/>
        <v>50</v>
      </c>
      <c r="NO32" s="5">
        <f t="shared" ca="1" si="242"/>
        <v>1</v>
      </c>
      <c r="NP32" s="5">
        <f t="shared" ca="1" si="243"/>
        <v>1</v>
      </c>
      <c r="NQ32" s="5">
        <f t="shared" ca="1" si="244"/>
        <v>1</v>
      </c>
      <c r="NR32" s="19">
        <f t="shared" ref="NR32:NR36" ca="1" si="271">OFFSET(NR$5,$B41,0)</f>
        <v>1</v>
      </c>
      <c r="NS32" s="9"/>
      <c r="NT32" s="19" t="b">
        <f t="shared" ca="1" si="245"/>
        <v>0</v>
      </c>
      <c r="NU32" s="19" t="b">
        <f t="shared" ca="1" si="245"/>
        <v>0</v>
      </c>
      <c r="NV32" s="19" t="str">
        <f t="shared" ca="1" si="239"/>
        <v>-</v>
      </c>
      <c r="NW32" s="19" t="str">
        <f t="shared" ca="1" si="239"/>
        <v>-</v>
      </c>
      <c r="NX32" s="19">
        <f t="shared" ca="1" si="239"/>
        <v>1</v>
      </c>
      <c r="NY32" s="19">
        <f t="shared" ca="1" si="239"/>
        <v>1</v>
      </c>
      <c r="NZ32" s="19">
        <f t="shared" ca="1" si="239"/>
        <v>2.1403206110492325</v>
      </c>
      <c r="OA32" s="19">
        <f t="shared" ca="1" si="239"/>
        <v>1.965073149607067</v>
      </c>
      <c r="OB32" s="19">
        <f t="shared" ca="1" si="239"/>
        <v>1.9869867897902949</v>
      </c>
      <c r="OC32" s="19">
        <f t="shared" ca="1" si="239"/>
        <v>0.84809443844984356</v>
      </c>
      <c r="OD32" s="19">
        <f t="shared" ca="1" si="239"/>
        <v>1.2867145190754228</v>
      </c>
      <c r="OE32" s="19">
        <f t="shared" ca="1" si="239"/>
        <v>1</v>
      </c>
      <c r="OF32" s="19">
        <f t="shared" ca="1" si="239"/>
        <v>0.26</v>
      </c>
      <c r="OG32" s="9"/>
      <c r="OH32" s="535" t="str">
        <f t="shared" ca="1" si="246"/>
        <v>-</v>
      </c>
      <c r="OI32" s="535" t="str">
        <f t="shared" ca="1" si="246"/>
        <v>-</v>
      </c>
      <c r="OJ32" s="535" t="str">
        <f t="shared" ca="1" si="246"/>
        <v>-</v>
      </c>
      <c r="OK32" s="535" t="str">
        <f t="shared" ca="1" si="246"/>
        <v>-</v>
      </c>
      <c r="OL32" s="535" t="str">
        <f t="shared" ca="1" si="246"/>
        <v>-</v>
      </c>
      <c r="OM32" s="535" t="str">
        <f t="shared" ca="1" si="246"/>
        <v>-</v>
      </c>
      <c r="ON32" s="535" t="str">
        <f t="shared" ca="1" si="246"/>
        <v>-</v>
      </c>
      <c r="OO32" s="535" t="str">
        <f t="shared" ca="1" si="246"/>
        <v>-</v>
      </c>
      <c r="OP32" s="535" t="str">
        <f t="shared" ca="1" si="246"/>
        <v>-</v>
      </c>
      <c r="OQ32" s="535" t="str">
        <f t="shared" ca="1" si="246"/>
        <v>-</v>
      </c>
      <c r="OR32" s="535" t="str">
        <f t="shared" ca="1" si="247"/>
        <v>-</v>
      </c>
      <c r="OS32" s="535" t="str">
        <f t="shared" ca="1" si="247"/>
        <v>-</v>
      </c>
      <c r="OT32" s="535" t="str">
        <f t="shared" ca="1" si="247"/>
        <v>-</v>
      </c>
      <c r="OU32" s="535" t="str">
        <f t="shared" ca="1" si="247"/>
        <v>-</v>
      </c>
      <c r="OV32" s="535" t="str">
        <f t="shared" ca="1" si="247"/>
        <v>-</v>
      </c>
      <c r="OW32" s="535" t="str">
        <f t="shared" ca="1" si="247"/>
        <v>-</v>
      </c>
      <c r="OX32" s="535" t="str">
        <f t="shared" ca="1" si="247"/>
        <v>-</v>
      </c>
      <c r="OY32" s="535" t="str">
        <f t="shared" ca="1" si="247"/>
        <v>-</v>
      </c>
      <c r="OZ32" s="535" t="str">
        <f t="shared" ca="1" si="247"/>
        <v>-</v>
      </c>
      <c r="PA32" s="535" t="str">
        <f t="shared" ca="1" si="247"/>
        <v>-</v>
      </c>
      <c r="PB32" s="535" t="str">
        <f t="shared" ca="1" si="248"/>
        <v>-</v>
      </c>
      <c r="PC32" s="535" t="str">
        <f t="shared" ca="1" si="248"/>
        <v>-</v>
      </c>
      <c r="PD32" s="535" t="str">
        <f t="shared" ca="1" si="248"/>
        <v>-</v>
      </c>
      <c r="PE32" s="535" t="str">
        <f t="shared" ca="1" si="248"/>
        <v>-</v>
      </c>
      <c r="PF32" s="535" t="str">
        <f t="shared" ca="1" si="248"/>
        <v>-</v>
      </c>
      <c r="PG32" s="535" t="str">
        <f t="shared" ca="1" si="248"/>
        <v>-</v>
      </c>
      <c r="PH32" s="535" t="str">
        <f t="shared" ca="1" si="248"/>
        <v>-</v>
      </c>
      <c r="PI32" s="535" t="str">
        <f t="shared" ca="1" si="248"/>
        <v>-</v>
      </c>
      <c r="PJ32" s="535" t="str">
        <f t="shared" ca="1" si="248"/>
        <v>-</v>
      </c>
      <c r="PK32" s="535" t="str">
        <f t="shared" ca="1" si="248"/>
        <v>-</v>
      </c>
      <c r="PL32" s="535" t="str">
        <f t="shared" ca="1" si="249"/>
        <v>-</v>
      </c>
      <c r="PM32" s="535" t="str">
        <f t="shared" ca="1" si="249"/>
        <v>-</v>
      </c>
      <c r="PN32" s="535" t="str">
        <f t="shared" ca="1" si="249"/>
        <v>-</v>
      </c>
      <c r="PO32" s="535" t="str">
        <f t="shared" ca="1" si="249"/>
        <v>-</v>
      </c>
      <c r="PP32" s="535" t="str">
        <f t="shared" ca="1" si="249"/>
        <v>-</v>
      </c>
      <c r="PQ32" s="535" t="str">
        <f t="shared" ca="1" si="249"/>
        <v>-</v>
      </c>
      <c r="PR32" s="545" t="str">
        <f t="shared" ca="1" si="250"/>
        <v>-</v>
      </c>
      <c r="PS32" s="545" t="str">
        <f t="shared" ca="1" si="250"/>
        <v>-</v>
      </c>
      <c r="PT32" s="545" t="str">
        <f t="shared" ca="1" si="250"/>
        <v>-</v>
      </c>
      <c r="PU32" s="545" t="str">
        <f t="shared" ca="1" si="250"/>
        <v>-</v>
      </c>
      <c r="PV32" s="545" t="str">
        <f t="shared" ca="1" si="250"/>
        <v>-</v>
      </c>
      <c r="PW32" s="545" t="str">
        <f t="shared" ca="1" si="250"/>
        <v>-</v>
      </c>
      <c r="PX32" s="545" t="str">
        <f t="shared" ca="1" si="250"/>
        <v>-</v>
      </c>
      <c r="PY32" s="545" t="str">
        <f t="shared" ca="1" si="250"/>
        <v>-</v>
      </c>
      <c r="PZ32" s="545" t="str">
        <f t="shared" ca="1" si="250"/>
        <v>-</v>
      </c>
      <c r="QA32" s="545" t="str">
        <f t="shared" ca="1" si="250"/>
        <v>-</v>
      </c>
      <c r="QB32" s="545" t="str">
        <f t="shared" ca="1" si="251"/>
        <v>-</v>
      </c>
      <c r="QC32" s="545" t="str">
        <f t="shared" ca="1" si="251"/>
        <v>-</v>
      </c>
      <c r="QD32" s="545" t="str">
        <f t="shared" ca="1" si="251"/>
        <v>-</v>
      </c>
      <c r="QE32" s="545" t="str">
        <f t="shared" ca="1" si="251"/>
        <v>-</v>
      </c>
      <c r="QF32" s="545" t="str">
        <f t="shared" ca="1" si="251"/>
        <v>-</v>
      </c>
      <c r="QG32" s="545" t="str">
        <f t="shared" ca="1" si="251"/>
        <v>-</v>
      </c>
      <c r="QH32" s="545" t="str">
        <f t="shared" ca="1" si="251"/>
        <v>-</v>
      </c>
      <c r="QI32" s="545" t="str">
        <f t="shared" ca="1" si="251"/>
        <v>-</v>
      </c>
      <c r="QJ32" s="545" t="str">
        <f t="shared" ca="1" si="251"/>
        <v>-</v>
      </c>
      <c r="QK32" s="545" t="str">
        <f t="shared" ca="1" si="251"/>
        <v>-</v>
      </c>
      <c r="QL32" s="545" t="str">
        <f t="shared" ca="1" si="252"/>
        <v>-</v>
      </c>
      <c r="QM32" s="545" t="str">
        <f t="shared" ca="1" si="252"/>
        <v>-</v>
      </c>
      <c r="QN32" s="545" t="str">
        <f t="shared" ca="1" si="252"/>
        <v>-</v>
      </c>
      <c r="QO32" s="545" t="str">
        <f t="shared" ca="1" si="252"/>
        <v>-</v>
      </c>
      <c r="QP32" s="545" t="str">
        <f t="shared" ca="1" si="252"/>
        <v>-</v>
      </c>
      <c r="QQ32" s="545" t="str">
        <f t="shared" ca="1" si="252"/>
        <v>-</v>
      </c>
      <c r="QR32" s="535" t="str">
        <f t="shared" ca="1" si="253"/>
        <v>-</v>
      </c>
      <c r="QS32" s="535" t="str">
        <f t="shared" ca="1" si="253"/>
        <v>-</v>
      </c>
      <c r="QT32" s="535" t="str">
        <f t="shared" ca="1" si="253"/>
        <v>-</v>
      </c>
      <c r="QU32" s="535" t="str">
        <f t="shared" ca="1" si="253"/>
        <v>-</v>
      </c>
      <c r="QV32" s="535" t="str">
        <f t="shared" ca="1" si="253"/>
        <v>-</v>
      </c>
      <c r="QW32" s="535" t="str">
        <f t="shared" ca="1" si="253"/>
        <v>-</v>
      </c>
      <c r="QX32" s="535" t="str">
        <f t="shared" ca="1" si="253"/>
        <v>-</v>
      </c>
      <c r="QY32" s="535" t="str">
        <f t="shared" ca="1" si="253"/>
        <v>-</v>
      </c>
      <c r="QZ32" s="535" t="str">
        <f t="shared" ca="1" si="253"/>
        <v>-</v>
      </c>
      <c r="RA32" s="535" t="str">
        <f t="shared" ca="1" si="253"/>
        <v>-</v>
      </c>
      <c r="RB32" s="535" t="str">
        <f t="shared" ca="1" si="254"/>
        <v>-</v>
      </c>
      <c r="RC32" s="535" t="str">
        <f t="shared" ca="1" si="254"/>
        <v>-</v>
      </c>
      <c r="RD32" s="535" t="b">
        <f t="shared" ca="1" si="254"/>
        <v>1</v>
      </c>
      <c r="RE32" s="535" t="b">
        <f t="shared" ca="1" si="254"/>
        <v>1</v>
      </c>
      <c r="RF32" s="535" t="b">
        <f t="shared" ca="1" si="254"/>
        <v>1</v>
      </c>
      <c r="RG32" s="535" t="b">
        <f t="shared" ca="1" si="254"/>
        <v>1</v>
      </c>
      <c r="RH32" s="535" t="b">
        <f t="shared" ca="1" si="254"/>
        <v>1</v>
      </c>
      <c r="RI32" s="535" t="b">
        <f t="shared" ca="1" si="254"/>
        <v>1</v>
      </c>
      <c r="RJ32" s="535" t="str">
        <f t="shared" ca="1" si="254"/>
        <v>-</v>
      </c>
      <c r="RK32" s="535" t="str">
        <f t="shared" ca="1" si="254"/>
        <v>-</v>
      </c>
      <c r="RL32" s="535" t="str">
        <f t="shared" ca="1" si="255"/>
        <v>-</v>
      </c>
      <c r="RM32" s="535" t="str">
        <f t="shared" ca="1" si="255"/>
        <v>-</v>
      </c>
      <c r="RN32" s="535" t="str">
        <f t="shared" ca="1" si="255"/>
        <v>-</v>
      </c>
      <c r="RO32" s="535" t="str">
        <f t="shared" ca="1" si="255"/>
        <v>-</v>
      </c>
      <c r="RP32" s="535" t="str">
        <f t="shared" ca="1" si="255"/>
        <v>-</v>
      </c>
      <c r="RQ32" s="535" t="str">
        <f t="shared" ca="1" si="255"/>
        <v>-</v>
      </c>
      <c r="RR32" s="535" t="str">
        <f t="shared" ca="1" si="255"/>
        <v>-</v>
      </c>
      <c r="RS32" s="535" t="str">
        <f t="shared" ca="1" si="255"/>
        <v>-</v>
      </c>
      <c r="RT32" s="535" t="str">
        <f t="shared" ca="1" si="255"/>
        <v>-</v>
      </c>
      <c r="RU32" s="535" t="str">
        <f t="shared" ca="1" si="255"/>
        <v>-</v>
      </c>
      <c r="RV32" s="535" t="str">
        <f t="shared" ca="1" si="256"/>
        <v>-</v>
      </c>
      <c r="RW32" s="535" t="str">
        <f t="shared" ca="1" si="256"/>
        <v>-</v>
      </c>
      <c r="RX32" s="535" t="str">
        <f t="shared" ca="1" si="256"/>
        <v>-</v>
      </c>
      <c r="RY32" s="535" t="str">
        <f t="shared" ca="1" si="256"/>
        <v>-</v>
      </c>
      <c r="RZ32" s="535" t="str">
        <f t="shared" ca="1" si="256"/>
        <v>-</v>
      </c>
      <c r="SA32" s="535" t="str">
        <f t="shared" ca="1" si="256"/>
        <v>-</v>
      </c>
      <c r="SB32" s="545" t="b">
        <f t="shared" ca="1" si="257"/>
        <v>1</v>
      </c>
      <c r="SC32" s="545" t="b">
        <f t="shared" ca="1" si="257"/>
        <v>1</v>
      </c>
      <c r="SD32" s="545" t="b">
        <f t="shared" ca="1" si="257"/>
        <v>1</v>
      </c>
      <c r="SE32" s="545" t="b">
        <f t="shared" ca="1" si="257"/>
        <v>1</v>
      </c>
      <c r="SF32" s="545" t="b">
        <f t="shared" ca="1" si="257"/>
        <v>1</v>
      </c>
      <c r="SG32" s="545" t="b">
        <f t="shared" ca="1" si="257"/>
        <v>1</v>
      </c>
      <c r="SH32" s="545" t="b">
        <f t="shared" ca="1" si="257"/>
        <v>1</v>
      </c>
      <c r="SI32" s="545" t="b">
        <f t="shared" ca="1" si="257"/>
        <v>1</v>
      </c>
      <c r="SJ32" s="545" t="b">
        <f t="shared" ca="1" si="257"/>
        <v>1</v>
      </c>
      <c r="SK32" s="545" t="b">
        <f t="shared" ca="1" si="257"/>
        <v>1</v>
      </c>
      <c r="SL32" s="545" t="b">
        <f t="shared" ca="1" si="258"/>
        <v>1</v>
      </c>
      <c r="SM32" s="545" t="b">
        <f t="shared" ca="1" si="258"/>
        <v>1</v>
      </c>
      <c r="SN32" s="545" t="b">
        <f t="shared" ca="1" si="258"/>
        <v>1</v>
      </c>
      <c r="SO32" s="545" t="b">
        <f t="shared" ca="1" si="258"/>
        <v>1</v>
      </c>
      <c r="SP32" s="545" t="b">
        <f t="shared" ca="1" si="258"/>
        <v>1</v>
      </c>
      <c r="SQ32" s="545" t="b">
        <f t="shared" ca="1" si="258"/>
        <v>1</v>
      </c>
      <c r="SR32" s="545" t="b">
        <f t="shared" ca="1" si="258"/>
        <v>1</v>
      </c>
      <c r="SS32" s="545" t="b">
        <f t="shared" ca="1" si="258"/>
        <v>1</v>
      </c>
      <c r="ST32" s="545" t="b">
        <f t="shared" ca="1" si="258"/>
        <v>1</v>
      </c>
      <c r="SU32" s="545" t="b">
        <f t="shared" ca="1" si="258"/>
        <v>1</v>
      </c>
      <c r="SV32" s="545" t="b">
        <f t="shared" ca="1" si="259"/>
        <v>1</v>
      </c>
      <c r="SW32" s="545" t="b">
        <f t="shared" ca="1" si="259"/>
        <v>1</v>
      </c>
      <c r="SX32" s="545" t="b">
        <f t="shared" ca="1" si="259"/>
        <v>1</v>
      </c>
      <c r="SY32" s="545" t="b">
        <f t="shared" ca="1" si="259"/>
        <v>1</v>
      </c>
      <c r="SZ32" s="545" t="b">
        <f t="shared" ca="1" si="259"/>
        <v>1</v>
      </c>
      <c r="TA32" s="545" t="b">
        <f t="shared" ca="1" si="259"/>
        <v>1</v>
      </c>
      <c r="TB32" s="535" t="str">
        <f t="shared" ca="1" si="260"/>
        <v>-</v>
      </c>
      <c r="TC32" s="535" t="str">
        <f t="shared" ca="1" si="260"/>
        <v>-</v>
      </c>
      <c r="TD32" s="535" t="str">
        <f t="shared" ca="1" si="260"/>
        <v>-</v>
      </c>
      <c r="TE32" s="535" t="str">
        <f t="shared" ca="1" si="260"/>
        <v>-</v>
      </c>
      <c r="TF32" s="535" t="str">
        <f t="shared" ca="1" si="260"/>
        <v>-</v>
      </c>
      <c r="TG32" s="535" t="str">
        <f t="shared" ca="1" si="260"/>
        <v>-</v>
      </c>
      <c r="TH32" s="535" t="str">
        <f t="shared" ca="1" si="260"/>
        <v>-</v>
      </c>
      <c r="TI32" s="535" t="str">
        <f t="shared" ca="1" si="260"/>
        <v>-</v>
      </c>
      <c r="TJ32" s="535" t="str">
        <f t="shared" ca="1" si="260"/>
        <v>-</v>
      </c>
      <c r="TK32" s="535" t="str">
        <f t="shared" ca="1" si="260"/>
        <v>-</v>
      </c>
      <c r="TL32" s="535" t="str">
        <f t="shared" ca="1" si="261"/>
        <v>-</v>
      </c>
      <c r="TM32" s="535" t="str">
        <f t="shared" ca="1" si="261"/>
        <v>-</v>
      </c>
      <c r="TN32" s="535" t="str">
        <f t="shared" ca="1" si="261"/>
        <v>-</v>
      </c>
      <c r="TO32" s="535" t="str">
        <f t="shared" ca="1" si="261"/>
        <v>-</v>
      </c>
      <c r="TP32" s="535" t="str">
        <f t="shared" ca="1" si="261"/>
        <v>-</v>
      </c>
      <c r="TQ32" s="535" t="str">
        <f t="shared" ca="1" si="261"/>
        <v>-</v>
      </c>
      <c r="TR32" s="535" t="str">
        <f t="shared" ca="1" si="261"/>
        <v>-</v>
      </c>
      <c r="TS32" s="535" t="str">
        <f t="shared" ca="1" si="261"/>
        <v>-</v>
      </c>
      <c r="TT32" s="535" t="str">
        <f t="shared" ca="1" si="261"/>
        <v>-</v>
      </c>
      <c r="TU32" s="535" t="str">
        <f t="shared" ca="1" si="261"/>
        <v>-</v>
      </c>
      <c r="TV32" s="535" t="str">
        <f t="shared" ca="1" si="262"/>
        <v>-</v>
      </c>
      <c r="TW32" s="535" t="str">
        <f t="shared" ca="1" si="262"/>
        <v>-</v>
      </c>
      <c r="TX32" s="535" t="str">
        <f t="shared" ca="1" si="262"/>
        <v>-</v>
      </c>
      <c r="TY32" s="535" t="str">
        <f t="shared" ca="1" si="262"/>
        <v>-</v>
      </c>
      <c r="TZ32" s="535" t="str">
        <f t="shared" ca="1" si="262"/>
        <v>-</v>
      </c>
      <c r="UA32" s="535" t="str">
        <f t="shared" ca="1" si="262"/>
        <v>-</v>
      </c>
      <c r="UB32" s="535" t="str">
        <f t="shared" ca="1" si="262"/>
        <v>-</v>
      </c>
      <c r="UC32" s="535" t="str">
        <f t="shared" ca="1" si="262"/>
        <v>-</v>
      </c>
      <c r="UD32" s="535" t="str">
        <f t="shared" ca="1" si="262"/>
        <v>-</v>
      </c>
      <c r="UE32" s="535" t="str">
        <f t="shared" ca="1" si="262"/>
        <v>-</v>
      </c>
      <c r="UF32" s="535" t="str">
        <f t="shared" ca="1" si="263"/>
        <v>-</v>
      </c>
      <c r="UG32" s="535" t="str">
        <f t="shared" ca="1" si="263"/>
        <v>-</v>
      </c>
      <c r="UH32" s="535" t="str">
        <f t="shared" ca="1" si="263"/>
        <v>-</v>
      </c>
      <c r="UI32" s="535" t="str">
        <f t="shared" ca="1" si="263"/>
        <v>-</v>
      </c>
      <c r="UJ32" s="535" t="str">
        <f t="shared" ca="1" si="263"/>
        <v>-</v>
      </c>
      <c r="UK32" s="535" t="str">
        <f t="shared" ca="1" si="263"/>
        <v>-</v>
      </c>
      <c r="UL32" s="545" t="str">
        <f t="shared" ca="1" si="264"/>
        <v>-</v>
      </c>
      <c r="UM32" s="545" t="str">
        <f t="shared" ca="1" si="264"/>
        <v>-</v>
      </c>
      <c r="UN32" s="545" t="str">
        <f t="shared" ca="1" si="264"/>
        <v>-</v>
      </c>
      <c r="UO32" s="545" t="str">
        <f t="shared" ca="1" si="264"/>
        <v>-</v>
      </c>
      <c r="UP32" s="545" t="str">
        <f t="shared" ca="1" si="264"/>
        <v>-</v>
      </c>
      <c r="UQ32" s="545" t="str">
        <f t="shared" ca="1" si="264"/>
        <v>-</v>
      </c>
      <c r="UR32" s="545" t="str">
        <f t="shared" ca="1" si="264"/>
        <v>-</v>
      </c>
      <c r="US32" s="545" t="str">
        <f t="shared" ca="1" si="264"/>
        <v>-</v>
      </c>
      <c r="UT32" s="545" t="str">
        <f t="shared" ca="1" si="264"/>
        <v>-</v>
      </c>
      <c r="UU32" s="545" t="str">
        <f t="shared" ca="1" si="264"/>
        <v>-</v>
      </c>
      <c r="UV32" s="545" t="str">
        <f t="shared" ca="1" si="265"/>
        <v>-</v>
      </c>
      <c r="UW32" s="545" t="str">
        <f t="shared" ca="1" si="265"/>
        <v>-</v>
      </c>
      <c r="UX32" s="545" t="str">
        <f t="shared" ca="1" si="265"/>
        <v>-</v>
      </c>
      <c r="UY32" s="545" t="str">
        <f t="shared" ca="1" si="265"/>
        <v>-</v>
      </c>
      <c r="UZ32" s="545" t="str">
        <f t="shared" ca="1" si="265"/>
        <v>-</v>
      </c>
      <c r="VA32" s="545" t="str">
        <f t="shared" ca="1" si="265"/>
        <v>-</v>
      </c>
      <c r="VB32" s="545" t="str">
        <f t="shared" ca="1" si="265"/>
        <v>-</v>
      </c>
      <c r="VC32" s="545" t="str">
        <f t="shared" ca="1" si="265"/>
        <v>-</v>
      </c>
      <c r="VD32" s="545" t="str">
        <f t="shared" ca="1" si="265"/>
        <v>-</v>
      </c>
      <c r="VE32" s="545" t="str">
        <f t="shared" ca="1" si="265"/>
        <v>-</v>
      </c>
      <c r="VF32" s="545" t="str">
        <f t="shared" ca="1" si="266"/>
        <v>-</v>
      </c>
      <c r="VG32" s="545" t="str">
        <f t="shared" ca="1" si="266"/>
        <v>-</v>
      </c>
      <c r="VH32" s="545" t="str">
        <f t="shared" ca="1" si="266"/>
        <v>-</v>
      </c>
      <c r="VI32" s="545" t="str">
        <f t="shared" ca="1" si="266"/>
        <v>-</v>
      </c>
      <c r="VJ32" s="545" t="str">
        <f t="shared" ca="1" si="266"/>
        <v>-</v>
      </c>
      <c r="VK32" s="545" t="str">
        <f t="shared" ca="1" si="266"/>
        <v>-</v>
      </c>
      <c r="VL32" s="19">
        <f t="shared" ca="1" si="239"/>
        <v>1</v>
      </c>
      <c r="VM32" s="23">
        <v>0</v>
      </c>
    </row>
    <row r="33" spans="1:585" outlineLevel="2">
      <c r="A33" s="21">
        <f t="shared" si="127"/>
        <v>28</v>
      </c>
      <c r="B33" s="21">
        <f>$A$31</f>
        <v>26</v>
      </c>
      <c r="C33" t="e">
        <f t="shared" ca="1" si="145"/>
        <v>#NAME?</v>
      </c>
      <c r="D33" s="136" t="str">
        <f t="shared" ca="1" si="146"/>
        <v>GSW</v>
      </c>
      <c r="E33" t="b">
        <v>1</v>
      </c>
      <c r="F33" t="b">
        <v>0</v>
      </c>
      <c r="G33" t="b">
        <f t="shared" si="147"/>
        <v>1</v>
      </c>
      <c r="H33" s="215">
        <f t="shared" ref="H33:H36" ca="1" si="272">OFFSET(H33,-1,0)+1</f>
        <v>2</v>
      </c>
      <c r="I33" s="19">
        <f t="shared" ca="1" si="148"/>
        <v>1</v>
      </c>
      <c r="J33" s="19">
        <f t="shared" ca="1" si="148"/>
        <v>0</v>
      </c>
      <c r="K33" s="19">
        <f t="shared" ca="1" si="148"/>
        <v>0</v>
      </c>
      <c r="L33" s="19">
        <f t="shared" ca="1" si="148"/>
        <v>0</v>
      </c>
      <c r="M33" s="19">
        <f t="shared" ca="1" si="148"/>
        <v>2</v>
      </c>
      <c r="N33" s="19">
        <f t="shared" ca="1" si="148"/>
        <v>2</v>
      </c>
      <c r="O33" s="19">
        <f t="shared" ca="1" si="148"/>
        <v>3</v>
      </c>
      <c r="P33" s="19">
        <f t="shared" ca="1" si="148"/>
        <v>2</v>
      </c>
      <c r="Q33" s="19">
        <f t="shared" ca="1" si="148"/>
        <v>2</v>
      </c>
      <c r="R33" s="19">
        <f t="shared" ca="1" si="148"/>
        <v>0</v>
      </c>
      <c r="S33" s="19">
        <f t="shared" ca="1" si="148"/>
        <v>0</v>
      </c>
      <c r="T33" s="19">
        <f t="shared" ca="1" si="148"/>
        <v>0</v>
      </c>
      <c r="U33" s="19">
        <f t="shared" ca="1" si="148"/>
        <v>0</v>
      </c>
      <c r="V33" s="19">
        <f t="shared" ca="1" si="148"/>
        <v>0</v>
      </c>
      <c r="W33" s="19">
        <f t="shared" ca="1" si="148"/>
        <v>1</v>
      </c>
      <c r="X33" s="19">
        <f t="shared" ca="1" si="148"/>
        <v>1</v>
      </c>
      <c r="Y33" s="19">
        <f t="shared" ca="1" si="149"/>
        <v>1</v>
      </c>
      <c r="Z33" s="211"/>
      <c r="AA33" s="211"/>
      <c r="AB33" s="211"/>
      <c r="AC33" s="211"/>
      <c r="AD33" s="211"/>
      <c r="AE33" s="19">
        <f ca="1">OFFSET(AE$5,$B33,0)</f>
        <v>0</v>
      </c>
      <c r="AF33" s="211"/>
      <c r="AG33" s="211"/>
      <c r="AH33" s="211"/>
      <c r="AI33" s="211"/>
      <c r="AJ33" s="211"/>
      <c r="AK33" s="211"/>
      <c r="AL33" s="211"/>
      <c r="AM33" s="211"/>
      <c r="AN33" s="136">
        <f t="shared" ca="1" si="267"/>
        <v>2</v>
      </c>
      <c r="AO33" s="136">
        <f ca="1">INDEX(CHOOSE($P33,DataAutumn!i.AdultDrys,DataWinter!i.AdultDrys,DataSpring!i.AdultDrys),1,$O33)</f>
        <v>4</v>
      </c>
      <c r="AP33" s="5">
        <f t="shared" ca="1" si="150"/>
        <v>1</v>
      </c>
      <c r="AQ33" s="5">
        <f t="shared" ca="1" si="150"/>
        <v>1</v>
      </c>
      <c r="AR33" s="5">
        <f t="shared" ca="1" si="151"/>
        <v>3</v>
      </c>
      <c r="AS33" s="211"/>
      <c r="AT33" s="211"/>
      <c r="AU33" s="211"/>
      <c r="AV33" s="353" t="str">
        <f t="shared" ca="1" si="152"/>
        <v>TemplateEx 00002 GSW MWM&amp;BBT Day169 Scan2-0000 RR     GP100% WP100% MP100% T_TRUE (F33N11)</v>
      </c>
      <c r="AW33" s="9" t="str">
        <f ca="1">IF(COUNTIF(AV$5:AV33,AV33)=1,"-","Dup")</f>
        <v>-</v>
      </c>
      <c r="AX33" s="9"/>
      <c r="AY33" s="19" t="str">
        <f t="shared" ca="1" si="153"/>
        <v>-</v>
      </c>
      <c r="AZ33" s="19" t="str">
        <f t="shared" ca="1" si="153"/>
        <v>-</v>
      </c>
      <c r="BA33" s="19" t="str">
        <f t="shared" ca="1" si="153"/>
        <v>-</v>
      </c>
      <c r="BB33" s="19" t="str">
        <f t="shared" ca="1" si="153"/>
        <v>-</v>
      </c>
      <c r="BC33" s="19" t="str">
        <f t="shared" ca="1" si="153"/>
        <v>-</v>
      </c>
      <c r="BD33" s="19" t="str">
        <f t="shared" ca="1" si="153"/>
        <v>-</v>
      </c>
      <c r="BE33" s="19" t="str">
        <f t="shared" ca="1" si="153"/>
        <v>-</v>
      </c>
      <c r="BF33" s="19" t="str">
        <f t="shared" ca="1" si="153"/>
        <v>-</v>
      </c>
      <c r="BG33" s="9"/>
      <c r="BH33" s="19" t="b">
        <f t="shared" ref="BH33:DY36" ca="1" si="273">OFFSET(BH$5,$B33,0)</f>
        <v>1</v>
      </c>
      <c r="BI33" s="19" t="str">
        <f t="shared" ca="1" si="273"/>
        <v>-</v>
      </c>
      <c r="BJ33" s="19" t="str">
        <f t="shared" ca="1" si="273"/>
        <v>-</v>
      </c>
      <c r="BK33" s="19" t="str">
        <f t="shared" ca="1" si="273"/>
        <v>-</v>
      </c>
      <c r="BL33" s="19" t="b">
        <f t="shared" ca="1" si="273"/>
        <v>0</v>
      </c>
      <c r="BM33" s="19">
        <f t="shared" ca="1" si="155"/>
        <v>0</v>
      </c>
      <c r="BN33" s="19" t="b">
        <f t="shared" ca="1" si="155"/>
        <v>1</v>
      </c>
      <c r="BO33" s="9"/>
      <c r="BP33" s="19" t="str">
        <f t="shared" ca="1" si="156"/>
        <v>-</v>
      </c>
      <c r="BQ33" s="5" t="str">
        <f t="shared" ca="1" si="268"/>
        <v>-</v>
      </c>
      <c r="BR33" s="5">
        <f t="shared" ca="1" si="158"/>
        <v>0</v>
      </c>
      <c r="BS33" s="19" t="str">
        <f t="shared" ca="1" si="159"/>
        <v>-</v>
      </c>
      <c r="BT33" s="19" t="str">
        <f t="shared" ca="1" si="159"/>
        <v>-</v>
      </c>
      <c r="BU33" s="19" t="str">
        <f t="shared" ca="1" si="159"/>
        <v>-</v>
      </c>
      <c r="BV33" s="5" t="str">
        <f t="shared" ca="1" si="160"/>
        <v>-</v>
      </c>
      <c r="BW33" s="5">
        <f t="shared" ca="1" si="161"/>
        <v>0</v>
      </c>
      <c r="BX33" s="19" t="str">
        <f t="shared" ca="1" si="162"/>
        <v>-</v>
      </c>
      <c r="BY33" s="5" t="str">
        <f t="shared" ca="1" si="163"/>
        <v>-</v>
      </c>
      <c r="BZ33" s="5">
        <f t="shared" ca="1" si="164"/>
        <v>0</v>
      </c>
      <c r="CA33" s="19" t="str">
        <f t="shared" ca="1" si="165"/>
        <v>-</v>
      </c>
      <c r="CB33" s="19" t="str">
        <f t="shared" ca="1" si="165"/>
        <v>-</v>
      </c>
      <c r="CC33" s="19" t="str">
        <f t="shared" ca="1" si="165"/>
        <v>-</v>
      </c>
      <c r="CD33" s="5" t="str">
        <f t="shared" ca="1" si="166"/>
        <v>-</v>
      </c>
      <c r="CE33" s="5">
        <f t="shared" ca="1" si="167"/>
        <v>0</v>
      </c>
      <c r="CF33" s="9"/>
      <c r="CG33" s="19" t="str">
        <f t="shared" ca="1" si="168"/>
        <v>-</v>
      </c>
      <c r="CH33" s="19" t="str">
        <f t="shared" ca="1" si="168"/>
        <v>-</v>
      </c>
      <c r="CI33" s="19" t="str">
        <f t="shared" ca="1" si="168"/>
        <v>-</v>
      </c>
      <c r="CJ33" s="19" t="str">
        <f t="shared" ca="1" si="168"/>
        <v>-</v>
      </c>
      <c r="CK33" s="19" t="str">
        <f t="shared" ca="1" si="168"/>
        <v>-</v>
      </c>
      <c r="CL33" s="19" t="str">
        <f t="shared" ca="1" si="168"/>
        <v>-</v>
      </c>
      <c r="CM33" s="19" t="str">
        <f t="shared" ca="1" si="168"/>
        <v>-</v>
      </c>
      <c r="CN33" s="19" t="str">
        <f t="shared" ca="1" si="168"/>
        <v>-</v>
      </c>
      <c r="CO33" s="19" t="str">
        <f t="shared" ca="1" si="168"/>
        <v>-</v>
      </c>
      <c r="CP33" s="19" t="str">
        <f t="shared" ca="1" si="168"/>
        <v>-</v>
      </c>
      <c r="CQ33" s="9"/>
      <c r="CR33" s="19" t="b">
        <f t="shared" ca="1" si="169"/>
        <v>1</v>
      </c>
      <c r="CS33" s="19" t="b">
        <f t="shared" ca="1" si="170"/>
        <v>1</v>
      </c>
      <c r="CT33" s="19" t="b">
        <f t="shared" ca="1" si="170"/>
        <v>1</v>
      </c>
      <c r="CU33" s="579">
        <f t="shared" ca="1" si="171"/>
        <v>2321200000</v>
      </c>
      <c r="CV33" s="19" t="b">
        <f t="shared" ca="1" si="273"/>
        <v>0</v>
      </c>
      <c r="CW33" s="19">
        <f t="shared" ca="1" si="273"/>
        <v>0</v>
      </c>
      <c r="CX33" s="19" t="str">
        <f t="shared" ca="1" si="273"/>
        <v>-</v>
      </c>
      <c r="CY33" s="578" t="str">
        <f t="shared" ca="1" si="273"/>
        <v>-</v>
      </c>
      <c r="CZ33" s="430">
        <f t="shared" ca="1" si="174"/>
        <v>669</v>
      </c>
      <c r="DA33" s="430">
        <f t="shared" ca="1" si="174"/>
        <v>703</v>
      </c>
      <c r="DB33" s="430">
        <f t="shared" ca="1" si="174"/>
        <v>738</v>
      </c>
      <c r="DC33" s="144">
        <f t="shared" ca="1" si="175"/>
        <v>413</v>
      </c>
      <c r="DD33" s="144">
        <f t="shared" ca="1" si="175"/>
        <v>448</v>
      </c>
      <c r="DE33" s="144">
        <f t="shared" ca="1" si="175"/>
        <v>483</v>
      </c>
      <c r="DF33" s="19" t="str">
        <f t="shared" ca="1" si="176"/>
        <v>-</v>
      </c>
      <c r="DG33" s="19" t="str">
        <f t="shared" ca="1" si="176"/>
        <v>-</v>
      </c>
      <c r="DH33" s="19" t="str">
        <f t="shared" ca="1" si="176"/>
        <v>-</v>
      </c>
      <c r="DI33" s="19" t="str">
        <f t="shared" ca="1" si="176"/>
        <v>-</v>
      </c>
      <c r="DJ33" s="19" t="str">
        <f t="shared" ca="1" si="176"/>
        <v>-</v>
      </c>
      <c r="DK33" s="19" t="str">
        <f t="shared" ca="1" si="176"/>
        <v>-</v>
      </c>
      <c r="DL33" s="19">
        <f t="shared" ca="1" si="176"/>
        <v>1</v>
      </c>
      <c r="DM33" s="19">
        <f t="shared" ca="1" si="176"/>
        <v>1</v>
      </c>
      <c r="DN33" s="19">
        <f t="shared" ca="1" si="176"/>
        <v>0</v>
      </c>
      <c r="DO33" s="19" t="str">
        <f t="shared" ca="1" si="176"/>
        <v>-</v>
      </c>
      <c r="DP33" s="19" t="str">
        <f t="shared" ca="1" si="176"/>
        <v>-</v>
      </c>
      <c r="DQ33" s="19" t="str">
        <f t="shared" ca="1" si="176"/>
        <v>-</v>
      </c>
      <c r="DR33" s="19" t="str">
        <f t="shared" ca="1" si="176"/>
        <v>-</v>
      </c>
      <c r="DS33" s="19" t="str">
        <f t="shared" ca="1" si="176"/>
        <v>-</v>
      </c>
      <c r="DT33" s="19">
        <f t="shared" ca="1" si="176"/>
        <v>0</v>
      </c>
      <c r="DU33" s="19" t="str">
        <f t="shared" ca="1" si="176"/>
        <v>-</v>
      </c>
      <c r="DV33" s="19" t="str">
        <f t="shared" ca="1" si="176"/>
        <v>-</v>
      </c>
      <c r="DW33" s="19" t="str">
        <f t="shared" ca="1" si="273"/>
        <v>-</v>
      </c>
      <c r="DX33" s="19">
        <f t="shared" ca="1" si="273"/>
        <v>1</v>
      </c>
      <c r="DY33" s="19">
        <f t="shared" ca="1" si="273"/>
        <v>1</v>
      </c>
      <c r="DZ33" s="9"/>
      <c r="EA33" s="19" t="str">
        <f t="shared" ref="EA33:EM36" ca="1" si="274">OFFSET(EA$5,$B33,0)</f>
        <v>-</v>
      </c>
      <c r="EB33" s="19" t="str">
        <f t="shared" ca="1" si="274"/>
        <v>-</v>
      </c>
      <c r="EC33" s="19" t="str">
        <f t="shared" ca="1" si="274"/>
        <v>-</v>
      </c>
      <c r="ED33" s="19" t="str">
        <f t="shared" ca="1" si="274"/>
        <v>-</v>
      </c>
      <c r="EE33" s="19" t="str">
        <f t="shared" ca="1" si="274"/>
        <v>-</v>
      </c>
      <c r="EF33" s="19" t="str">
        <f t="shared" ca="1" si="274"/>
        <v>-</v>
      </c>
      <c r="EG33" s="19" t="str">
        <f t="shared" ca="1" si="274"/>
        <v>-</v>
      </c>
      <c r="EH33" s="19" t="str">
        <f t="shared" ca="1" si="274"/>
        <v>-</v>
      </c>
      <c r="EI33" s="19" t="str">
        <f t="shared" ca="1" si="274"/>
        <v>-</v>
      </c>
      <c r="EJ33" s="19" t="str">
        <f t="shared" ca="1" si="274"/>
        <v>-</v>
      </c>
      <c r="EK33" s="19" t="str">
        <f t="shared" ca="1" si="274"/>
        <v>-</v>
      </c>
      <c r="EL33" s="19" t="str">
        <f t="shared" ca="1" si="274"/>
        <v>-</v>
      </c>
      <c r="EM33" s="19">
        <f t="shared" ca="1" si="274"/>
        <v>0</v>
      </c>
      <c r="EN33" s="430">
        <f t="shared" ca="1" si="179"/>
        <v>0</v>
      </c>
      <c r="EO33" s="430">
        <f t="shared" ca="1" si="179"/>
        <v>0</v>
      </c>
      <c r="EP33" s="116">
        <f t="shared" ca="1" si="180"/>
        <v>0</v>
      </c>
      <c r="EQ33" s="116">
        <f t="shared" ca="1" si="180"/>
        <v>0</v>
      </c>
      <c r="ER33" s="116">
        <f t="shared" ca="1" si="180"/>
        <v>0</v>
      </c>
      <c r="ES33" s="116">
        <f t="shared" ca="1" si="180"/>
        <v>0</v>
      </c>
      <c r="ET33" s="116">
        <f t="shared" ca="1" si="180"/>
        <v>0</v>
      </c>
      <c r="EU33" s="534">
        <f t="shared" ca="1" si="181"/>
        <v>0</v>
      </c>
      <c r="EV33" s="116">
        <f t="shared" ca="1" si="182"/>
        <v>0</v>
      </c>
      <c r="EW33" s="116">
        <f t="shared" ca="1" si="182"/>
        <v>0</v>
      </c>
      <c r="EX33" s="116">
        <f t="shared" ca="1" si="182"/>
        <v>0</v>
      </c>
      <c r="EY33" s="116">
        <f t="shared" ca="1" si="182"/>
        <v>0</v>
      </c>
      <c r="EZ33" s="116">
        <f t="shared" ca="1" si="182"/>
        <v>0</v>
      </c>
      <c r="FA33" s="534">
        <f t="shared" ca="1" si="183"/>
        <v>0</v>
      </c>
      <c r="FB33" s="116">
        <f t="shared" ca="1" si="184"/>
        <v>0</v>
      </c>
      <c r="FC33" s="116">
        <f t="shared" ca="1" si="184"/>
        <v>0</v>
      </c>
      <c r="FD33" s="116">
        <f t="shared" ca="1" si="184"/>
        <v>0</v>
      </c>
      <c r="FE33" s="116">
        <f t="shared" ca="1" si="184"/>
        <v>0</v>
      </c>
      <c r="FF33" s="116">
        <f t="shared" ca="1" si="184"/>
        <v>0</v>
      </c>
      <c r="FG33" s="534">
        <f t="shared" ca="1" si="185"/>
        <v>0</v>
      </c>
      <c r="FH33" s="116">
        <f t="shared" ca="1" si="186"/>
        <v>0</v>
      </c>
      <c r="FI33" s="116">
        <f t="shared" ca="1" si="186"/>
        <v>0</v>
      </c>
      <c r="FJ33" s="116">
        <f t="shared" ca="1" si="186"/>
        <v>0</v>
      </c>
      <c r="FK33" s="116">
        <f t="shared" ca="1" si="186"/>
        <v>0</v>
      </c>
      <c r="FL33" s="116">
        <f t="shared" ca="1" si="186"/>
        <v>0</v>
      </c>
      <c r="FM33" s="534">
        <f t="shared" ca="1" si="187"/>
        <v>0</v>
      </c>
      <c r="FN33" s="116">
        <f t="shared" ca="1" si="188"/>
        <v>0</v>
      </c>
      <c r="FO33" s="116">
        <f t="shared" ca="1" si="188"/>
        <v>0</v>
      </c>
      <c r="FP33" s="116">
        <f t="shared" ca="1" si="188"/>
        <v>0</v>
      </c>
      <c r="FQ33" s="116">
        <f t="shared" ca="1" si="188"/>
        <v>0</v>
      </c>
      <c r="FR33" s="116">
        <f t="shared" ca="1" si="188"/>
        <v>0</v>
      </c>
      <c r="FS33" s="534">
        <f t="shared" ca="1" si="189"/>
        <v>0</v>
      </c>
      <c r="FT33" s="116">
        <f t="shared" ca="1" si="190"/>
        <v>0</v>
      </c>
      <c r="FU33" s="116">
        <f t="shared" ca="1" si="190"/>
        <v>0</v>
      </c>
      <c r="FV33" s="116">
        <f t="shared" ca="1" si="190"/>
        <v>0</v>
      </c>
      <c r="FW33" s="116">
        <f t="shared" ca="1" si="190"/>
        <v>0</v>
      </c>
      <c r="FX33" s="116">
        <f t="shared" ca="1" si="190"/>
        <v>0</v>
      </c>
      <c r="FY33" s="534">
        <f t="shared" ca="1" si="191"/>
        <v>0</v>
      </c>
      <c r="FZ33" s="117">
        <f t="shared" ca="1" si="192"/>
        <v>0</v>
      </c>
      <c r="GA33" s="117">
        <f t="shared" ca="1" si="192"/>
        <v>0</v>
      </c>
      <c r="GB33" s="117">
        <f t="shared" ca="1" si="192"/>
        <v>0</v>
      </c>
      <c r="GC33" s="117">
        <f t="shared" ca="1" si="192"/>
        <v>0</v>
      </c>
      <c r="GD33" s="552">
        <f t="shared" ca="1" si="193"/>
        <v>0</v>
      </c>
      <c r="GE33" s="552">
        <f t="shared" ca="1" si="193"/>
        <v>0</v>
      </c>
      <c r="GF33" s="552">
        <f t="shared" ca="1" si="193"/>
        <v>0</v>
      </c>
      <c r="GG33" s="552">
        <f t="shared" ca="1" si="193"/>
        <v>0</v>
      </c>
      <c r="GH33" s="552">
        <f t="shared" ca="1" si="193"/>
        <v>0</v>
      </c>
      <c r="GI33" s="552">
        <f t="shared" ca="1" si="193"/>
        <v>0</v>
      </c>
      <c r="GJ33" s="552">
        <f t="shared" ca="1" si="193"/>
        <v>0</v>
      </c>
      <c r="GK33" s="552">
        <f t="shared" ca="1" si="193"/>
        <v>0</v>
      </c>
      <c r="GL33" s="552">
        <f t="shared" ca="1" si="193"/>
        <v>0</v>
      </c>
      <c r="GM33" s="552">
        <f t="shared" ca="1" si="193"/>
        <v>0</v>
      </c>
      <c r="GN33" s="552">
        <f t="shared" ca="1" si="194"/>
        <v>0</v>
      </c>
      <c r="GO33" s="552">
        <f t="shared" ca="1" si="194"/>
        <v>0</v>
      </c>
      <c r="GP33" s="552">
        <f t="shared" ca="1" si="194"/>
        <v>0</v>
      </c>
      <c r="GQ33" s="552">
        <f t="shared" ca="1" si="194"/>
        <v>0</v>
      </c>
      <c r="GR33" s="552">
        <f t="shared" ca="1" si="194"/>
        <v>0</v>
      </c>
      <c r="GS33" s="552">
        <f t="shared" ca="1" si="194"/>
        <v>0</v>
      </c>
      <c r="GT33" s="552">
        <f t="shared" ca="1" si="194"/>
        <v>0</v>
      </c>
      <c r="GU33" s="552">
        <f t="shared" ca="1" si="194"/>
        <v>0</v>
      </c>
      <c r="GV33" s="552">
        <f t="shared" ca="1" si="194"/>
        <v>0</v>
      </c>
      <c r="GW33" s="552">
        <f t="shared" ca="1" si="194"/>
        <v>0</v>
      </c>
      <c r="GX33" s="19">
        <f t="shared" ca="1" si="195"/>
        <v>0</v>
      </c>
      <c r="GY33" s="116">
        <f t="shared" ca="1" si="196"/>
        <v>0</v>
      </c>
      <c r="GZ33" s="116">
        <f t="shared" ca="1" si="196"/>
        <v>0</v>
      </c>
      <c r="HA33" s="116">
        <f t="shared" ca="1" si="196"/>
        <v>0</v>
      </c>
      <c r="HB33" s="116">
        <f t="shared" ca="1" si="196"/>
        <v>0</v>
      </c>
      <c r="HC33" s="116">
        <f t="shared" ca="1" si="196"/>
        <v>0</v>
      </c>
      <c r="HD33" s="534">
        <f t="shared" ca="1" si="197"/>
        <v>0</v>
      </c>
      <c r="HE33" s="116">
        <f t="shared" ca="1" si="198"/>
        <v>0</v>
      </c>
      <c r="HF33" s="116">
        <f t="shared" ca="1" si="198"/>
        <v>0</v>
      </c>
      <c r="HG33" s="116">
        <f t="shared" ca="1" si="198"/>
        <v>0</v>
      </c>
      <c r="HH33" s="116">
        <f t="shared" ca="1" si="198"/>
        <v>0</v>
      </c>
      <c r="HI33" s="116">
        <f t="shared" ca="1" si="198"/>
        <v>0</v>
      </c>
      <c r="HJ33" s="534">
        <f t="shared" ca="1" si="199"/>
        <v>0</v>
      </c>
      <c r="HK33" s="116">
        <f t="shared" ca="1" si="200"/>
        <v>0</v>
      </c>
      <c r="HL33" s="116">
        <f t="shared" ca="1" si="200"/>
        <v>0</v>
      </c>
      <c r="HM33" s="116">
        <f t="shared" ca="1" si="200"/>
        <v>0</v>
      </c>
      <c r="HN33" s="116">
        <f t="shared" ca="1" si="200"/>
        <v>0</v>
      </c>
      <c r="HO33" s="116">
        <f t="shared" ca="1" si="200"/>
        <v>0</v>
      </c>
      <c r="HP33" s="534">
        <f t="shared" ca="1" si="201"/>
        <v>0</v>
      </c>
      <c r="HQ33" s="116">
        <f t="shared" ca="1" si="202"/>
        <v>0</v>
      </c>
      <c r="HR33" s="116">
        <f t="shared" ca="1" si="202"/>
        <v>0</v>
      </c>
      <c r="HS33" s="116">
        <f t="shared" ca="1" si="202"/>
        <v>0</v>
      </c>
      <c r="HT33" s="116">
        <f t="shared" ca="1" si="202"/>
        <v>0</v>
      </c>
      <c r="HU33" s="116">
        <f t="shared" ca="1" si="202"/>
        <v>0</v>
      </c>
      <c r="HV33" s="534">
        <f t="shared" ca="1" si="203"/>
        <v>0</v>
      </c>
      <c r="HW33" s="116">
        <f t="shared" ca="1" si="204"/>
        <v>0</v>
      </c>
      <c r="HX33" s="116">
        <f t="shared" ca="1" si="204"/>
        <v>0</v>
      </c>
      <c r="HY33" s="116">
        <f t="shared" ca="1" si="204"/>
        <v>0</v>
      </c>
      <c r="HZ33" s="116">
        <f t="shared" ca="1" si="204"/>
        <v>0</v>
      </c>
      <c r="IA33" s="116">
        <f t="shared" ca="1" si="204"/>
        <v>0</v>
      </c>
      <c r="IB33" s="534">
        <f t="shared" ca="1" si="205"/>
        <v>0</v>
      </c>
      <c r="IC33" s="116">
        <f t="shared" ca="1" si="206"/>
        <v>0</v>
      </c>
      <c r="ID33" s="116">
        <f t="shared" ca="1" si="206"/>
        <v>0</v>
      </c>
      <c r="IE33" s="116">
        <f t="shared" ca="1" si="206"/>
        <v>0</v>
      </c>
      <c r="IF33" s="116">
        <f t="shared" ca="1" si="206"/>
        <v>0</v>
      </c>
      <c r="IG33" s="116">
        <f t="shared" ca="1" si="206"/>
        <v>0</v>
      </c>
      <c r="IH33" s="534">
        <f t="shared" ca="1" si="207"/>
        <v>0</v>
      </c>
      <c r="II33" s="117">
        <f t="shared" ca="1" si="208"/>
        <v>0</v>
      </c>
      <c r="IJ33" s="117">
        <f t="shared" ca="1" si="208"/>
        <v>0</v>
      </c>
      <c r="IK33" s="117">
        <f t="shared" ca="1" si="208"/>
        <v>0</v>
      </c>
      <c r="IL33" s="117">
        <f t="shared" ca="1" si="208"/>
        <v>0</v>
      </c>
      <c r="IM33" s="552">
        <f t="shared" ca="1" si="209"/>
        <v>0</v>
      </c>
      <c r="IN33" s="552">
        <f t="shared" ca="1" si="209"/>
        <v>0</v>
      </c>
      <c r="IO33" s="552">
        <f t="shared" ca="1" si="209"/>
        <v>0</v>
      </c>
      <c r="IP33" s="552">
        <f t="shared" ca="1" si="209"/>
        <v>0</v>
      </c>
      <c r="IQ33" s="552">
        <f t="shared" ca="1" si="209"/>
        <v>0</v>
      </c>
      <c r="IR33" s="552">
        <f t="shared" ca="1" si="209"/>
        <v>0</v>
      </c>
      <c r="IS33" s="552">
        <f t="shared" ca="1" si="209"/>
        <v>0</v>
      </c>
      <c r="IT33" s="552">
        <f t="shared" ca="1" si="209"/>
        <v>0</v>
      </c>
      <c r="IU33" s="552">
        <f t="shared" ca="1" si="209"/>
        <v>0</v>
      </c>
      <c r="IV33" s="552">
        <f t="shared" ca="1" si="209"/>
        <v>0</v>
      </c>
      <c r="IW33" s="552">
        <f t="shared" ca="1" si="210"/>
        <v>0</v>
      </c>
      <c r="IX33" s="552">
        <f t="shared" ca="1" si="210"/>
        <v>0</v>
      </c>
      <c r="IY33" s="552">
        <f t="shared" ca="1" si="210"/>
        <v>0</v>
      </c>
      <c r="IZ33" s="552">
        <f t="shared" ca="1" si="210"/>
        <v>0</v>
      </c>
      <c r="JA33" s="552">
        <f t="shared" ca="1" si="210"/>
        <v>0</v>
      </c>
      <c r="JB33" s="552">
        <f t="shared" ca="1" si="210"/>
        <v>0</v>
      </c>
      <c r="JC33" s="552">
        <f t="shared" ca="1" si="210"/>
        <v>0</v>
      </c>
      <c r="JD33" s="552">
        <f t="shared" ca="1" si="210"/>
        <v>0</v>
      </c>
      <c r="JE33" s="552">
        <f t="shared" ca="1" si="210"/>
        <v>0</v>
      </c>
      <c r="JF33" s="552">
        <f t="shared" ca="1" si="210"/>
        <v>0</v>
      </c>
      <c r="JG33" s="19">
        <f t="shared" ca="1" si="211"/>
        <v>0</v>
      </c>
      <c r="JH33" s="5">
        <f t="shared" ca="1" si="212"/>
        <v>43</v>
      </c>
      <c r="JI33" s="9"/>
      <c r="JJ33" s="5">
        <f t="shared" ca="1" si="213"/>
        <v>1</v>
      </c>
      <c r="JK33" s="5" t="b">
        <f t="shared" ca="1" si="213"/>
        <v>1</v>
      </c>
      <c r="JL33" s="19">
        <f t="shared" ca="1" si="269"/>
        <v>0</v>
      </c>
      <c r="JM33" s="5">
        <f t="shared" ca="1" si="215"/>
        <v>0</v>
      </c>
      <c r="JN33" s="5">
        <f t="shared" ca="1" si="216"/>
        <v>0.01</v>
      </c>
      <c r="JO33" s="5">
        <f t="shared" si="217"/>
        <v>0</v>
      </c>
      <c r="JP33" s="19">
        <f t="shared" ca="1" si="214"/>
        <v>0</v>
      </c>
      <c r="JQ33" s="5">
        <f t="shared" ca="1" si="218"/>
        <v>60</v>
      </c>
      <c r="JR33" s="5">
        <f t="shared" si="219"/>
        <v>1</v>
      </c>
      <c r="JS33" s="19">
        <f t="shared" ca="1" si="269"/>
        <v>0</v>
      </c>
      <c r="JT33" s="19">
        <f t="shared" ca="1" si="269"/>
        <v>0</v>
      </c>
      <c r="JU33" s="19">
        <f t="shared" ca="1" si="269"/>
        <v>0</v>
      </c>
      <c r="JV33" s="19">
        <f t="shared" ca="1" si="269"/>
        <v>0</v>
      </c>
      <c r="JW33" s="19">
        <f t="shared" ca="1" si="269"/>
        <v>0</v>
      </c>
      <c r="JX33" s="19">
        <f t="shared" ca="1" si="269"/>
        <v>0</v>
      </c>
      <c r="JY33" s="19">
        <f t="shared" ca="1" si="269"/>
        <v>0</v>
      </c>
      <c r="JZ33" s="19">
        <f t="shared" ca="1" si="269"/>
        <v>0</v>
      </c>
      <c r="KA33" s="19">
        <f t="shared" ca="1" si="269"/>
        <v>0</v>
      </c>
      <c r="KB33" s="19">
        <f t="shared" ca="1" si="269"/>
        <v>0</v>
      </c>
      <c r="KC33" s="19">
        <f t="shared" ca="1" si="269"/>
        <v>0</v>
      </c>
      <c r="KD33" s="19">
        <f t="shared" ca="1" si="269"/>
        <v>0</v>
      </c>
      <c r="KE33" s="19">
        <f t="shared" ca="1" si="269"/>
        <v>0</v>
      </c>
      <c r="KF33" s="19">
        <f t="shared" ca="1" si="269"/>
        <v>0</v>
      </c>
      <c r="KG33" s="19">
        <f t="shared" ca="1" si="269"/>
        <v>0</v>
      </c>
      <c r="KH33" s="19">
        <f t="shared" ca="1" si="269"/>
        <v>0</v>
      </c>
      <c r="KI33" s="19">
        <f t="shared" ca="1" si="269"/>
        <v>0</v>
      </c>
      <c r="KJ33" s="19">
        <f t="shared" ca="1" si="269"/>
        <v>0</v>
      </c>
      <c r="KK33" s="19">
        <f t="shared" ca="1" si="269"/>
        <v>0</v>
      </c>
      <c r="KL33" s="19">
        <f t="shared" ca="1" si="269"/>
        <v>0</v>
      </c>
      <c r="KM33" s="19">
        <f t="shared" ca="1" si="269"/>
        <v>0</v>
      </c>
      <c r="KN33" s="5">
        <f t="shared" ca="1" si="221"/>
        <v>0</v>
      </c>
      <c r="KO33" s="5">
        <f t="shared" ca="1" si="221"/>
        <v>0</v>
      </c>
      <c r="KP33" s="5">
        <f t="shared" ca="1" si="221"/>
        <v>0.05</v>
      </c>
      <c r="KQ33" s="5">
        <f t="shared" ca="1" si="221"/>
        <v>0.05</v>
      </c>
      <c r="KR33" s="19">
        <f t="shared" ca="1" si="270"/>
        <v>0</v>
      </c>
      <c r="KS33" s="19">
        <f t="shared" ca="1" si="269"/>
        <v>0</v>
      </c>
      <c r="KT33" s="19">
        <f t="shared" ca="1" si="222"/>
        <v>0</v>
      </c>
      <c r="KU33" s="19">
        <f t="shared" ca="1" si="222"/>
        <v>0</v>
      </c>
      <c r="KV33" s="19">
        <f t="shared" ca="1" si="222"/>
        <v>0</v>
      </c>
      <c r="KW33" s="19">
        <f t="shared" ca="1" si="269"/>
        <v>0</v>
      </c>
      <c r="KX33" s="19">
        <f t="shared" ca="1" si="269"/>
        <v>1</v>
      </c>
      <c r="KY33" s="19">
        <f t="shared" ca="1" si="223"/>
        <v>0</v>
      </c>
      <c r="KZ33" s="19">
        <f t="shared" ca="1" si="223"/>
        <v>0</v>
      </c>
      <c r="LA33" s="19">
        <f t="shared" ca="1" si="223"/>
        <v>0</v>
      </c>
      <c r="LB33" s="19">
        <f t="shared" ca="1" si="269"/>
        <v>0</v>
      </c>
      <c r="LC33" s="19">
        <f t="shared" ca="1" si="269"/>
        <v>1</v>
      </c>
      <c r="LD33" s="9"/>
      <c r="LE33" s="19" t="str">
        <f t="shared" ca="1" si="224"/>
        <v>-</v>
      </c>
      <c r="LF33" s="19" t="str">
        <f t="shared" ca="1" si="224"/>
        <v>-</v>
      </c>
      <c r="LG33" s="19" t="str">
        <f t="shared" ca="1" si="224"/>
        <v>-</v>
      </c>
      <c r="LH33" s="19" t="str">
        <f t="shared" ca="1" si="224"/>
        <v>-</v>
      </c>
      <c r="LI33" s="5" t="b">
        <f t="shared" ca="1" si="225"/>
        <v>0</v>
      </c>
      <c r="LJ33" s="5" t="b">
        <f t="shared" ca="1" si="226"/>
        <v>0</v>
      </c>
      <c r="LK33" s="5" t="b">
        <f t="shared" ca="1" si="226"/>
        <v>1</v>
      </c>
      <c r="LL33" s="5" t="b">
        <f t="shared" ca="1" si="226"/>
        <v>0</v>
      </c>
      <c r="LM33" s="136">
        <f t="shared" ca="1" si="227"/>
        <v>2</v>
      </c>
      <c r="LN33" s="136">
        <f t="shared" ca="1" si="227"/>
        <v>2</v>
      </c>
      <c r="LO33" s="5" t="b">
        <f t="shared" ca="1" si="228"/>
        <v>0</v>
      </c>
      <c r="LP33" s="5" t="b">
        <f t="shared" ca="1" si="228"/>
        <v>0</v>
      </c>
      <c r="LQ33" s="5" t="b">
        <f t="shared" ca="1" si="228"/>
        <v>1</v>
      </c>
      <c r="LR33" s="5" t="b">
        <f t="shared" ca="1" si="228"/>
        <v>0</v>
      </c>
      <c r="LS33" s="5">
        <f t="shared" ca="1" si="229"/>
        <v>1</v>
      </c>
      <c r="LT33" s="5">
        <f t="shared" ca="1" si="229"/>
        <v>0.66</v>
      </c>
      <c r="LU33" s="5" t="b">
        <f t="shared" ca="1" si="230"/>
        <v>1</v>
      </c>
      <c r="LV33" s="5" t="str" cm="1">
        <f t="array" aca="1" ref="LV33" ca="1">IF(OR(LW33:MD33&lt;&gt;"-"),TRUE,"-")</f>
        <v>-</v>
      </c>
      <c r="LW33" s="19" t="str">
        <f t="shared" ca="1" si="231"/>
        <v>-</v>
      </c>
      <c r="LX33" s="19" t="str">
        <f t="shared" ca="1" si="231"/>
        <v>-</v>
      </c>
      <c r="LY33" s="19" t="str">
        <f t="shared" ca="1" si="231"/>
        <v>-</v>
      </c>
      <c r="LZ33" s="19" t="str">
        <f t="shared" ca="1" si="231"/>
        <v>-</v>
      </c>
      <c r="MA33" s="19" t="str">
        <f t="shared" ca="1" si="231"/>
        <v>-</v>
      </c>
      <c r="MB33" s="19" t="str">
        <f t="shared" ca="1" si="231"/>
        <v>-</v>
      </c>
      <c r="MC33" s="19" t="str">
        <f t="shared" ca="1" si="231"/>
        <v>-</v>
      </c>
      <c r="MD33" s="19" t="str">
        <f t="shared" ca="1" si="231"/>
        <v>-</v>
      </c>
      <c r="ME33" s="5" t="b">
        <f t="array" aca="1" ref="ME33" ca="1">IF(OR(MF33:ML33&lt;&gt;"-"),TRUE,"-")</f>
        <v>1</v>
      </c>
      <c r="MF33" s="19">
        <f t="shared" ca="1" si="232"/>
        <v>0</v>
      </c>
      <c r="MG33" s="19" t="str">
        <f t="shared" ca="1" si="232"/>
        <v>-</v>
      </c>
      <c r="MH33" s="19">
        <f t="shared" ca="1" si="232"/>
        <v>999999</v>
      </c>
      <c r="MI33" s="19">
        <f t="shared" ca="1" si="232"/>
        <v>999999</v>
      </c>
      <c r="MJ33" s="19">
        <f t="shared" ca="1" si="232"/>
        <v>999999</v>
      </c>
      <c r="MK33" s="19">
        <f t="shared" ca="1" si="233"/>
        <v>999999</v>
      </c>
      <c r="ML33" s="19">
        <f t="shared" ca="1" si="233"/>
        <v>999999</v>
      </c>
      <c r="MM33" s="19" t="str">
        <f t="shared" ca="1" si="234"/>
        <v>-</v>
      </c>
      <c r="MN33" s="19" t="str">
        <f t="shared" ca="1" si="234"/>
        <v>-</v>
      </c>
      <c r="MO33" s="19" t="str">
        <f t="shared" ca="1" si="234"/>
        <v>-</v>
      </c>
      <c r="MP33" s="19" t="b">
        <f t="shared" ca="1" si="235"/>
        <v>0</v>
      </c>
      <c r="MQ33" s="19">
        <f t="shared" ca="1" si="235"/>
        <v>0</v>
      </c>
      <c r="MR33" s="5" t="str">
        <f t="shared" ca="1" si="236"/>
        <v>-</v>
      </c>
      <c r="MS33" s="5" t="str">
        <f t="shared" ca="1" si="236"/>
        <v>-</v>
      </c>
      <c r="MT33" s="5" t="str">
        <f t="shared" ca="1" si="236"/>
        <v>-</v>
      </c>
      <c r="MU33" s="5" t="str">
        <f t="shared" ca="1" si="236"/>
        <v>-</v>
      </c>
      <c r="MV33" s="19" t="str">
        <f t="shared" ca="1" si="237"/>
        <v>-</v>
      </c>
      <c r="MW33" s="19" t="str">
        <f t="shared" ref="MW33:VL36" ca="1" si="275">OFFSET(MW$5,$B33,0)</f>
        <v>-</v>
      </c>
      <c r="MX33" s="19" t="str">
        <f t="shared" ca="1" si="275"/>
        <v>-</v>
      </c>
      <c r="MY33" s="19" t="str">
        <f t="shared" ca="1" si="275"/>
        <v>-</v>
      </c>
      <c r="MZ33" s="19" t="str">
        <f t="shared" ca="1" si="275"/>
        <v>-</v>
      </c>
      <c r="NA33" s="19" t="str">
        <f t="shared" ca="1" si="275"/>
        <v>-</v>
      </c>
      <c r="NB33" s="19" t="str">
        <f t="shared" ca="1" si="275"/>
        <v>-</v>
      </c>
      <c r="NC33" s="5" t="str">
        <f t="shared" ca="1" si="240"/>
        <v>-</v>
      </c>
      <c r="ND33" s="5">
        <f t="shared" ca="1" si="240"/>
        <v>500</v>
      </c>
      <c r="NE33" s="5">
        <f t="shared" ca="1" si="240"/>
        <v>500</v>
      </c>
      <c r="NF33" s="5" t="str">
        <f t="shared" ca="1" si="240"/>
        <v>-</v>
      </c>
      <c r="NG33" s="5">
        <f t="shared" ca="1" si="240"/>
        <v>150</v>
      </c>
      <c r="NH33" s="5">
        <f t="shared" ca="1" si="240"/>
        <v>550</v>
      </c>
      <c r="NI33" s="5">
        <f t="shared" ca="1" si="241"/>
        <v>1</v>
      </c>
      <c r="NJ33" s="9"/>
      <c r="NK33" s="19">
        <f t="shared" ca="1" si="275"/>
        <v>70</v>
      </c>
      <c r="NL33" s="19">
        <f t="shared" ca="1" si="275"/>
        <v>50</v>
      </c>
      <c r="NM33" s="19">
        <f t="shared" ca="1" si="275"/>
        <v>75</v>
      </c>
      <c r="NN33" s="19">
        <f t="shared" ca="1" si="275"/>
        <v>50</v>
      </c>
      <c r="NO33" s="5">
        <f t="shared" ca="1" si="242"/>
        <v>1</v>
      </c>
      <c r="NP33" s="5">
        <f t="shared" ca="1" si="243"/>
        <v>1</v>
      </c>
      <c r="NQ33" s="5">
        <f t="shared" ca="1" si="244"/>
        <v>1</v>
      </c>
      <c r="NR33" s="19">
        <f t="shared" ca="1" si="271"/>
        <v>1</v>
      </c>
      <c r="NS33" s="9"/>
      <c r="NT33" s="19" t="b">
        <f t="shared" ca="1" si="275"/>
        <v>0</v>
      </c>
      <c r="NU33" s="19" t="b">
        <f t="shared" ca="1" si="275"/>
        <v>0</v>
      </c>
      <c r="NV33" s="19" t="str">
        <f t="shared" ca="1" si="275"/>
        <v>-</v>
      </c>
      <c r="NW33" s="19" t="str">
        <f t="shared" ca="1" si="275"/>
        <v>-</v>
      </c>
      <c r="NX33" s="19">
        <f t="shared" ca="1" si="275"/>
        <v>1</v>
      </c>
      <c r="NY33" s="19">
        <f t="shared" ca="1" si="275"/>
        <v>1</v>
      </c>
      <c r="NZ33" s="19">
        <f t="shared" ca="1" si="275"/>
        <v>2.1403206110492325</v>
      </c>
      <c r="OA33" s="19">
        <f t="shared" ca="1" si="275"/>
        <v>1.965073149607067</v>
      </c>
      <c r="OB33" s="19">
        <f t="shared" ca="1" si="275"/>
        <v>1.9869867897902949</v>
      </c>
      <c r="OC33" s="19">
        <f t="shared" ca="1" si="275"/>
        <v>0.84809443844984356</v>
      </c>
      <c r="OD33" s="19">
        <f t="shared" ca="1" si="275"/>
        <v>1.2867145190754228</v>
      </c>
      <c r="OE33" s="19">
        <f t="shared" ca="1" si="275"/>
        <v>1</v>
      </c>
      <c r="OF33" s="19">
        <f t="shared" ca="1" si="275"/>
        <v>0.26</v>
      </c>
      <c r="OG33" s="9"/>
      <c r="OH33" s="535" t="str">
        <f t="shared" ca="1" si="246"/>
        <v>-</v>
      </c>
      <c r="OI33" s="535" t="str">
        <f t="shared" ca="1" si="246"/>
        <v>-</v>
      </c>
      <c r="OJ33" s="535" t="str">
        <f t="shared" ca="1" si="246"/>
        <v>-</v>
      </c>
      <c r="OK33" s="535" t="str">
        <f t="shared" ca="1" si="246"/>
        <v>-</v>
      </c>
      <c r="OL33" s="535" t="str">
        <f t="shared" ca="1" si="246"/>
        <v>-</v>
      </c>
      <c r="OM33" s="535" t="str">
        <f t="shared" ca="1" si="246"/>
        <v>-</v>
      </c>
      <c r="ON33" s="535" t="str">
        <f t="shared" ca="1" si="246"/>
        <v>-</v>
      </c>
      <c r="OO33" s="535" t="str">
        <f t="shared" ca="1" si="246"/>
        <v>-</v>
      </c>
      <c r="OP33" s="535" t="str">
        <f t="shared" ca="1" si="246"/>
        <v>-</v>
      </c>
      <c r="OQ33" s="535" t="str">
        <f t="shared" ca="1" si="246"/>
        <v>-</v>
      </c>
      <c r="OR33" s="535" t="str">
        <f t="shared" ca="1" si="247"/>
        <v>-</v>
      </c>
      <c r="OS33" s="535" t="str">
        <f t="shared" ca="1" si="247"/>
        <v>-</v>
      </c>
      <c r="OT33" s="535" t="str">
        <f t="shared" ca="1" si="247"/>
        <v>-</v>
      </c>
      <c r="OU33" s="535" t="str">
        <f t="shared" ca="1" si="247"/>
        <v>-</v>
      </c>
      <c r="OV33" s="535" t="str">
        <f t="shared" ca="1" si="247"/>
        <v>-</v>
      </c>
      <c r="OW33" s="535" t="str">
        <f t="shared" ca="1" si="247"/>
        <v>-</v>
      </c>
      <c r="OX33" s="535" t="str">
        <f t="shared" ca="1" si="247"/>
        <v>-</v>
      </c>
      <c r="OY33" s="535" t="str">
        <f t="shared" ca="1" si="247"/>
        <v>-</v>
      </c>
      <c r="OZ33" s="535" t="str">
        <f t="shared" ca="1" si="247"/>
        <v>-</v>
      </c>
      <c r="PA33" s="535" t="str">
        <f t="shared" ca="1" si="247"/>
        <v>-</v>
      </c>
      <c r="PB33" s="535" t="str">
        <f t="shared" ca="1" si="248"/>
        <v>-</v>
      </c>
      <c r="PC33" s="535" t="str">
        <f t="shared" ca="1" si="248"/>
        <v>-</v>
      </c>
      <c r="PD33" s="535" t="str">
        <f t="shared" ca="1" si="248"/>
        <v>-</v>
      </c>
      <c r="PE33" s="535" t="str">
        <f t="shared" ca="1" si="248"/>
        <v>-</v>
      </c>
      <c r="PF33" s="535" t="str">
        <f t="shared" ca="1" si="248"/>
        <v>-</v>
      </c>
      <c r="PG33" s="535" t="str">
        <f t="shared" ca="1" si="248"/>
        <v>-</v>
      </c>
      <c r="PH33" s="535" t="str">
        <f t="shared" ca="1" si="248"/>
        <v>-</v>
      </c>
      <c r="PI33" s="535" t="str">
        <f t="shared" ca="1" si="248"/>
        <v>-</v>
      </c>
      <c r="PJ33" s="535" t="str">
        <f t="shared" ca="1" si="248"/>
        <v>-</v>
      </c>
      <c r="PK33" s="535" t="str">
        <f t="shared" ca="1" si="248"/>
        <v>-</v>
      </c>
      <c r="PL33" s="535" t="str">
        <f t="shared" ca="1" si="249"/>
        <v>-</v>
      </c>
      <c r="PM33" s="535" t="str">
        <f t="shared" ca="1" si="249"/>
        <v>-</v>
      </c>
      <c r="PN33" s="535" t="str">
        <f t="shared" ca="1" si="249"/>
        <v>-</v>
      </c>
      <c r="PO33" s="535" t="str">
        <f t="shared" ca="1" si="249"/>
        <v>-</v>
      </c>
      <c r="PP33" s="535" t="str">
        <f t="shared" ca="1" si="249"/>
        <v>-</v>
      </c>
      <c r="PQ33" s="535" t="str">
        <f t="shared" ca="1" si="249"/>
        <v>-</v>
      </c>
      <c r="PR33" s="545" t="str">
        <f t="shared" ca="1" si="250"/>
        <v>-</v>
      </c>
      <c r="PS33" s="545" t="str">
        <f t="shared" ca="1" si="250"/>
        <v>-</v>
      </c>
      <c r="PT33" s="545" t="str">
        <f t="shared" ca="1" si="250"/>
        <v>-</v>
      </c>
      <c r="PU33" s="545" t="str">
        <f t="shared" ca="1" si="250"/>
        <v>-</v>
      </c>
      <c r="PV33" s="545" t="str">
        <f t="shared" ca="1" si="250"/>
        <v>-</v>
      </c>
      <c r="PW33" s="545" t="str">
        <f t="shared" ca="1" si="250"/>
        <v>-</v>
      </c>
      <c r="PX33" s="545" t="str">
        <f t="shared" ca="1" si="250"/>
        <v>-</v>
      </c>
      <c r="PY33" s="545" t="str">
        <f t="shared" ca="1" si="250"/>
        <v>-</v>
      </c>
      <c r="PZ33" s="545" t="str">
        <f t="shared" ca="1" si="250"/>
        <v>-</v>
      </c>
      <c r="QA33" s="545" t="str">
        <f t="shared" ca="1" si="250"/>
        <v>-</v>
      </c>
      <c r="QB33" s="545" t="str">
        <f t="shared" ca="1" si="251"/>
        <v>-</v>
      </c>
      <c r="QC33" s="545" t="str">
        <f t="shared" ca="1" si="251"/>
        <v>-</v>
      </c>
      <c r="QD33" s="545" t="str">
        <f t="shared" ca="1" si="251"/>
        <v>-</v>
      </c>
      <c r="QE33" s="545" t="str">
        <f t="shared" ca="1" si="251"/>
        <v>-</v>
      </c>
      <c r="QF33" s="545" t="str">
        <f t="shared" ca="1" si="251"/>
        <v>-</v>
      </c>
      <c r="QG33" s="545" t="str">
        <f t="shared" ca="1" si="251"/>
        <v>-</v>
      </c>
      <c r="QH33" s="545" t="str">
        <f t="shared" ca="1" si="251"/>
        <v>-</v>
      </c>
      <c r="QI33" s="545" t="str">
        <f t="shared" ca="1" si="251"/>
        <v>-</v>
      </c>
      <c r="QJ33" s="545" t="str">
        <f t="shared" ca="1" si="251"/>
        <v>-</v>
      </c>
      <c r="QK33" s="545" t="str">
        <f t="shared" ca="1" si="251"/>
        <v>-</v>
      </c>
      <c r="QL33" s="545" t="str">
        <f t="shared" ca="1" si="252"/>
        <v>-</v>
      </c>
      <c r="QM33" s="545" t="str">
        <f t="shared" ca="1" si="252"/>
        <v>-</v>
      </c>
      <c r="QN33" s="545" t="str">
        <f t="shared" ca="1" si="252"/>
        <v>-</v>
      </c>
      <c r="QO33" s="545" t="str">
        <f t="shared" ca="1" si="252"/>
        <v>-</v>
      </c>
      <c r="QP33" s="545" t="str">
        <f t="shared" ca="1" si="252"/>
        <v>-</v>
      </c>
      <c r="QQ33" s="545" t="str">
        <f t="shared" ca="1" si="252"/>
        <v>-</v>
      </c>
      <c r="QR33" s="535" t="str">
        <f t="shared" ca="1" si="253"/>
        <v>-</v>
      </c>
      <c r="QS33" s="535" t="str">
        <f t="shared" ca="1" si="253"/>
        <v>-</v>
      </c>
      <c r="QT33" s="535" t="str">
        <f t="shared" ca="1" si="253"/>
        <v>-</v>
      </c>
      <c r="QU33" s="535" t="str">
        <f t="shared" ca="1" si="253"/>
        <v>-</v>
      </c>
      <c r="QV33" s="535" t="str">
        <f t="shared" ca="1" si="253"/>
        <v>-</v>
      </c>
      <c r="QW33" s="535" t="str">
        <f t="shared" ca="1" si="253"/>
        <v>-</v>
      </c>
      <c r="QX33" s="535" t="str">
        <f t="shared" ca="1" si="253"/>
        <v>-</v>
      </c>
      <c r="QY33" s="535" t="str">
        <f t="shared" ca="1" si="253"/>
        <v>-</v>
      </c>
      <c r="QZ33" s="535" t="str">
        <f t="shared" ca="1" si="253"/>
        <v>-</v>
      </c>
      <c r="RA33" s="535" t="str">
        <f t="shared" ca="1" si="253"/>
        <v>-</v>
      </c>
      <c r="RB33" s="535" t="str">
        <f t="shared" ca="1" si="254"/>
        <v>-</v>
      </c>
      <c r="RC33" s="535" t="str">
        <f t="shared" ca="1" si="254"/>
        <v>-</v>
      </c>
      <c r="RD33" s="535" t="b">
        <f t="shared" ca="1" si="254"/>
        <v>1</v>
      </c>
      <c r="RE33" s="535" t="b">
        <f t="shared" ca="1" si="254"/>
        <v>1</v>
      </c>
      <c r="RF33" s="535" t="b">
        <f t="shared" ca="1" si="254"/>
        <v>1</v>
      </c>
      <c r="RG33" s="535" t="b">
        <f t="shared" ca="1" si="254"/>
        <v>1</v>
      </c>
      <c r="RH33" s="535" t="b">
        <f t="shared" ca="1" si="254"/>
        <v>1</v>
      </c>
      <c r="RI33" s="535" t="b">
        <f t="shared" ca="1" si="254"/>
        <v>1</v>
      </c>
      <c r="RJ33" s="535" t="str">
        <f t="shared" ca="1" si="254"/>
        <v>-</v>
      </c>
      <c r="RK33" s="535" t="str">
        <f t="shared" ca="1" si="254"/>
        <v>-</v>
      </c>
      <c r="RL33" s="535" t="str">
        <f t="shared" ca="1" si="255"/>
        <v>-</v>
      </c>
      <c r="RM33" s="535" t="str">
        <f t="shared" ca="1" si="255"/>
        <v>-</v>
      </c>
      <c r="RN33" s="535" t="str">
        <f t="shared" ca="1" si="255"/>
        <v>-</v>
      </c>
      <c r="RO33" s="535" t="str">
        <f t="shared" ca="1" si="255"/>
        <v>-</v>
      </c>
      <c r="RP33" s="535" t="str">
        <f t="shared" ca="1" si="255"/>
        <v>-</v>
      </c>
      <c r="RQ33" s="535" t="str">
        <f t="shared" ca="1" si="255"/>
        <v>-</v>
      </c>
      <c r="RR33" s="535" t="str">
        <f t="shared" ca="1" si="255"/>
        <v>-</v>
      </c>
      <c r="RS33" s="535" t="str">
        <f t="shared" ca="1" si="255"/>
        <v>-</v>
      </c>
      <c r="RT33" s="535" t="str">
        <f t="shared" ca="1" si="255"/>
        <v>-</v>
      </c>
      <c r="RU33" s="535" t="str">
        <f t="shared" ca="1" si="255"/>
        <v>-</v>
      </c>
      <c r="RV33" s="535" t="str">
        <f t="shared" ca="1" si="256"/>
        <v>-</v>
      </c>
      <c r="RW33" s="535" t="str">
        <f t="shared" ca="1" si="256"/>
        <v>-</v>
      </c>
      <c r="RX33" s="535" t="str">
        <f t="shared" ca="1" si="256"/>
        <v>-</v>
      </c>
      <c r="RY33" s="535" t="str">
        <f t="shared" ca="1" si="256"/>
        <v>-</v>
      </c>
      <c r="RZ33" s="535" t="str">
        <f t="shared" ca="1" si="256"/>
        <v>-</v>
      </c>
      <c r="SA33" s="535" t="str">
        <f t="shared" ca="1" si="256"/>
        <v>-</v>
      </c>
      <c r="SB33" s="545" t="b">
        <f t="shared" ca="1" si="257"/>
        <v>1</v>
      </c>
      <c r="SC33" s="545" t="b">
        <f t="shared" ca="1" si="257"/>
        <v>1</v>
      </c>
      <c r="SD33" s="545" t="b">
        <f t="shared" ca="1" si="257"/>
        <v>1</v>
      </c>
      <c r="SE33" s="545" t="b">
        <f t="shared" ca="1" si="257"/>
        <v>1</v>
      </c>
      <c r="SF33" s="545" t="b">
        <f t="shared" ca="1" si="257"/>
        <v>1</v>
      </c>
      <c r="SG33" s="545" t="b">
        <f t="shared" ca="1" si="257"/>
        <v>1</v>
      </c>
      <c r="SH33" s="545" t="b">
        <f t="shared" ca="1" si="257"/>
        <v>1</v>
      </c>
      <c r="SI33" s="545" t="b">
        <f t="shared" ca="1" si="257"/>
        <v>1</v>
      </c>
      <c r="SJ33" s="545" t="b">
        <f t="shared" ca="1" si="257"/>
        <v>1</v>
      </c>
      <c r="SK33" s="545" t="b">
        <f t="shared" ca="1" si="257"/>
        <v>1</v>
      </c>
      <c r="SL33" s="545" t="b">
        <f t="shared" ca="1" si="258"/>
        <v>1</v>
      </c>
      <c r="SM33" s="545" t="b">
        <f t="shared" ca="1" si="258"/>
        <v>1</v>
      </c>
      <c r="SN33" s="545" t="b">
        <f t="shared" ca="1" si="258"/>
        <v>1</v>
      </c>
      <c r="SO33" s="545" t="b">
        <f t="shared" ca="1" si="258"/>
        <v>1</v>
      </c>
      <c r="SP33" s="545" t="b">
        <f t="shared" ca="1" si="258"/>
        <v>1</v>
      </c>
      <c r="SQ33" s="545" t="b">
        <f t="shared" ca="1" si="258"/>
        <v>1</v>
      </c>
      <c r="SR33" s="545" t="b">
        <f t="shared" ca="1" si="258"/>
        <v>1</v>
      </c>
      <c r="SS33" s="545" t="b">
        <f t="shared" ca="1" si="258"/>
        <v>1</v>
      </c>
      <c r="ST33" s="545" t="b">
        <f t="shared" ca="1" si="258"/>
        <v>1</v>
      </c>
      <c r="SU33" s="545" t="b">
        <f t="shared" ca="1" si="258"/>
        <v>1</v>
      </c>
      <c r="SV33" s="545" t="b">
        <f t="shared" ca="1" si="259"/>
        <v>1</v>
      </c>
      <c r="SW33" s="545" t="b">
        <f t="shared" ca="1" si="259"/>
        <v>1</v>
      </c>
      <c r="SX33" s="545" t="b">
        <f t="shared" ca="1" si="259"/>
        <v>1</v>
      </c>
      <c r="SY33" s="545" t="b">
        <f t="shared" ca="1" si="259"/>
        <v>1</v>
      </c>
      <c r="SZ33" s="545" t="b">
        <f t="shared" ca="1" si="259"/>
        <v>1</v>
      </c>
      <c r="TA33" s="545" t="b">
        <f t="shared" ca="1" si="259"/>
        <v>1</v>
      </c>
      <c r="TB33" s="535" t="str">
        <f t="shared" ca="1" si="260"/>
        <v>-</v>
      </c>
      <c r="TC33" s="535" t="str">
        <f t="shared" ca="1" si="260"/>
        <v>-</v>
      </c>
      <c r="TD33" s="535" t="str">
        <f t="shared" ca="1" si="260"/>
        <v>-</v>
      </c>
      <c r="TE33" s="535" t="str">
        <f t="shared" ca="1" si="260"/>
        <v>-</v>
      </c>
      <c r="TF33" s="535" t="str">
        <f t="shared" ca="1" si="260"/>
        <v>-</v>
      </c>
      <c r="TG33" s="535" t="str">
        <f t="shared" ca="1" si="260"/>
        <v>-</v>
      </c>
      <c r="TH33" s="535" t="str">
        <f t="shared" ca="1" si="260"/>
        <v>-</v>
      </c>
      <c r="TI33" s="535" t="str">
        <f t="shared" ca="1" si="260"/>
        <v>-</v>
      </c>
      <c r="TJ33" s="535" t="str">
        <f t="shared" ca="1" si="260"/>
        <v>-</v>
      </c>
      <c r="TK33" s="535" t="str">
        <f t="shared" ca="1" si="260"/>
        <v>-</v>
      </c>
      <c r="TL33" s="535" t="str">
        <f t="shared" ca="1" si="261"/>
        <v>-</v>
      </c>
      <c r="TM33" s="535" t="str">
        <f t="shared" ca="1" si="261"/>
        <v>-</v>
      </c>
      <c r="TN33" s="535" t="str">
        <f t="shared" ca="1" si="261"/>
        <v>-</v>
      </c>
      <c r="TO33" s="535" t="str">
        <f t="shared" ca="1" si="261"/>
        <v>-</v>
      </c>
      <c r="TP33" s="535" t="str">
        <f t="shared" ca="1" si="261"/>
        <v>-</v>
      </c>
      <c r="TQ33" s="535" t="str">
        <f t="shared" ca="1" si="261"/>
        <v>-</v>
      </c>
      <c r="TR33" s="535" t="str">
        <f t="shared" ca="1" si="261"/>
        <v>-</v>
      </c>
      <c r="TS33" s="535" t="str">
        <f t="shared" ca="1" si="261"/>
        <v>-</v>
      </c>
      <c r="TT33" s="535" t="str">
        <f t="shared" ca="1" si="261"/>
        <v>-</v>
      </c>
      <c r="TU33" s="535" t="str">
        <f t="shared" ca="1" si="261"/>
        <v>-</v>
      </c>
      <c r="TV33" s="535" t="str">
        <f t="shared" ca="1" si="262"/>
        <v>-</v>
      </c>
      <c r="TW33" s="535" t="str">
        <f t="shared" ca="1" si="262"/>
        <v>-</v>
      </c>
      <c r="TX33" s="535" t="str">
        <f t="shared" ca="1" si="262"/>
        <v>-</v>
      </c>
      <c r="TY33" s="535" t="str">
        <f t="shared" ca="1" si="262"/>
        <v>-</v>
      </c>
      <c r="TZ33" s="535" t="str">
        <f t="shared" ca="1" si="262"/>
        <v>-</v>
      </c>
      <c r="UA33" s="535" t="str">
        <f t="shared" ca="1" si="262"/>
        <v>-</v>
      </c>
      <c r="UB33" s="535" t="str">
        <f t="shared" ca="1" si="262"/>
        <v>-</v>
      </c>
      <c r="UC33" s="535" t="str">
        <f t="shared" ca="1" si="262"/>
        <v>-</v>
      </c>
      <c r="UD33" s="535" t="str">
        <f t="shared" ca="1" si="262"/>
        <v>-</v>
      </c>
      <c r="UE33" s="535" t="str">
        <f t="shared" ca="1" si="262"/>
        <v>-</v>
      </c>
      <c r="UF33" s="535" t="str">
        <f t="shared" ca="1" si="263"/>
        <v>-</v>
      </c>
      <c r="UG33" s="535" t="str">
        <f t="shared" ca="1" si="263"/>
        <v>-</v>
      </c>
      <c r="UH33" s="535" t="str">
        <f t="shared" ca="1" si="263"/>
        <v>-</v>
      </c>
      <c r="UI33" s="535" t="str">
        <f t="shared" ca="1" si="263"/>
        <v>-</v>
      </c>
      <c r="UJ33" s="535" t="str">
        <f t="shared" ca="1" si="263"/>
        <v>-</v>
      </c>
      <c r="UK33" s="535" t="str">
        <f t="shared" ca="1" si="263"/>
        <v>-</v>
      </c>
      <c r="UL33" s="545" t="str">
        <f t="shared" ca="1" si="264"/>
        <v>-</v>
      </c>
      <c r="UM33" s="545" t="str">
        <f t="shared" ca="1" si="264"/>
        <v>-</v>
      </c>
      <c r="UN33" s="545" t="str">
        <f t="shared" ca="1" si="264"/>
        <v>-</v>
      </c>
      <c r="UO33" s="545" t="str">
        <f t="shared" ca="1" si="264"/>
        <v>-</v>
      </c>
      <c r="UP33" s="545" t="str">
        <f t="shared" ca="1" si="264"/>
        <v>-</v>
      </c>
      <c r="UQ33" s="545" t="str">
        <f t="shared" ca="1" si="264"/>
        <v>-</v>
      </c>
      <c r="UR33" s="545" t="str">
        <f t="shared" ca="1" si="264"/>
        <v>-</v>
      </c>
      <c r="US33" s="545" t="str">
        <f t="shared" ca="1" si="264"/>
        <v>-</v>
      </c>
      <c r="UT33" s="545" t="str">
        <f t="shared" ca="1" si="264"/>
        <v>-</v>
      </c>
      <c r="UU33" s="545" t="str">
        <f t="shared" ca="1" si="264"/>
        <v>-</v>
      </c>
      <c r="UV33" s="545" t="str">
        <f t="shared" ca="1" si="265"/>
        <v>-</v>
      </c>
      <c r="UW33" s="545" t="str">
        <f t="shared" ca="1" si="265"/>
        <v>-</v>
      </c>
      <c r="UX33" s="545" t="str">
        <f t="shared" ca="1" si="265"/>
        <v>-</v>
      </c>
      <c r="UY33" s="545" t="str">
        <f t="shared" ca="1" si="265"/>
        <v>-</v>
      </c>
      <c r="UZ33" s="545" t="str">
        <f t="shared" ca="1" si="265"/>
        <v>-</v>
      </c>
      <c r="VA33" s="545" t="str">
        <f t="shared" ca="1" si="265"/>
        <v>-</v>
      </c>
      <c r="VB33" s="545" t="str">
        <f t="shared" ca="1" si="265"/>
        <v>-</v>
      </c>
      <c r="VC33" s="545" t="str">
        <f t="shared" ca="1" si="265"/>
        <v>-</v>
      </c>
      <c r="VD33" s="545" t="str">
        <f t="shared" ca="1" si="265"/>
        <v>-</v>
      </c>
      <c r="VE33" s="545" t="str">
        <f t="shared" ca="1" si="265"/>
        <v>-</v>
      </c>
      <c r="VF33" s="545" t="str">
        <f t="shared" ca="1" si="266"/>
        <v>-</v>
      </c>
      <c r="VG33" s="545" t="str">
        <f t="shared" ca="1" si="266"/>
        <v>-</v>
      </c>
      <c r="VH33" s="545" t="str">
        <f t="shared" ca="1" si="266"/>
        <v>-</v>
      </c>
      <c r="VI33" s="545" t="str">
        <f t="shared" ca="1" si="266"/>
        <v>-</v>
      </c>
      <c r="VJ33" s="545" t="str">
        <f t="shared" ca="1" si="266"/>
        <v>-</v>
      </c>
      <c r="VK33" s="545" t="str">
        <f t="shared" ca="1" si="266"/>
        <v>-</v>
      </c>
      <c r="VL33" s="19">
        <f t="shared" ca="1" si="275"/>
        <v>1</v>
      </c>
      <c r="VM33" s="23">
        <v>0</v>
      </c>
    </row>
    <row r="34" spans="1:585" outlineLevel="2">
      <c r="A34" s="21">
        <f t="shared" ref="A34:A36" si="276">ROW(A34)-5</f>
        <v>29</v>
      </c>
      <c r="B34" s="21">
        <f>$A$31</f>
        <v>26</v>
      </c>
      <c r="C34" t="e">
        <f t="shared" ca="1" si="145"/>
        <v>#NAME?</v>
      </c>
      <c r="D34" s="136" t="str">
        <f t="shared" ca="1" si="146"/>
        <v>GSW</v>
      </c>
      <c r="E34" t="b">
        <v>1</v>
      </c>
      <c r="F34" t="b">
        <v>0</v>
      </c>
      <c r="G34" t="b">
        <f t="shared" si="147"/>
        <v>1</v>
      </c>
      <c r="H34" s="215">
        <f t="shared" ca="1" si="272"/>
        <v>3</v>
      </c>
      <c r="I34" s="19">
        <f t="shared" ca="1" si="148"/>
        <v>1</v>
      </c>
      <c r="J34" s="19">
        <f t="shared" ca="1" si="148"/>
        <v>0</v>
      </c>
      <c r="K34" s="19">
        <f t="shared" ca="1" si="148"/>
        <v>0</v>
      </c>
      <c r="L34" s="19">
        <f t="shared" ca="1" si="148"/>
        <v>0</v>
      </c>
      <c r="M34" s="19">
        <f t="shared" ca="1" si="148"/>
        <v>2</v>
      </c>
      <c r="N34" s="19">
        <f t="shared" ca="1" si="148"/>
        <v>2</v>
      </c>
      <c r="O34" s="19">
        <f t="shared" ca="1" si="148"/>
        <v>3</v>
      </c>
      <c r="P34" s="19">
        <f t="shared" ca="1" si="148"/>
        <v>2</v>
      </c>
      <c r="Q34" s="19">
        <f t="shared" ca="1" si="148"/>
        <v>2</v>
      </c>
      <c r="R34" s="19">
        <f t="shared" ca="1" si="148"/>
        <v>0</v>
      </c>
      <c r="S34" s="19">
        <f t="shared" ca="1" si="148"/>
        <v>0</v>
      </c>
      <c r="T34" s="19">
        <f t="shared" ca="1" si="148"/>
        <v>0</v>
      </c>
      <c r="U34" s="19">
        <f t="shared" ca="1" si="148"/>
        <v>0</v>
      </c>
      <c r="V34" s="19">
        <f t="shared" ca="1" si="148"/>
        <v>0</v>
      </c>
      <c r="W34" s="19">
        <f t="shared" ca="1" si="148"/>
        <v>1</v>
      </c>
      <c r="X34" s="19">
        <f t="shared" ca="1" si="148"/>
        <v>1</v>
      </c>
      <c r="Y34" s="19">
        <f t="shared" ca="1" si="149"/>
        <v>1</v>
      </c>
      <c r="Z34" s="211"/>
      <c r="AA34" s="211"/>
      <c r="AB34" s="211"/>
      <c r="AC34" s="211"/>
      <c r="AD34" s="211"/>
      <c r="AE34" s="19">
        <f ca="1">OFFSET(AE$5,$B34,0)</f>
        <v>0</v>
      </c>
      <c r="AF34" s="211"/>
      <c r="AG34" s="211"/>
      <c r="AH34" s="211"/>
      <c r="AI34" s="211"/>
      <c r="AJ34" s="211"/>
      <c r="AK34" s="211"/>
      <c r="AL34" s="211"/>
      <c r="AM34" s="211"/>
      <c r="AN34" s="136">
        <f t="shared" ca="1" si="267"/>
        <v>2</v>
      </c>
      <c r="AO34" s="136">
        <f ca="1">INDEX(CHOOSE($P34,DataAutumn!i.AdultDrys,DataWinter!i.AdultDrys,DataSpring!i.AdultDrys),1,$O34)</f>
        <v>4</v>
      </c>
      <c r="AP34" s="5">
        <f t="shared" ca="1" si="150"/>
        <v>1</v>
      </c>
      <c r="AQ34" s="5">
        <f t="shared" ca="1" si="150"/>
        <v>1</v>
      </c>
      <c r="AR34" s="5">
        <f t="shared" ca="1" si="151"/>
        <v>3</v>
      </c>
      <c r="AS34" s="211"/>
      <c r="AT34" s="211"/>
      <c r="AU34" s="211"/>
      <c r="AV34" s="353" t="str">
        <f t="shared" ca="1" si="152"/>
        <v>TemplateEx 00003 GSW MWM&amp;BBT Day169 Scan2-0000 RR     GP100% WP100% MP100% T_TRUE (F33N11)</v>
      </c>
      <c r="AW34" s="9" t="str">
        <f ca="1">IF(COUNTIF(AV$5:AV34,AV34)=1,"-","Dup")</f>
        <v>-</v>
      </c>
      <c r="AX34" s="9"/>
      <c r="AY34" s="19" t="str">
        <f t="shared" ca="1" si="153"/>
        <v>-</v>
      </c>
      <c r="AZ34" s="19" t="str">
        <f t="shared" ca="1" si="153"/>
        <v>-</v>
      </c>
      <c r="BA34" s="19" t="str">
        <f t="shared" ca="1" si="153"/>
        <v>-</v>
      </c>
      <c r="BB34" s="19" t="str">
        <f t="shared" ca="1" si="153"/>
        <v>-</v>
      </c>
      <c r="BC34" s="19" t="str">
        <f t="shared" ca="1" si="153"/>
        <v>-</v>
      </c>
      <c r="BD34" s="19" t="str">
        <f t="shared" ca="1" si="153"/>
        <v>-</v>
      </c>
      <c r="BE34" s="19" t="str">
        <f t="shared" ca="1" si="153"/>
        <v>-</v>
      </c>
      <c r="BF34" s="19" t="str">
        <f t="shared" ca="1" si="153"/>
        <v>-</v>
      </c>
      <c r="BG34" s="9"/>
      <c r="BH34" s="19" t="b">
        <f t="shared" ca="1" si="273"/>
        <v>1</v>
      </c>
      <c r="BI34" s="19" t="str">
        <f t="shared" ca="1" si="273"/>
        <v>-</v>
      </c>
      <c r="BJ34" s="19" t="str">
        <f t="shared" ca="1" si="273"/>
        <v>-</v>
      </c>
      <c r="BK34" s="19" t="str">
        <f t="shared" ca="1" si="273"/>
        <v>-</v>
      </c>
      <c r="BL34" s="19" t="b">
        <f t="shared" ca="1" si="273"/>
        <v>0</v>
      </c>
      <c r="BM34" s="19">
        <f t="shared" ca="1" si="155"/>
        <v>0</v>
      </c>
      <c r="BN34" s="19" t="b">
        <f t="shared" ca="1" si="155"/>
        <v>1</v>
      </c>
      <c r="BO34" s="9"/>
      <c r="BP34" s="19" t="str">
        <f t="shared" ca="1" si="156"/>
        <v>-</v>
      </c>
      <c r="BQ34" s="5" t="str">
        <f t="shared" ca="1" si="268"/>
        <v>-</v>
      </c>
      <c r="BR34" s="5">
        <f t="shared" ca="1" si="158"/>
        <v>0</v>
      </c>
      <c r="BS34" s="19" t="str">
        <f t="shared" ca="1" si="159"/>
        <v>-</v>
      </c>
      <c r="BT34" s="19" t="str">
        <f t="shared" ca="1" si="159"/>
        <v>-</v>
      </c>
      <c r="BU34" s="19" t="str">
        <f t="shared" ca="1" si="159"/>
        <v>-</v>
      </c>
      <c r="BV34" s="5" t="str">
        <f t="shared" ca="1" si="160"/>
        <v>-</v>
      </c>
      <c r="BW34" s="5">
        <f t="shared" ca="1" si="161"/>
        <v>0</v>
      </c>
      <c r="BX34" s="19" t="str">
        <f t="shared" ca="1" si="162"/>
        <v>-</v>
      </c>
      <c r="BY34" s="5" t="str">
        <f t="shared" ca="1" si="163"/>
        <v>-</v>
      </c>
      <c r="BZ34" s="5">
        <f t="shared" ca="1" si="164"/>
        <v>0</v>
      </c>
      <c r="CA34" s="19" t="str">
        <f t="shared" ca="1" si="165"/>
        <v>-</v>
      </c>
      <c r="CB34" s="19" t="str">
        <f t="shared" ca="1" si="165"/>
        <v>-</v>
      </c>
      <c r="CC34" s="19" t="str">
        <f t="shared" ca="1" si="165"/>
        <v>-</v>
      </c>
      <c r="CD34" s="5" t="str">
        <f t="shared" ca="1" si="166"/>
        <v>-</v>
      </c>
      <c r="CE34" s="5">
        <f t="shared" ca="1" si="167"/>
        <v>0</v>
      </c>
      <c r="CF34" s="9"/>
      <c r="CG34" s="19" t="str">
        <f t="shared" ca="1" si="168"/>
        <v>-</v>
      </c>
      <c r="CH34" s="19" t="str">
        <f t="shared" ca="1" si="168"/>
        <v>-</v>
      </c>
      <c r="CI34" s="19" t="str">
        <f t="shared" ca="1" si="168"/>
        <v>-</v>
      </c>
      <c r="CJ34" s="19" t="str">
        <f t="shared" ca="1" si="168"/>
        <v>-</v>
      </c>
      <c r="CK34" s="19" t="str">
        <f t="shared" ca="1" si="168"/>
        <v>-</v>
      </c>
      <c r="CL34" s="19" t="str">
        <f t="shared" ca="1" si="168"/>
        <v>-</v>
      </c>
      <c r="CM34" s="19" t="str">
        <f t="shared" ca="1" si="168"/>
        <v>-</v>
      </c>
      <c r="CN34" s="19" t="str">
        <f t="shared" ca="1" si="168"/>
        <v>-</v>
      </c>
      <c r="CO34" s="19" t="str">
        <f t="shared" ca="1" si="168"/>
        <v>-</v>
      </c>
      <c r="CP34" s="19" t="str">
        <f t="shared" ca="1" si="168"/>
        <v>-</v>
      </c>
      <c r="CQ34" s="9"/>
      <c r="CR34" s="19" t="b">
        <f t="shared" ca="1" si="169"/>
        <v>1</v>
      </c>
      <c r="CS34" s="19" t="b">
        <f t="shared" ca="1" si="170"/>
        <v>1</v>
      </c>
      <c r="CT34" s="19" t="b">
        <f t="shared" ca="1" si="170"/>
        <v>1</v>
      </c>
      <c r="CU34" s="579">
        <f t="shared" ca="1" si="171"/>
        <v>2321200000</v>
      </c>
      <c r="CV34" s="19" t="b">
        <f t="shared" ca="1" si="273"/>
        <v>0</v>
      </c>
      <c r="CW34" s="19">
        <f t="shared" ca="1" si="273"/>
        <v>0</v>
      </c>
      <c r="CX34" s="19" t="str">
        <f t="shared" ca="1" si="273"/>
        <v>-</v>
      </c>
      <c r="CY34" s="578" t="str">
        <f t="shared" ca="1" si="273"/>
        <v>-</v>
      </c>
      <c r="CZ34" s="430">
        <f t="shared" ca="1" si="174"/>
        <v>669</v>
      </c>
      <c r="DA34" s="430">
        <f t="shared" ca="1" si="174"/>
        <v>703</v>
      </c>
      <c r="DB34" s="430">
        <f t="shared" ca="1" si="174"/>
        <v>738</v>
      </c>
      <c r="DC34" s="144">
        <f t="shared" ca="1" si="175"/>
        <v>413</v>
      </c>
      <c r="DD34" s="144">
        <f t="shared" ca="1" si="175"/>
        <v>448</v>
      </c>
      <c r="DE34" s="144">
        <f t="shared" ca="1" si="175"/>
        <v>483</v>
      </c>
      <c r="DF34" s="19" t="str">
        <f t="shared" ca="1" si="176"/>
        <v>-</v>
      </c>
      <c r="DG34" s="19" t="str">
        <f t="shared" ca="1" si="176"/>
        <v>-</v>
      </c>
      <c r="DH34" s="19" t="str">
        <f t="shared" ca="1" si="176"/>
        <v>-</v>
      </c>
      <c r="DI34" s="19" t="str">
        <f t="shared" ca="1" si="176"/>
        <v>-</v>
      </c>
      <c r="DJ34" s="19" t="str">
        <f t="shared" ca="1" si="176"/>
        <v>-</v>
      </c>
      <c r="DK34" s="19" t="str">
        <f t="shared" ca="1" si="176"/>
        <v>-</v>
      </c>
      <c r="DL34" s="19">
        <f t="shared" ca="1" si="176"/>
        <v>1</v>
      </c>
      <c r="DM34" s="19">
        <f t="shared" ca="1" si="176"/>
        <v>1</v>
      </c>
      <c r="DN34" s="19">
        <f t="shared" ca="1" si="176"/>
        <v>0</v>
      </c>
      <c r="DO34" s="19" t="str">
        <f t="shared" ca="1" si="176"/>
        <v>-</v>
      </c>
      <c r="DP34" s="19" t="str">
        <f t="shared" ca="1" si="176"/>
        <v>-</v>
      </c>
      <c r="DQ34" s="19" t="str">
        <f t="shared" ca="1" si="176"/>
        <v>-</v>
      </c>
      <c r="DR34" s="19" t="str">
        <f t="shared" ca="1" si="176"/>
        <v>-</v>
      </c>
      <c r="DS34" s="19" t="str">
        <f t="shared" ca="1" si="176"/>
        <v>-</v>
      </c>
      <c r="DT34" s="19">
        <f t="shared" ca="1" si="176"/>
        <v>0</v>
      </c>
      <c r="DU34" s="19" t="str">
        <f t="shared" ca="1" si="176"/>
        <v>-</v>
      </c>
      <c r="DV34" s="19" t="str">
        <f t="shared" ca="1" si="176"/>
        <v>-</v>
      </c>
      <c r="DW34" s="19" t="str">
        <f t="shared" ca="1" si="273"/>
        <v>-</v>
      </c>
      <c r="DX34" s="19">
        <f t="shared" ca="1" si="273"/>
        <v>1</v>
      </c>
      <c r="DY34" s="19">
        <f t="shared" ca="1" si="273"/>
        <v>1</v>
      </c>
      <c r="DZ34" s="9"/>
      <c r="EA34" s="19" t="str">
        <f t="shared" ca="1" si="274"/>
        <v>-</v>
      </c>
      <c r="EB34" s="19" t="str">
        <f t="shared" ca="1" si="274"/>
        <v>-</v>
      </c>
      <c r="EC34" s="19" t="str">
        <f t="shared" ca="1" si="274"/>
        <v>-</v>
      </c>
      <c r="ED34" s="19" t="str">
        <f t="shared" ca="1" si="274"/>
        <v>-</v>
      </c>
      <c r="EE34" s="19" t="str">
        <f t="shared" ca="1" si="274"/>
        <v>-</v>
      </c>
      <c r="EF34" s="19" t="str">
        <f t="shared" ca="1" si="274"/>
        <v>-</v>
      </c>
      <c r="EG34" s="19" t="str">
        <f t="shared" ca="1" si="274"/>
        <v>-</v>
      </c>
      <c r="EH34" s="19" t="str">
        <f t="shared" ca="1" si="274"/>
        <v>-</v>
      </c>
      <c r="EI34" s="19" t="str">
        <f t="shared" ca="1" si="274"/>
        <v>-</v>
      </c>
      <c r="EJ34" s="19" t="str">
        <f t="shared" ca="1" si="274"/>
        <v>-</v>
      </c>
      <c r="EK34" s="19" t="str">
        <f t="shared" ca="1" si="274"/>
        <v>-</v>
      </c>
      <c r="EL34" s="19" t="str">
        <f t="shared" ca="1" si="274"/>
        <v>-</v>
      </c>
      <c r="EM34" s="19">
        <f t="shared" ca="1" si="274"/>
        <v>0</v>
      </c>
      <c r="EN34" s="430">
        <f t="shared" ca="1" si="179"/>
        <v>0</v>
      </c>
      <c r="EO34" s="430">
        <f t="shared" ca="1" si="179"/>
        <v>0</v>
      </c>
      <c r="EP34" s="116">
        <f t="shared" ca="1" si="180"/>
        <v>0</v>
      </c>
      <c r="EQ34" s="116">
        <f t="shared" ca="1" si="180"/>
        <v>0</v>
      </c>
      <c r="ER34" s="116">
        <f t="shared" ca="1" si="180"/>
        <v>0</v>
      </c>
      <c r="ES34" s="116">
        <f t="shared" ca="1" si="180"/>
        <v>0</v>
      </c>
      <c r="ET34" s="116">
        <f t="shared" ca="1" si="180"/>
        <v>0</v>
      </c>
      <c r="EU34" s="534">
        <f t="shared" ca="1" si="181"/>
        <v>0</v>
      </c>
      <c r="EV34" s="116">
        <f t="shared" ca="1" si="182"/>
        <v>0</v>
      </c>
      <c r="EW34" s="116">
        <f t="shared" ca="1" si="182"/>
        <v>0</v>
      </c>
      <c r="EX34" s="116">
        <f t="shared" ca="1" si="182"/>
        <v>0</v>
      </c>
      <c r="EY34" s="116">
        <f t="shared" ca="1" si="182"/>
        <v>0</v>
      </c>
      <c r="EZ34" s="116">
        <f t="shared" ca="1" si="182"/>
        <v>0</v>
      </c>
      <c r="FA34" s="534">
        <f t="shared" ca="1" si="183"/>
        <v>0</v>
      </c>
      <c r="FB34" s="116">
        <f t="shared" ca="1" si="184"/>
        <v>0</v>
      </c>
      <c r="FC34" s="116">
        <f t="shared" ca="1" si="184"/>
        <v>0</v>
      </c>
      <c r="FD34" s="116">
        <f t="shared" ca="1" si="184"/>
        <v>0</v>
      </c>
      <c r="FE34" s="116">
        <f t="shared" ca="1" si="184"/>
        <v>0</v>
      </c>
      <c r="FF34" s="116">
        <f t="shared" ca="1" si="184"/>
        <v>0</v>
      </c>
      <c r="FG34" s="534">
        <f t="shared" ca="1" si="185"/>
        <v>0</v>
      </c>
      <c r="FH34" s="116">
        <f t="shared" ca="1" si="186"/>
        <v>0</v>
      </c>
      <c r="FI34" s="116">
        <f t="shared" ca="1" si="186"/>
        <v>0</v>
      </c>
      <c r="FJ34" s="116">
        <f t="shared" ca="1" si="186"/>
        <v>0</v>
      </c>
      <c r="FK34" s="116">
        <f t="shared" ca="1" si="186"/>
        <v>0</v>
      </c>
      <c r="FL34" s="116">
        <f t="shared" ca="1" si="186"/>
        <v>0</v>
      </c>
      <c r="FM34" s="534">
        <f t="shared" ca="1" si="187"/>
        <v>0</v>
      </c>
      <c r="FN34" s="116">
        <f t="shared" ca="1" si="188"/>
        <v>0</v>
      </c>
      <c r="FO34" s="116">
        <f t="shared" ca="1" si="188"/>
        <v>0</v>
      </c>
      <c r="FP34" s="116">
        <f t="shared" ca="1" si="188"/>
        <v>0</v>
      </c>
      <c r="FQ34" s="116">
        <f t="shared" ca="1" si="188"/>
        <v>0</v>
      </c>
      <c r="FR34" s="116">
        <f t="shared" ca="1" si="188"/>
        <v>0</v>
      </c>
      <c r="FS34" s="534">
        <f t="shared" ca="1" si="189"/>
        <v>0</v>
      </c>
      <c r="FT34" s="116">
        <f t="shared" ca="1" si="190"/>
        <v>0</v>
      </c>
      <c r="FU34" s="116">
        <f t="shared" ca="1" si="190"/>
        <v>0</v>
      </c>
      <c r="FV34" s="116">
        <f t="shared" ca="1" si="190"/>
        <v>0</v>
      </c>
      <c r="FW34" s="116">
        <f t="shared" ca="1" si="190"/>
        <v>0</v>
      </c>
      <c r="FX34" s="116">
        <f t="shared" ca="1" si="190"/>
        <v>0</v>
      </c>
      <c r="FY34" s="534">
        <f t="shared" ca="1" si="191"/>
        <v>0</v>
      </c>
      <c r="FZ34" s="117">
        <f t="shared" ca="1" si="192"/>
        <v>0</v>
      </c>
      <c r="GA34" s="117">
        <f t="shared" ca="1" si="192"/>
        <v>0</v>
      </c>
      <c r="GB34" s="117">
        <f t="shared" ca="1" si="192"/>
        <v>0</v>
      </c>
      <c r="GC34" s="117">
        <f t="shared" ca="1" si="192"/>
        <v>0</v>
      </c>
      <c r="GD34" s="552">
        <f t="shared" ca="1" si="193"/>
        <v>0</v>
      </c>
      <c r="GE34" s="552">
        <f t="shared" ca="1" si="193"/>
        <v>0</v>
      </c>
      <c r="GF34" s="552">
        <f t="shared" ca="1" si="193"/>
        <v>0</v>
      </c>
      <c r="GG34" s="552">
        <f t="shared" ca="1" si="193"/>
        <v>0</v>
      </c>
      <c r="GH34" s="552">
        <f t="shared" ca="1" si="193"/>
        <v>0</v>
      </c>
      <c r="GI34" s="552">
        <f t="shared" ca="1" si="193"/>
        <v>0</v>
      </c>
      <c r="GJ34" s="552">
        <f t="shared" ca="1" si="193"/>
        <v>0</v>
      </c>
      <c r="GK34" s="552">
        <f t="shared" ca="1" si="193"/>
        <v>0</v>
      </c>
      <c r="GL34" s="552">
        <f t="shared" ca="1" si="193"/>
        <v>0</v>
      </c>
      <c r="GM34" s="552">
        <f t="shared" ca="1" si="193"/>
        <v>0</v>
      </c>
      <c r="GN34" s="552">
        <f t="shared" ca="1" si="194"/>
        <v>0</v>
      </c>
      <c r="GO34" s="552">
        <f t="shared" ca="1" si="194"/>
        <v>0</v>
      </c>
      <c r="GP34" s="552">
        <f t="shared" ca="1" si="194"/>
        <v>0</v>
      </c>
      <c r="GQ34" s="552">
        <f t="shared" ca="1" si="194"/>
        <v>0</v>
      </c>
      <c r="GR34" s="552">
        <f t="shared" ca="1" si="194"/>
        <v>0</v>
      </c>
      <c r="GS34" s="552">
        <f t="shared" ca="1" si="194"/>
        <v>0</v>
      </c>
      <c r="GT34" s="552">
        <f t="shared" ca="1" si="194"/>
        <v>0</v>
      </c>
      <c r="GU34" s="552">
        <f t="shared" ca="1" si="194"/>
        <v>0</v>
      </c>
      <c r="GV34" s="552">
        <f t="shared" ca="1" si="194"/>
        <v>0</v>
      </c>
      <c r="GW34" s="552">
        <f t="shared" ca="1" si="194"/>
        <v>0</v>
      </c>
      <c r="GX34" s="19">
        <f t="shared" ca="1" si="195"/>
        <v>0</v>
      </c>
      <c r="GY34" s="116">
        <f t="shared" ca="1" si="196"/>
        <v>0</v>
      </c>
      <c r="GZ34" s="116">
        <f t="shared" ca="1" si="196"/>
        <v>0</v>
      </c>
      <c r="HA34" s="116">
        <f t="shared" ca="1" si="196"/>
        <v>0</v>
      </c>
      <c r="HB34" s="116">
        <f t="shared" ca="1" si="196"/>
        <v>0</v>
      </c>
      <c r="HC34" s="116">
        <f t="shared" ca="1" si="196"/>
        <v>0</v>
      </c>
      <c r="HD34" s="534">
        <f t="shared" ca="1" si="197"/>
        <v>0</v>
      </c>
      <c r="HE34" s="116">
        <f t="shared" ca="1" si="198"/>
        <v>0</v>
      </c>
      <c r="HF34" s="116">
        <f t="shared" ca="1" si="198"/>
        <v>0</v>
      </c>
      <c r="HG34" s="116">
        <f t="shared" ca="1" si="198"/>
        <v>0</v>
      </c>
      <c r="HH34" s="116">
        <f t="shared" ca="1" si="198"/>
        <v>0</v>
      </c>
      <c r="HI34" s="116">
        <f t="shared" ca="1" si="198"/>
        <v>0</v>
      </c>
      <c r="HJ34" s="534">
        <f t="shared" ca="1" si="199"/>
        <v>0</v>
      </c>
      <c r="HK34" s="116">
        <f t="shared" ca="1" si="200"/>
        <v>0</v>
      </c>
      <c r="HL34" s="116">
        <f t="shared" ca="1" si="200"/>
        <v>0</v>
      </c>
      <c r="HM34" s="116">
        <f t="shared" ca="1" si="200"/>
        <v>0</v>
      </c>
      <c r="HN34" s="116">
        <f t="shared" ca="1" si="200"/>
        <v>0</v>
      </c>
      <c r="HO34" s="116">
        <f t="shared" ca="1" si="200"/>
        <v>0</v>
      </c>
      <c r="HP34" s="534">
        <f t="shared" ca="1" si="201"/>
        <v>0</v>
      </c>
      <c r="HQ34" s="116">
        <f t="shared" ca="1" si="202"/>
        <v>0</v>
      </c>
      <c r="HR34" s="116">
        <f t="shared" ca="1" si="202"/>
        <v>0</v>
      </c>
      <c r="HS34" s="116">
        <f t="shared" ca="1" si="202"/>
        <v>0</v>
      </c>
      <c r="HT34" s="116">
        <f t="shared" ca="1" si="202"/>
        <v>0</v>
      </c>
      <c r="HU34" s="116">
        <f t="shared" ca="1" si="202"/>
        <v>0</v>
      </c>
      <c r="HV34" s="534">
        <f t="shared" ca="1" si="203"/>
        <v>0</v>
      </c>
      <c r="HW34" s="116">
        <f t="shared" ca="1" si="204"/>
        <v>0</v>
      </c>
      <c r="HX34" s="116">
        <f t="shared" ca="1" si="204"/>
        <v>0</v>
      </c>
      <c r="HY34" s="116">
        <f t="shared" ca="1" si="204"/>
        <v>0</v>
      </c>
      <c r="HZ34" s="116">
        <f t="shared" ca="1" si="204"/>
        <v>0</v>
      </c>
      <c r="IA34" s="116">
        <f t="shared" ca="1" si="204"/>
        <v>0</v>
      </c>
      <c r="IB34" s="534">
        <f t="shared" ca="1" si="205"/>
        <v>0</v>
      </c>
      <c r="IC34" s="116">
        <f t="shared" ca="1" si="206"/>
        <v>0</v>
      </c>
      <c r="ID34" s="116">
        <f t="shared" ca="1" si="206"/>
        <v>0</v>
      </c>
      <c r="IE34" s="116">
        <f t="shared" ca="1" si="206"/>
        <v>0</v>
      </c>
      <c r="IF34" s="116">
        <f t="shared" ca="1" si="206"/>
        <v>0</v>
      </c>
      <c r="IG34" s="116">
        <f t="shared" ca="1" si="206"/>
        <v>0</v>
      </c>
      <c r="IH34" s="534">
        <f t="shared" ca="1" si="207"/>
        <v>0</v>
      </c>
      <c r="II34" s="117">
        <f t="shared" ca="1" si="208"/>
        <v>0</v>
      </c>
      <c r="IJ34" s="117">
        <f t="shared" ca="1" si="208"/>
        <v>0</v>
      </c>
      <c r="IK34" s="117">
        <f t="shared" ca="1" si="208"/>
        <v>0</v>
      </c>
      <c r="IL34" s="117">
        <f t="shared" ca="1" si="208"/>
        <v>0</v>
      </c>
      <c r="IM34" s="552">
        <f t="shared" ca="1" si="209"/>
        <v>0</v>
      </c>
      <c r="IN34" s="552">
        <f t="shared" ca="1" si="209"/>
        <v>0</v>
      </c>
      <c r="IO34" s="552">
        <f t="shared" ca="1" si="209"/>
        <v>0</v>
      </c>
      <c r="IP34" s="552">
        <f t="shared" ca="1" si="209"/>
        <v>0</v>
      </c>
      <c r="IQ34" s="552">
        <f t="shared" ca="1" si="209"/>
        <v>0</v>
      </c>
      <c r="IR34" s="552">
        <f t="shared" ca="1" si="209"/>
        <v>0</v>
      </c>
      <c r="IS34" s="552">
        <f t="shared" ca="1" si="209"/>
        <v>0</v>
      </c>
      <c r="IT34" s="552">
        <f t="shared" ca="1" si="209"/>
        <v>0</v>
      </c>
      <c r="IU34" s="552">
        <f t="shared" ca="1" si="209"/>
        <v>0</v>
      </c>
      <c r="IV34" s="552">
        <f t="shared" ca="1" si="209"/>
        <v>0</v>
      </c>
      <c r="IW34" s="552">
        <f t="shared" ca="1" si="210"/>
        <v>0</v>
      </c>
      <c r="IX34" s="552">
        <f t="shared" ca="1" si="210"/>
        <v>0</v>
      </c>
      <c r="IY34" s="552">
        <f t="shared" ca="1" si="210"/>
        <v>0</v>
      </c>
      <c r="IZ34" s="552">
        <f t="shared" ca="1" si="210"/>
        <v>0</v>
      </c>
      <c r="JA34" s="552">
        <f t="shared" ca="1" si="210"/>
        <v>0</v>
      </c>
      <c r="JB34" s="552">
        <f t="shared" ca="1" si="210"/>
        <v>0</v>
      </c>
      <c r="JC34" s="552">
        <f t="shared" ca="1" si="210"/>
        <v>0</v>
      </c>
      <c r="JD34" s="552">
        <f t="shared" ca="1" si="210"/>
        <v>0</v>
      </c>
      <c r="JE34" s="552">
        <f t="shared" ca="1" si="210"/>
        <v>0</v>
      </c>
      <c r="JF34" s="552">
        <f t="shared" ca="1" si="210"/>
        <v>0</v>
      </c>
      <c r="JG34" s="19">
        <f t="shared" ca="1" si="211"/>
        <v>0</v>
      </c>
      <c r="JH34" s="5">
        <f t="shared" ca="1" si="212"/>
        <v>43</v>
      </c>
      <c r="JI34" s="9"/>
      <c r="JJ34" s="5">
        <f t="shared" ca="1" si="213"/>
        <v>1</v>
      </c>
      <c r="JK34" s="5" t="b">
        <f t="shared" ca="1" si="213"/>
        <v>1</v>
      </c>
      <c r="JL34" s="19">
        <f t="shared" ca="1" si="269"/>
        <v>0</v>
      </c>
      <c r="JM34" s="5">
        <f t="shared" ca="1" si="215"/>
        <v>0</v>
      </c>
      <c r="JN34" s="5">
        <f t="shared" ca="1" si="216"/>
        <v>0.01</v>
      </c>
      <c r="JO34" s="5">
        <f t="shared" si="217"/>
        <v>0</v>
      </c>
      <c r="JP34" s="19">
        <f t="shared" ca="1" si="214"/>
        <v>0</v>
      </c>
      <c r="JQ34" s="5">
        <f t="shared" ca="1" si="218"/>
        <v>60</v>
      </c>
      <c r="JR34" s="5">
        <f t="shared" si="219"/>
        <v>1</v>
      </c>
      <c r="JS34" s="19">
        <f t="shared" ca="1" si="269"/>
        <v>0</v>
      </c>
      <c r="JT34" s="19">
        <f t="shared" ca="1" si="269"/>
        <v>0</v>
      </c>
      <c r="JU34" s="19">
        <f t="shared" ca="1" si="269"/>
        <v>0</v>
      </c>
      <c r="JV34" s="19">
        <f t="shared" ca="1" si="269"/>
        <v>0</v>
      </c>
      <c r="JW34" s="19">
        <f t="shared" ca="1" si="269"/>
        <v>0</v>
      </c>
      <c r="JX34" s="19">
        <f t="shared" ca="1" si="269"/>
        <v>0</v>
      </c>
      <c r="JY34" s="19">
        <f t="shared" ca="1" si="269"/>
        <v>0</v>
      </c>
      <c r="JZ34" s="19">
        <f t="shared" ca="1" si="269"/>
        <v>0</v>
      </c>
      <c r="KA34" s="19">
        <f t="shared" ca="1" si="269"/>
        <v>0</v>
      </c>
      <c r="KB34" s="19">
        <f t="shared" ca="1" si="269"/>
        <v>0</v>
      </c>
      <c r="KC34" s="19">
        <f t="shared" ca="1" si="269"/>
        <v>0</v>
      </c>
      <c r="KD34" s="19">
        <f t="shared" ca="1" si="269"/>
        <v>0</v>
      </c>
      <c r="KE34" s="19">
        <f t="shared" ca="1" si="269"/>
        <v>0</v>
      </c>
      <c r="KF34" s="19">
        <f t="shared" ca="1" si="269"/>
        <v>0</v>
      </c>
      <c r="KG34" s="19">
        <f t="shared" ca="1" si="269"/>
        <v>0</v>
      </c>
      <c r="KH34" s="19">
        <f t="shared" ca="1" si="269"/>
        <v>0</v>
      </c>
      <c r="KI34" s="19">
        <f t="shared" ca="1" si="269"/>
        <v>0</v>
      </c>
      <c r="KJ34" s="19">
        <f t="shared" ca="1" si="269"/>
        <v>0</v>
      </c>
      <c r="KK34" s="19">
        <f t="shared" ca="1" si="269"/>
        <v>0</v>
      </c>
      <c r="KL34" s="19">
        <f t="shared" ca="1" si="269"/>
        <v>0</v>
      </c>
      <c r="KM34" s="19">
        <f t="shared" ca="1" si="269"/>
        <v>0</v>
      </c>
      <c r="KN34" s="5">
        <f t="shared" ca="1" si="221"/>
        <v>0</v>
      </c>
      <c r="KO34" s="5">
        <f t="shared" ca="1" si="221"/>
        <v>0</v>
      </c>
      <c r="KP34" s="5">
        <f t="shared" ca="1" si="221"/>
        <v>0.05</v>
      </c>
      <c r="KQ34" s="5">
        <f t="shared" ca="1" si="221"/>
        <v>0.05</v>
      </c>
      <c r="KR34" s="19">
        <f t="shared" ca="1" si="270"/>
        <v>0</v>
      </c>
      <c r="KS34" s="19">
        <f t="shared" ca="1" si="269"/>
        <v>0</v>
      </c>
      <c r="KT34" s="19">
        <f t="shared" ca="1" si="222"/>
        <v>0</v>
      </c>
      <c r="KU34" s="19">
        <f t="shared" ca="1" si="222"/>
        <v>0</v>
      </c>
      <c r="KV34" s="19">
        <f t="shared" ca="1" si="222"/>
        <v>0</v>
      </c>
      <c r="KW34" s="19">
        <f t="shared" ca="1" si="269"/>
        <v>0</v>
      </c>
      <c r="KX34" s="19">
        <f t="shared" ca="1" si="269"/>
        <v>1</v>
      </c>
      <c r="KY34" s="19">
        <f t="shared" ca="1" si="223"/>
        <v>0</v>
      </c>
      <c r="KZ34" s="19">
        <f t="shared" ca="1" si="223"/>
        <v>0</v>
      </c>
      <c r="LA34" s="19">
        <f t="shared" ca="1" si="223"/>
        <v>0</v>
      </c>
      <c r="LB34" s="19">
        <f t="shared" ca="1" si="269"/>
        <v>0</v>
      </c>
      <c r="LC34" s="19">
        <f t="shared" ca="1" si="269"/>
        <v>1</v>
      </c>
      <c r="LD34" s="9"/>
      <c r="LE34" s="19" t="str">
        <f t="shared" ca="1" si="224"/>
        <v>-</v>
      </c>
      <c r="LF34" s="19" t="str">
        <f t="shared" ca="1" si="224"/>
        <v>-</v>
      </c>
      <c r="LG34" s="19" t="str">
        <f t="shared" ca="1" si="224"/>
        <v>-</v>
      </c>
      <c r="LH34" s="19" t="str">
        <f t="shared" ca="1" si="224"/>
        <v>-</v>
      </c>
      <c r="LI34" s="5" t="b">
        <f t="shared" ca="1" si="225"/>
        <v>0</v>
      </c>
      <c r="LJ34" s="5" t="b">
        <f t="shared" ca="1" si="226"/>
        <v>0</v>
      </c>
      <c r="LK34" s="5" t="b">
        <f t="shared" ca="1" si="226"/>
        <v>1</v>
      </c>
      <c r="LL34" s="5" t="b">
        <f t="shared" ca="1" si="226"/>
        <v>0</v>
      </c>
      <c r="LM34" s="136">
        <f t="shared" ca="1" si="227"/>
        <v>2</v>
      </c>
      <c r="LN34" s="136">
        <f t="shared" ca="1" si="227"/>
        <v>2</v>
      </c>
      <c r="LO34" s="5" t="b">
        <f t="shared" ca="1" si="228"/>
        <v>0</v>
      </c>
      <c r="LP34" s="5" t="b">
        <f t="shared" ca="1" si="228"/>
        <v>0</v>
      </c>
      <c r="LQ34" s="5" t="b">
        <f t="shared" ca="1" si="228"/>
        <v>1</v>
      </c>
      <c r="LR34" s="5" t="b">
        <f t="shared" ca="1" si="228"/>
        <v>0</v>
      </c>
      <c r="LS34" s="5">
        <f t="shared" ca="1" si="229"/>
        <v>1</v>
      </c>
      <c r="LT34" s="5">
        <f t="shared" ca="1" si="229"/>
        <v>0.66</v>
      </c>
      <c r="LU34" s="5" t="b">
        <f t="shared" ca="1" si="230"/>
        <v>1</v>
      </c>
      <c r="LV34" s="5" t="str" cm="1">
        <f t="array" aca="1" ref="LV34" ca="1">IF(OR(LW34:MD34&lt;&gt;"-"),TRUE,"-")</f>
        <v>-</v>
      </c>
      <c r="LW34" s="19" t="str">
        <f t="shared" ca="1" si="231"/>
        <v>-</v>
      </c>
      <c r="LX34" s="19" t="str">
        <f t="shared" ca="1" si="231"/>
        <v>-</v>
      </c>
      <c r="LY34" s="19" t="str">
        <f t="shared" ca="1" si="231"/>
        <v>-</v>
      </c>
      <c r="LZ34" s="19" t="str">
        <f t="shared" ca="1" si="231"/>
        <v>-</v>
      </c>
      <c r="MA34" s="19" t="str">
        <f t="shared" ca="1" si="231"/>
        <v>-</v>
      </c>
      <c r="MB34" s="19" t="str">
        <f t="shared" ca="1" si="231"/>
        <v>-</v>
      </c>
      <c r="MC34" s="19" t="str">
        <f t="shared" ca="1" si="231"/>
        <v>-</v>
      </c>
      <c r="MD34" s="19" t="str">
        <f t="shared" ca="1" si="231"/>
        <v>-</v>
      </c>
      <c r="ME34" s="5" t="b">
        <f t="array" aca="1" ref="ME34" ca="1">IF(OR(MF34:ML34&lt;&gt;"-"),TRUE,"-")</f>
        <v>1</v>
      </c>
      <c r="MF34" s="19">
        <f t="shared" ca="1" si="232"/>
        <v>0</v>
      </c>
      <c r="MG34" s="19" t="str">
        <f t="shared" ca="1" si="232"/>
        <v>-</v>
      </c>
      <c r="MH34" s="19">
        <f t="shared" ca="1" si="232"/>
        <v>999999</v>
      </c>
      <c r="MI34" s="19">
        <f t="shared" ca="1" si="232"/>
        <v>999999</v>
      </c>
      <c r="MJ34" s="19">
        <f t="shared" ca="1" si="232"/>
        <v>999999</v>
      </c>
      <c r="MK34" s="19">
        <f t="shared" ca="1" si="233"/>
        <v>999999</v>
      </c>
      <c r="ML34" s="19">
        <f t="shared" ca="1" si="233"/>
        <v>999999</v>
      </c>
      <c r="MM34" s="19" t="str">
        <f t="shared" ca="1" si="233"/>
        <v>-</v>
      </c>
      <c r="MN34" s="19" t="str">
        <f t="shared" ca="1" si="233"/>
        <v>-</v>
      </c>
      <c r="MO34" s="19" t="str">
        <f t="shared" ca="1" si="233"/>
        <v>-</v>
      </c>
      <c r="MP34" s="19" t="b">
        <f t="shared" ca="1" si="233"/>
        <v>0</v>
      </c>
      <c r="MQ34" s="19">
        <f t="shared" ca="1" si="233"/>
        <v>0</v>
      </c>
      <c r="MR34" s="5" t="str">
        <f t="shared" ca="1" si="236"/>
        <v>-</v>
      </c>
      <c r="MS34" s="5" t="str">
        <f t="shared" ca="1" si="236"/>
        <v>-</v>
      </c>
      <c r="MT34" s="5" t="str">
        <f t="shared" ca="1" si="236"/>
        <v>-</v>
      </c>
      <c r="MU34" s="5" t="str">
        <f t="shared" ca="1" si="236"/>
        <v>-</v>
      </c>
      <c r="MV34" s="19" t="str">
        <f t="shared" ca="1" si="237"/>
        <v>-</v>
      </c>
      <c r="MW34" s="19" t="str">
        <f t="shared" ca="1" si="275"/>
        <v>-</v>
      </c>
      <c r="MX34" s="19" t="str">
        <f t="shared" ca="1" si="275"/>
        <v>-</v>
      </c>
      <c r="MY34" s="19" t="str">
        <f t="shared" ca="1" si="275"/>
        <v>-</v>
      </c>
      <c r="MZ34" s="19" t="str">
        <f t="shared" ca="1" si="275"/>
        <v>-</v>
      </c>
      <c r="NA34" s="19" t="str">
        <f t="shared" ca="1" si="275"/>
        <v>-</v>
      </c>
      <c r="NB34" s="19" t="str">
        <f t="shared" ca="1" si="275"/>
        <v>-</v>
      </c>
      <c r="NC34" s="5" t="str">
        <f t="shared" ca="1" si="240"/>
        <v>-</v>
      </c>
      <c r="ND34" s="5">
        <f t="shared" ca="1" si="240"/>
        <v>500</v>
      </c>
      <c r="NE34" s="5">
        <f t="shared" ca="1" si="240"/>
        <v>500</v>
      </c>
      <c r="NF34" s="5" t="str">
        <f t="shared" ca="1" si="240"/>
        <v>-</v>
      </c>
      <c r="NG34" s="5">
        <f t="shared" ca="1" si="240"/>
        <v>150</v>
      </c>
      <c r="NH34" s="5">
        <f t="shared" ca="1" si="240"/>
        <v>550</v>
      </c>
      <c r="NI34" s="5">
        <f t="shared" ca="1" si="241"/>
        <v>1</v>
      </c>
      <c r="NJ34" s="9"/>
      <c r="NK34" s="19">
        <f t="shared" ca="1" si="275"/>
        <v>70</v>
      </c>
      <c r="NL34" s="19">
        <f t="shared" ca="1" si="275"/>
        <v>50</v>
      </c>
      <c r="NM34" s="19">
        <f t="shared" ca="1" si="275"/>
        <v>75</v>
      </c>
      <c r="NN34" s="19">
        <f t="shared" ca="1" si="275"/>
        <v>50</v>
      </c>
      <c r="NO34" s="5">
        <f t="shared" ca="1" si="242"/>
        <v>1</v>
      </c>
      <c r="NP34" s="5">
        <f t="shared" ca="1" si="243"/>
        <v>1</v>
      </c>
      <c r="NQ34" s="5">
        <f t="shared" ca="1" si="244"/>
        <v>1</v>
      </c>
      <c r="NR34" s="19">
        <f t="shared" ca="1" si="271"/>
        <v>1</v>
      </c>
      <c r="NS34" s="9"/>
      <c r="NT34" s="19" t="b">
        <f t="shared" ca="1" si="275"/>
        <v>0</v>
      </c>
      <c r="NU34" s="19" t="b">
        <f t="shared" ca="1" si="275"/>
        <v>0</v>
      </c>
      <c r="NV34" s="19" t="str">
        <f t="shared" ca="1" si="275"/>
        <v>-</v>
      </c>
      <c r="NW34" s="19" t="str">
        <f t="shared" ca="1" si="275"/>
        <v>-</v>
      </c>
      <c r="NX34" s="19">
        <f t="shared" ca="1" si="275"/>
        <v>1</v>
      </c>
      <c r="NY34" s="19">
        <f t="shared" ca="1" si="275"/>
        <v>1</v>
      </c>
      <c r="NZ34" s="19">
        <f t="shared" ca="1" si="275"/>
        <v>2.1403206110492325</v>
      </c>
      <c r="OA34" s="19">
        <f t="shared" ca="1" si="275"/>
        <v>1.965073149607067</v>
      </c>
      <c r="OB34" s="19">
        <f t="shared" ca="1" si="275"/>
        <v>1.9869867897902949</v>
      </c>
      <c r="OC34" s="19">
        <f t="shared" ca="1" si="275"/>
        <v>0.84809443844984356</v>
      </c>
      <c r="OD34" s="19">
        <f t="shared" ca="1" si="275"/>
        <v>1.2867145190754228</v>
      </c>
      <c r="OE34" s="19">
        <f t="shared" ca="1" si="275"/>
        <v>1</v>
      </c>
      <c r="OF34" s="19">
        <f t="shared" ca="1" si="275"/>
        <v>0.26</v>
      </c>
      <c r="OG34" s="9"/>
      <c r="OH34" s="535" t="str">
        <f t="shared" ca="1" si="246"/>
        <v>-</v>
      </c>
      <c r="OI34" s="535" t="str">
        <f t="shared" ca="1" si="246"/>
        <v>-</v>
      </c>
      <c r="OJ34" s="535" t="str">
        <f t="shared" ca="1" si="246"/>
        <v>-</v>
      </c>
      <c r="OK34" s="535" t="str">
        <f t="shared" ca="1" si="246"/>
        <v>-</v>
      </c>
      <c r="OL34" s="535" t="str">
        <f t="shared" ca="1" si="246"/>
        <v>-</v>
      </c>
      <c r="OM34" s="535" t="str">
        <f t="shared" ca="1" si="246"/>
        <v>-</v>
      </c>
      <c r="ON34" s="535" t="str">
        <f t="shared" ca="1" si="246"/>
        <v>-</v>
      </c>
      <c r="OO34" s="535" t="str">
        <f t="shared" ca="1" si="246"/>
        <v>-</v>
      </c>
      <c r="OP34" s="535" t="str">
        <f t="shared" ca="1" si="246"/>
        <v>-</v>
      </c>
      <c r="OQ34" s="535" t="str">
        <f t="shared" ca="1" si="246"/>
        <v>-</v>
      </c>
      <c r="OR34" s="535" t="str">
        <f t="shared" ca="1" si="247"/>
        <v>-</v>
      </c>
      <c r="OS34" s="535" t="str">
        <f t="shared" ca="1" si="247"/>
        <v>-</v>
      </c>
      <c r="OT34" s="535" t="str">
        <f t="shared" ca="1" si="247"/>
        <v>-</v>
      </c>
      <c r="OU34" s="535" t="str">
        <f t="shared" ca="1" si="247"/>
        <v>-</v>
      </c>
      <c r="OV34" s="535" t="str">
        <f t="shared" ca="1" si="247"/>
        <v>-</v>
      </c>
      <c r="OW34" s="535" t="str">
        <f t="shared" ca="1" si="247"/>
        <v>-</v>
      </c>
      <c r="OX34" s="535" t="str">
        <f t="shared" ca="1" si="247"/>
        <v>-</v>
      </c>
      <c r="OY34" s="535" t="str">
        <f t="shared" ca="1" si="247"/>
        <v>-</v>
      </c>
      <c r="OZ34" s="535" t="str">
        <f t="shared" ca="1" si="247"/>
        <v>-</v>
      </c>
      <c r="PA34" s="535" t="str">
        <f t="shared" ca="1" si="247"/>
        <v>-</v>
      </c>
      <c r="PB34" s="535" t="str">
        <f t="shared" ca="1" si="248"/>
        <v>-</v>
      </c>
      <c r="PC34" s="535" t="str">
        <f t="shared" ca="1" si="248"/>
        <v>-</v>
      </c>
      <c r="PD34" s="535" t="str">
        <f t="shared" ca="1" si="248"/>
        <v>-</v>
      </c>
      <c r="PE34" s="535" t="str">
        <f t="shared" ca="1" si="248"/>
        <v>-</v>
      </c>
      <c r="PF34" s="535" t="str">
        <f t="shared" ca="1" si="248"/>
        <v>-</v>
      </c>
      <c r="PG34" s="535" t="str">
        <f t="shared" ca="1" si="248"/>
        <v>-</v>
      </c>
      <c r="PH34" s="535" t="str">
        <f t="shared" ca="1" si="248"/>
        <v>-</v>
      </c>
      <c r="PI34" s="535" t="str">
        <f t="shared" ca="1" si="248"/>
        <v>-</v>
      </c>
      <c r="PJ34" s="535" t="str">
        <f t="shared" ca="1" si="248"/>
        <v>-</v>
      </c>
      <c r="PK34" s="535" t="str">
        <f t="shared" ca="1" si="248"/>
        <v>-</v>
      </c>
      <c r="PL34" s="535" t="str">
        <f t="shared" ca="1" si="249"/>
        <v>-</v>
      </c>
      <c r="PM34" s="535" t="str">
        <f t="shared" ca="1" si="249"/>
        <v>-</v>
      </c>
      <c r="PN34" s="535" t="str">
        <f t="shared" ca="1" si="249"/>
        <v>-</v>
      </c>
      <c r="PO34" s="535" t="str">
        <f t="shared" ca="1" si="249"/>
        <v>-</v>
      </c>
      <c r="PP34" s="535" t="str">
        <f t="shared" ca="1" si="249"/>
        <v>-</v>
      </c>
      <c r="PQ34" s="535" t="str">
        <f t="shared" ca="1" si="249"/>
        <v>-</v>
      </c>
      <c r="PR34" s="545" t="str">
        <f t="shared" ca="1" si="250"/>
        <v>-</v>
      </c>
      <c r="PS34" s="545" t="str">
        <f t="shared" ca="1" si="250"/>
        <v>-</v>
      </c>
      <c r="PT34" s="545" t="str">
        <f t="shared" ca="1" si="250"/>
        <v>-</v>
      </c>
      <c r="PU34" s="545" t="str">
        <f t="shared" ca="1" si="250"/>
        <v>-</v>
      </c>
      <c r="PV34" s="545" t="str">
        <f t="shared" ca="1" si="250"/>
        <v>-</v>
      </c>
      <c r="PW34" s="545" t="str">
        <f t="shared" ca="1" si="250"/>
        <v>-</v>
      </c>
      <c r="PX34" s="545" t="str">
        <f t="shared" ca="1" si="250"/>
        <v>-</v>
      </c>
      <c r="PY34" s="545" t="str">
        <f t="shared" ca="1" si="250"/>
        <v>-</v>
      </c>
      <c r="PZ34" s="545" t="str">
        <f t="shared" ca="1" si="250"/>
        <v>-</v>
      </c>
      <c r="QA34" s="545" t="str">
        <f t="shared" ca="1" si="250"/>
        <v>-</v>
      </c>
      <c r="QB34" s="545" t="str">
        <f t="shared" ca="1" si="251"/>
        <v>-</v>
      </c>
      <c r="QC34" s="545" t="str">
        <f t="shared" ca="1" si="251"/>
        <v>-</v>
      </c>
      <c r="QD34" s="545" t="str">
        <f t="shared" ca="1" si="251"/>
        <v>-</v>
      </c>
      <c r="QE34" s="545" t="str">
        <f t="shared" ca="1" si="251"/>
        <v>-</v>
      </c>
      <c r="QF34" s="545" t="str">
        <f t="shared" ca="1" si="251"/>
        <v>-</v>
      </c>
      <c r="QG34" s="545" t="str">
        <f t="shared" ca="1" si="251"/>
        <v>-</v>
      </c>
      <c r="QH34" s="545" t="str">
        <f t="shared" ca="1" si="251"/>
        <v>-</v>
      </c>
      <c r="QI34" s="545" t="str">
        <f t="shared" ca="1" si="251"/>
        <v>-</v>
      </c>
      <c r="QJ34" s="545" t="str">
        <f t="shared" ca="1" si="251"/>
        <v>-</v>
      </c>
      <c r="QK34" s="545" t="str">
        <f t="shared" ca="1" si="251"/>
        <v>-</v>
      </c>
      <c r="QL34" s="545" t="str">
        <f t="shared" ca="1" si="252"/>
        <v>-</v>
      </c>
      <c r="QM34" s="545" t="str">
        <f t="shared" ca="1" si="252"/>
        <v>-</v>
      </c>
      <c r="QN34" s="545" t="str">
        <f t="shared" ca="1" si="252"/>
        <v>-</v>
      </c>
      <c r="QO34" s="545" t="str">
        <f t="shared" ca="1" si="252"/>
        <v>-</v>
      </c>
      <c r="QP34" s="545" t="str">
        <f t="shared" ca="1" si="252"/>
        <v>-</v>
      </c>
      <c r="QQ34" s="545" t="str">
        <f t="shared" ca="1" si="252"/>
        <v>-</v>
      </c>
      <c r="QR34" s="535" t="str">
        <f t="shared" ca="1" si="253"/>
        <v>-</v>
      </c>
      <c r="QS34" s="535" t="str">
        <f t="shared" ca="1" si="253"/>
        <v>-</v>
      </c>
      <c r="QT34" s="535" t="str">
        <f t="shared" ca="1" si="253"/>
        <v>-</v>
      </c>
      <c r="QU34" s="535" t="str">
        <f t="shared" ca="1" si="253"/>
        <v>-</v>
      </c>
      <c r="QV34" s="535" t="str">
        <f t="shared" ca="1" si="253"/>
        <v>-</v>
      </c>
      <c r="QW34" s="535" t="str">
        <f t="shared" ca="1" si="253"/>
        <v>-</v>
      </c>
      <c r="QX34" s="535" t="str">
        <f t="shared" ca="1" si="253"/>
        <v>-</v>
      </c>
      <c r="QY34" s="535" t="str">
        <f t="shared" ca="1" si="253"/>
        <v>-</v>
      </c>
      <c r="QZ34" s="535" t="str">
        <f t="shared" ca="1" si="253"/>
        <v>-</v>
      </c>
      <c r="RA34" s="535" t="str">
        <f t="shared" ca="1" si="253"/>
        <v>-</v>
      </c>
      <c r="RB34" s="535" t="str">
        <f t="shared" ca="1" si="254"/>
        <v>-</v>
      </c>
      <c r="RC34" s="535" t="str">
        <f t="shared" ca="1" si="254"/>
        <v>-</v>
      </c>
      <c r="RD34" s="535" t="b">
        <f t="shared" ca="1" si="254"/>
        <v>1</v>
      </c>
      <c r="RE34" s="535" t="b">
        <f t="shared" ca="1" si="254"/>
        <v>1</v>
      </c>
      <c r="RF34" s="535" t="b">
        <f t="shared" ca="1" si="254"/>
        <v>1</v>
      </c>
      <c r="RG34" s="535" t="b">
        <f t="shared" ca="1" si="254"/>
        <v>1</v>
      </c>
      <c r="RH34" s="535" t="b">
        <f t="shared" ca="1" si="254"/>
        <v>1</v>
      </c>
      <c r="RI34" s="535" t="b">
        <f t="shared" ca="1" si="254"/>
        <v>1</v>
      </c>
      <c r="RJ34" s="535" t="str">
        <f t="shared" ca="1" si="254"/>
        <v>-</v>
      </c>
      <c r="RK34" s="535" t="str">
        <f t="shared" ca="1" si="254"/>
        <v>-</v>
      </c>
      <c r="RL34" s="535" t="str">
        <f t="shared" ca="1" si="255"/>
        <v>-</v>
      </c>
      <c r="RM34" s="535" t="str">
        <f t="shared" ca="1" si="255"/>
        <v>-</v>
      </c>
      <c r="RN34" s="535" t="str">
        <f t="shared" ca="1" si="255"/>
        <v>-</v>
      </c>
      <c r="RO34" s="535" t="str">
        <f t="shared" ca="1" si="255"/>
        <v>-</v>
      </c>
      <c r="RP34" s="535" t="str">
        <f t="shared" ca="1" si="255"/>
        <v>-</v>
      </c>
      <c r="RQ34" s="535" t="str">
        <f t="shared" ca="1" si="255"/>
        <v>-</v>
      </c>
      <c r="RR34" s="535" t="str">
        <f t="shared" ca="1" si="255"/>
        <v>-</v>
      </c>
      <c r="RS34" s="535" t="str">
        <f t="shared" ca="1" si="255"/>
        <v>-</v>
      </c>
      <c r="RT34" s="535" t="str">
        <f t="shared" ca="1" si="255"/>
        <v>-</v>
      </c>
      <c r="RU34" s="535" t="str">
        <f t="shared" ca="1" si="255"/>
        <v>-</v>
      </c>
      <c r="RV34" s="535" t="str">
        <f t="shared" ca="1" si="256"/>
        <v>-</v>
      </c>
      <c r="RW34" s="535" t="str">
        <f t="shared" ca="1" si="256"/>
        <v>-</v>
      </c>
      <c r="RX34" s="535" t="str">
        <f t="shared" ca="1" si="256"/>
        <v>-</v>
      </c>
      <c r="RY34" s="535" t="str">
        <f t="shared" ca="1" si="256"/>
        <v>-</v>
      </c>
      <c r="RZ34" s="535" t="str">
        <f t="shared" ca="1" si="256"/>
        <v>-</v>
      </c>
      <c r="SA34" s="535" t="str">
        <f t="shared" ca="1" si="256"/>
        <v>-</v>
      </c>
      <c r="SB34" s="545" t="b">
        <f t="shared" ca="1" si="257"/>
        <v>1</v>
      </c>
      <c r="SC34" s="545" t="b">
        <f t="shared" ca="1" si="257"/>
        <v>1</v>
      </c>
      <c r="SD34" s="545" t="b">
        <f t="shared" ca="1" si="257"/>
        <v>1</v>
      </c>
      <c r="SE34" s="545" t="b">
        <f t="shared" ca="1" si="257"/>
        <v>1</v>
      </c>
      <c r="SF34" s="545" t="b">
        <f t="shared" ca="1" si="257"/>
        <v>1</v>
      </c>
      <c r="SG34" s="545" t="b">
        <f t="shared" ca="1" si="257"/>
        <v>1</v>
      </c>
      <c r="SH34" s="545" t="b">
        <f t="shared" ca="1" si="257"/>
        <v>1</v>
      </c>
      <c r="SI34" s="545" t="b">
        <f t="shared" ca="1" si="257"/>
        <v>1</v>
      </c>
      <c r="SJ34" s="545" t="b">
        <f t="shared" ca="1" si="257"/>
        <v>1</v>
      </c>
      <c r="SK34" s="545" t="b">
        <f t="shared" ca="1" si="257"/>
        <v>1</v>
      </c>
      <c r="SL34" s="545" t="b">
        <f t="shared" ca="1" si="258"/>
        <v>1</v>
      </c>
      <c r="SM34" s="545" t="b">
        <f t="shared" ca="1" si="258"/>
        <v>1</v>
      </c>
      <c r="SN34" s="545" t="b">
        <f t="shared" ca="1" si="258"/>
        <v>1</v>
      </c>
      <c r="SO34" s="545" t="b">
        <f t="shared" ca="1" si="258"/>
        <v>1</v>
      </c>
      <c r="SP34" s="545" t="b">
        <f t="shared" ca="1" si="258"/>
        <v>1</v>
      </c>
      <c r="SQ34" s="545" t="b">
        <f t="shared" ca="1" si="258"/>
        <v>1</v>
      </c>
      <c r="SR34" s="545" t="b">
        <f t="shared" ca="1" si="258"/>
        <v>1</v>
      </c>
      <c r="SS34" s="545" t="b">
        <f t="shared" ca="1" si="258"/>
        <v>1</v>
      </c>
      <c r="ST34" s="545" t="b">
        <f t="shared" ca="1" si="258"/>
        <v>1</v>
      </c>
      <c r="SU34" s="545" t="b">
        <f t="shared" ca="1" si="258"/>
        <v>1</v>
      </c>
      <c r="SV34" s="545" t="b">
        <f t="shared" ca="1" si="259"/>
        <v>1</v>
      </c>
      <c r="SW34" s="545" t="b">
        <f t="shared" ca="1" si="259"/>
        <v>1</v>
      </c>
      <c r="SX34" s="545" t="b">
        <f t="shared" ca="1" si="259"/>
        <v>1</v>
      </c>
      <c r="SY34" s="545" t="b">
        <f t="shared" ca="1" si="259"/>
        <v>1</v>
      </c>
      <c r="SZ34" s="545" t="b">
        <f t="shared" ca="1" si="259"/>
        <v>1</v>
      </c>
      <c r="TA34" s="545" t="b">
        <f t="shared" ca="1" si="259"/>
        <v>1</v>
      </c>
      <c r="TB34" s="535" t="str">
        <f t="shared" ca="1" si="260"/>
        <v>-</v>
      </c>
      <c r="TC34" s="535" t="str">
        <f t="shared" ca="1" si="260"/>
        <v>-</v>
      </c>
      <c r="TD34" s="535" t="str">
        <f t="shared" ca="1" si="260"/>
        <v>-</v>
      </c>
      <c r="TE34" s="535" t="str">
        <f t="shared" ca="1" si="260"/>
        <v>-</v>
      </c>
      <c r="TF34" s="535" t="str">
        <f t="shared" ca="1" si="260"/>
        <v>-</v>
      </c>
      <c r="TG34" s="535" t="str">
        <f t="shared" ca="1" si="260"/>
        <v>-</v>
      </c>
      <c r="TH34" s="535" t="str">
        <f t="shared" ca="1" si="260"/>
        <v>-</v>
      </c>
      <c r="TI34" s="535" t="str">
        <f t="shared" ca="1" si="260"/>
        <v>-</v>
      </c>
      <c r="TJ34" s="535" t="str">
        <f t="shared" ca="1" si="260"/>
        <v>-</v>
      </c>
      <c r="TK34" s="535" t="str">
        <f t="shared" ca="1" si="260"/>
        <v>-</v>
      </c>
      <c r="TL34" s="535" t="str">
        <f t="shared" ca="1" si="261"/>
        <v>-</v>
      </c>
      <c r="TM34" s="535" t="str">
        <f t="shared" ca="1" si="261"/>
        <v>-</v>
      </c>
      <c r="TN34" s="535" t="str">
        <f t="shared" ca="1" si="261"/>
        <v>-</v>
      </c>
      <c r="TO34" s="535" t="str">
        <f t="shared" ca="1" si="261"/>
        <v>-</v>
      </c>
      <c r="TP34" s="535" t="str">
        <f t="shared" ca="1" si="261"/>
        <v>-</v>
      </c>
      <c r="TQ34" s="535" t="str">
        <f t="shared" ca="1" si="261"/>
        <v>-</v>
      </c>
      <c r="TR34" s="535" t="str">
        <f t="shared" ca="1" si="261"/>
        <v>-</v>
      </c>
      <c r="TS34" s="535" t="str">
        <f t="shared" ca="1" si="261"/>
        <v>-</v>
      </c>
      <c r="TT34" s="535" t="str">
        <f t="shared" ca="1" si="261"/>
        <v>-</v>
      </c>
      <c r="TU34" s="535" t="str">
        <f t="shared" ca="1" si="261"/>
        <v>-</v>
      </c>
      <c r="TV34" s="535" t="str">
        <f t="shared" ca="1" si="262"/>
        <v>-</v>
      </c>
      <c r="TW34" s="535" t="str">
        <f t="shared" ca="1" si="262"/>
        <v>-</v>
      </c>
      <c r="TX34" s="535" t="str">
        <f t="shared" ca="1" si="262"/>
        <v>-</v>
      </c>
      <c r="TY34" s="535" t="str">
        <f t="shared" ca="1" si="262"/>
        <v>-</v>
      </c>
      <c r="TZ34" s="535" t="str">
        <f t="shared" ca="1" si="262"/>
        <v>-</v>
      </c>
      <c r="UA34" s="535" t="str">
        <f t="shared" ca="1" si="262"/>
        <v>-</v>
      </c>
      <c r="UB34" s="535" t="str">
        <f t="shared" ca="1" si="262"/>
        <v>-</v>
      </c>
      <c r="UC34" s="535" t="str">
        <f t="shared" ca="1" si="262"/>
        <v>-</v>
      </c>
      <c r="UD34" s="535" t="str">
        <f t="shared" ca="1" si="262"/>
        <v>-</v>
      </c>
      <c r="UE34" s="535" t="str">
        <f t="shared" ca="1" si="262"/>
        <v>-</v>
      </c>
      <c r="UF34" s="535" t="str">
        <f t="shared" ca="1" si="263"/>
        <v>-</v>
      </c>
      <c r="UG34" s="535" t="str">
        <f t="shared" ca="1" si="263"/>
        <v>-</v>
      </c>
      <c r="UH34" s="535" t="str">
        <f t="shared" ca="1" si="263"/>
        <v>-</v>
      </c>
      <c r="UI34" s="535" t="str">
        <f t="shared" ca="1" si="263"/>
        <v>-</v>
      </c>
      <c r="UJ34" s="535" t="str">
        <f t="shared" ca="1" si="263"/>
        <v>-</v>
      </c>
      <c r="UK34" s="535" t="str">
        <f t="shared" ca="1" si="263"/>
        <v>-</v>
      </c>
      <c r="UL34" s="545" t="str">
        <f t="shared" ca="1" si="264"/>
        <v>-</v>
      </c>
      <c r="UM34" s="545" t="str">
        <f t="shared" ca="1" si="264"/>
        <v>-</v>
      </c>
      <c r="UN34" s="545" t="str">
        <f t="shared" ca="1" si="264"/>
        <v>-</v>
      </c>
      <c r="UO34" s="545" t="str">
        <f t="shared" ca="1" si="264"/>
        <v>-</v>
      </c>
      <c r="UP34" s="545" t="str">
        <f t="shared" ca="1" si="264"/>
        <v>-</v>
      </c>
      <c r="UQ34" s="545" t="str">
        <f t="shared" ca="1" si="264"/>
        <v>-</v>
      </c>
      <c r="UR34" s="545" t="str">
        <f t="shared" ca="1" si="264"/>
        <v>-</v>
      </c>
      <c r="US34" s="545" t="str">
        <f t="shared" ca="1" si="264"/>
        <v>-</v>
      </c>
      <c r="UT34" s="545" t="str">
        <f t="shared" ca="1" si="264"/>
        <v>-</v>
      </c>
      <c r="UU34" s="545" t="str">
        <f t="shared" ca="1" si="264"/>
        <v>-</v>
      </c>
      <c r="UV34" s="545" t="str">
        <f t="shared" ca="1" si="265"/>
        <v>-</v>
      </c>
      <c r="UW34" s="545" t="str">
        <f t="shared" ca="1" si="265"/>
        <v>-</v>
      </c>
      <c r="UX34" s="545" t="str">
        <f t="shared" ca="1" si="265"/>
        <v>-</v>
      </c>
      <c r="UY34" s="545" t="str">
        <f t="shared" ca="1" si="265"/>
        <v>-</v>
      </c>
      <c r="UZ34" s="545" t="str">
        <f t="shared" ca="1" si="265"/>
        <v>-</v>
      </c>
      <c r="VA34" s="545" t="str">
        <f t="shared" ca="1" si="265"/>
        <v>-</v>
      </c>
      <c r="VB34" s="545" t="str">
        <f t="shared" ca="1" si="265"/>
        <v>-</v>
      </c>
      <c r="VC34" s="545" t="str">
        <f t="shared" ca="1" si="265"/>
        <v>-</v>
      </c>
      <c r="VD34" s="545" t="str">
        <f t="shared" ca="1" si="265"/>
        <v>-</v>
      </c>
      <c r="VE34" s="545" t="str">
        <f t="shared" ca="1" si="265"/>
        <v>-</v>
      </c>
      <c r="VF34" s="545" t="str">
        <f t="shared" ca="1" si="266"/>
        <v>-</v>
      </c>
      <c r="VG34" s="545" t="str">
        <f t="shared" ca="1" si="266"/>
        <v>-</v>
      </c>
      <c r="VH34" s="545" t="str">
        <f t="shared" ca="1" si="266"/>
        <v>-</v>
      </c>
      <c r="VI34" s="545" t="str">
        <f t="shared" ca="1" si="266"/>
        <v>-</v>
      </c>
      <c r="VJ34" s="545" t="str">
        <f t="shared" ca="1" si="266"/>
        <v>-</v>
      </c>
      <c r="VK34" s="545" t="str">
        <f t="shared" ca="1" si="266"/>
        <v>-</v>
      </c>
      <c r="VL34" s="19">
        <f t="shared" ca="1" si="275"/>
        <v>1</v>
      </c>
      <c r="VM34" s="23">
        <v>0</v>
      </c>
    </row>
    <row r="35" spans="1:585" outlineLevel="2">
      <c r="A35" s="21">
        <f t="shared" si="276"/>
        <v>30</v>
      </c>
      <c r="B35" s="21">
        <f>$A$31</f>
        <v>26</v>
      </c>
      <c r="C35" t="e">
        <f t="shared" ca="1" si="145"/>
        <v>#NAME?</v>
      </c>
      <c r="D35" s="136" t="str">
        <f t="shared" ca="1" si="146"/>
        <v>GSW</v>
      </c>
      <c r="E35" t="b">
        <v>1</v>
      </c>
      <c r="F35" t="b">
        <v>0</v>
      </c>
      <c r="G35" t="b">
        <f t="shared" si="147"/>
        <v>1</v>
      </c>
      <c r="H35" s="215">
        <f t="shared" ca="1" si="272"/>
        <v>4</v>
      </c>
      <c r="I35" s="19">
        <f t="shared" ca="1" si="148"/>
        <v>1</v>
      </c>
      <c r="J35" s="19">
        <f t="shared" ca="1" si="148"/>
        <v>0</v>
      </c>
      <c r="K35" s="19">
        <f t="shared" ca="1" si="148"/>
        <v>0</v>
      </c>
      <c r="L35" s="19">
        <f t="shared" ca="1" si="148"/>
        <v>0</v>
      </c>
      <c r="M35" s="19">
        <f t="shared" ca="1" si="148"/>
        <v>2</v>
      </c>
      <c r="N35" s="19">
        <f t="shared" ca="1" si="148"/>
        <v>2</v>
      </c>
      <c r="O35" s="19">
        <f t="shared" ca="1" si="148"/>
        <v>3</v>
      </c>
      <c r="P35" s="19">
        <f t="shared" ca="1" si="148"/>
        <v>2</v>
      </c>
      <c r="Q35" s="19">
        <f t="shared" ca="1" si="148"/>
        <v>2</v>
      </c>
      <c r="R35" s="19">
        <f t="shared" ca="1" si="148"/>
        <v>0</v>
      </c>
      <c r="S35" s="19">
        <f t="shared" ca="1" si="148"/>
        <v>0</v>
      </c>
      <c r="T35" s="19">
        <f t="shared" ca="1" si="148"/>
        <v>0</v>
      </c>
      <c r="U35" s="19">
        <f t="shared" ca="1" si="148"/>
        <v>0</v>
      </c>
      <c r="V35" s="19">
        <f t="shared" ca="1" si="148"/>
        <v>0</v>
      </c>
      <c r="W35" s="19">
        <f t="shared" ca="1" si="148"/>
        <v>1</v>
      </c>
      <c r="X35" s="19">
        <f t="shared" ca="1" si="148"/>
        <v>1</v>
      </c>
      <c r="Y35" s="19">
        <f t="shared" ca="1" si="149"/>
        <v>1</v>
      </c>
      <c r="Z35" s="211"/>
      <c r="AA35" s="211"/>
      <c r="AB35" s="211"/>
      <c r="AC35" s="211"/>
      <c r="AD35" s="211"/>
      <c r="AE35" s="19">
        <f t="shared" ref="AE35:AE36" ca="1" si="277">OFFSET(AE$5,$B35,0)</f>
        <v>0</v>
      </c>
      <c r="AF35" s="211"/>
      <c r="AG35" s="211"/>
      <c r="AH35" s="211"/>
      <c r="AI35" s="211"/>
      <c r="AJ35" s="211"/>
      <c r="AK35" s="211"/>
      <c r="AL35" s="211"/>
      <c r="AM35" s="211"/>
      <c r="AN35" s="136">
        <f t="shared" ca="1" si="267"/>
        <v>2</v>
      </c>
      <c r="AO35" s="136">
        <f ca="1">INDEX(CHOOSE($P35,DataAutumn!i.AdultDrys,DataWinter!i.AdultDrys,DataSpring!i.AdultDrys),1,$O35)</f>
        <v>4</v>
      </c>
      <c r="AP35" s="5">
        <f t="shared" ca="1" si="150"/>
        <v>1</v>
      </c>
      <c r="AQ35" s="5">
        <f t="shared" ca="1" si="150"/>
        <v>1</v>
      </c>
      <c r="AR35" s="5">
        <f t="shared" ca="1" si="151"/>
        <v>3</v>
      </c>
      <c r="AS35" s="211"/>
      <c r="AT35" s="211"/>
      <c r="AU35" s="211"/>
      <c r="AV35" s="353" t="str">
        <f t="shared" ca="1" si="152"/>
        <v>TemplateEx 00004 GSW MWM&amp;BBT Day169 Scan2-0000 RR     GP100% WP100% MP100% T_TRUE (F33N11)</v>
      </c>
      <c r="AW35" s="9" t="str">
        <f ca="1">IF(COUNTIF(AV$5:AV35,AV35)=1,"-","Dup")</f>
        <v>-</v>
      </c>
      <c r="AX35" s="9"/>
      <c r="AY35" s="19" t="str">
        <f t="shared" ca="1" si="153"/>
        <v>-</v>
      </c>
      <c r="AZ35" s="19" t="str">
        <f t="shared" ca="1" si="153"/>
        <v>-</v>
      </c>
      <c r="BA35" s="19" t="str">
        <f t="shared" ca="1" si="153"/>
        <v>-</v>
      </c>
      <c r="BB35" s="19" t="str">
        <f t="shared" ca="1" si="153"/>
        <v>-</v>
      </c>
      <c r="BC35" s="19" t="str">
        <f t="shared" ca="1" si="153"/>
        <v>-</v>
      </c>
      <c r="BD35" s="19" t="str">
        <f t="shared" ca="1" si="153"/>
        <v>-</v>
      </c>
      <c r="BE35" s="19" t="str">
        <f t="shared" ca="1" si="153"/>
        <v>-</v>
      </c>
      <c r="BF35" s="19" t="str">
        <f t="shared" ca="1" si="153"/>
        <v>-</v>
      </c>
      <c r="BG35" s="9"/>
      <c r="BH35" s="19" t="b">
        <f t="shared" ca="1" si="273"/>
        <v>1</v>
      </c>
      <c r="BI35" s="19" t="str">
        <f t="shared" ca="1" si="273"/>
        <v>-</v>
      </c>
      <c r="BJ35" s="19" t="str">
        <f t="shared" ca="1" si="273"/>
        <v>-</v>
      </c>
      <c r="BK35" s="19" t="str">
        <f t="shared" ca="1" si="273"/>
        <v>-</v>
      </c>
      <c r="BL35" s="19" t="b">
        <f t="shared" ca="1" si="273"/>
        <v>0</v>
      </c>
      <c r="BM35" s="19">
        <f t="shared" ca="1" si="155"/>
        <v>0</v>
      </c>
      <c r="BN35" s="19" t="b">
        <f t="shared" ca="1" si="155"/>
        <v>1</v>
      </c>
      <c r="BO35" s="9"/>
      <c r="BP35" s="19" t="str">
        <f t="shared" ca="1" si="156"/>
        <v>-</v>
      </c>
      <c r="BQ35" s="5" t="str">
        <f t="shared" ca="1" si="268"/>
        <v>-</v>
      </c>
      <c r="BR35" s="5">
        <f t="shared" ca="1" si="158"/>
        <v>0</v>
      </c>
      <c r="BS35" s="19" t="str">
        <f t="shared" ca="1" si="159"/>
        <v>-</v>
      </c>
      <c r="BT35" s="19" t="str">
        <f t="shared" ca="1" si="159"/>
        <v>-</v>
      </c>
      <c r="BU35" s="19" t="str">
        <f t="shared" ca="1" si="159"/>
        <v>-</v>
      </c>
      <c r="BV35" s="5" t="str">
        <f t="shared" ca="1" si="160"/>
        <v>-</v>
      </c>
      <c r="BW35" s="5">
        <f t="shared" ca="1" si="161"/>
        <v>0</v>
      </c>
      <c r="BX35" s="19" t="str">
        <f t="shared" ca="1" si="162"/>
        <v>-</v>
      </c>
      <c r="BY35" s="5" t="str">
        <f t="shared" ca="1" si="163"/>
        <v>-</v>
      </c>
      <c r="BZ35" s="5">
        <f t="shared" ca="1" si="164"/>
        <v>0</v>
      </c>
      <c r="CA35" s="19" t="str">
        <f t="shared" ca="1" si="165"/>
        <v>-</v>
      </c>
      <c r="CB35" s="19" t="str">
        <f t="shared" ca="1" si="165"/>
        <v>-</v>
      </c>
      <c r="CC35" s="19" t="str">
        <f t="shared" ca="1" si="165"/>
        <v>-</v>
      </c>
      <c r="CD35" s="5" t="str">
        <f t="shared" ca="1" si="166"/>
        <v>-</v>
      </c>
      <c r="CE35" s="5">
        <f t="shared" ca="1" si="167"/>
        <v>0</v>
      </c>
      <c r="CF35" s="9"/>
      <c r="CG35" s="19" t="str">
        <f t="shared" ca="1" si="168"/>
        <v>-</v>
      </c>
      <c r="CH35" s="19" t="str">
        <f t="shared" ca="1" si="168"/>
        <v>-</v>
      </c>
      <c r="CI35" s="19" t="str">
        <f t="shared" ca="1" si="168"/>
        <v>-</v>
      </c>
      <c r="CJ35" s="19" t="str">
        <f t="shared" ca="1" si="168"/>
        <v>-</v>
      </c>
      <c r="CK35" s="19" t="str">
        <f t="shared" ca="1" si="168"/>
        <v>-</v>
      </c>
      <c r="CL35" s="19" t="str">
        <f t="shared" ca="1" si="168"/>
        <v>-</v>
      </c>
      <c r="CM35" s="19" t="str">
        <f t="shared" ca="1" si="168"/>
        <v>-</v>
      </c>
      <c r="CN35" s="19" t="str">
        <f t="shared" ca="1" si="168"/>
        <v>-</v>
      </c>
      <c r="CO35" s="19" t="str">
        <f t="shared" ca="1" si="168"/>
        <v>-</v>
      </c>
      <c r="CP35" s="19" t="str">
        <f t="shared" ca="1" si="168"/>
        <v>-</v>
      </c>
      <c r="CQ35" s="9"/>
      <c r="CR35" s="19" t="b">
        <f t="shared" ca="1" si="169"/>
        <v>1</v>
      </c>
      <c r="CS35" s="19" t="b">
        <f t="shared" ca="1" si="170"/>
        <v>1</v>
      </c>
      <c r="CT35" s="19" t="b">
        <f t="shared" ca="1" si="170"/>
        <v>1</v>
      </c>
      <c r="CU35" s="579">
        <f t="shared" ca="1" si="171"/>
        <v>2321200000</v>
      </c>
      <c r="CV35" s="19" t="b">
        <f t="shared" ca="1" si="273"/>
        <v>0</v>
      </c>
      <c r="CW35" s="19">
        <f t="shared" ca="1" si="273"/>
        <v>0</v>
      </c>
      <c r="CX35" s="19" t="str">
        <f t="shared" ca="1" si="273"/>
        <v>-</v>
      </c>
      <c r="CY35" s="578" t="str">
        <f t="shared" ca="1" si="273"/>
        <v>-</v>
      </c>
      <c r="CZ35" s="430">
        <f t="shared" ca="1" si="174"/>
        <v>669</v>
      </c>
      <c r="DA35" s="430">
        <f t="shared" ca="1" si="174"/>
        <v>703</v>
      </c>
      <c r="DB35" s="430">
        <f t="shared" ca="1" si="174"/>
        <v>738</v>
      </c>
      <c r="DC35" s="144">
        <f t="shared" ca="1" si="175"/>
        <v>413</v>
      </c>
      <c r="DD35" s="144">
        <f t="shared" ca="1" si="175"/>
        <v>448</v>
      </c>
      <c r="DE35" s="144">
        <f t="shared" ca="1" si="175"/>
        <v>483</v>
      </c>
      <c r="DF35" s="19" t="str">
        <f t="shared" ca="1" si="176"/>
        <v>-</v>
      </c>
      <c r="DG35" s="19" t="str">
        <f t="shared" ca="1" si="176"/>
        <v>-</v>
      </c>
      <c r="DH35" s="19" t="str">
        <f t="shared" ca="1" si="176"/>
        <v>-</v>
      </c>
      <c r="DI35" s="19" t="str">
        <f t="shared" ca="1" si="176"/>
        <v>-</v>
      </c>
      <c r="DJ35" s="19" t="str">
        <f t="shared" ca="1" si="176"/>
        <v>-</v>
      </c>
      <c r="DK35" s="19" t="str">
        <f t="shared" ca="1" si="176"/>
        <v>-</v>
      </c>
      <c r="DL35" s="19">
        <f t="shared" ca="1" si="176"/>
        <v>1</v>
      </c>
      <c r="DM35" s="19">
        <f t="shared" ca="1" si="176"/>
        <v>1</v>
      </c>
      <c r="DN35" s="19">
        <f t="shared" ca="1" si="176"/>
        <v>0</v>
      </c>
      <c r="DO35" s="19" t="str">
        <f t="shared" ca="1" si="176"/>
        <v>-</v>
      </c>
      <c r="DP35" s="19" t="str">
        <f t="shared" ca="1" si="176"/>
        <v>-</v>
      </c>
      <c r="DQ35" s="19" t="str">
        <f t="shared" ca="1" si="176"/>
        <v>-</v>
      </c>
      <c r="DR35" s="19" t="str">
        <f t="shared" ca="1" si="176"/>
        <v>-</v>
      </c>
      <c r="DS35" s="19" t="str">
        <f t="shared" ca="1" si="176"/>
        <v>-</v>
      </c>
      <c r="DT35" s="19">
        <f t="shared" ca="1" si="176"/>
        <v>0</v>
      </c>
      <c r="DU35" s="19" t="str">
        <f t="shared" ca="1" si="176"/>
        <v>-</v>
      </c>
      <c r="DV35" s="19" t="str">
        <f t="shared" ca="1" si="176"/>
        <v>-</v>
      </c>
      <c r="DW35" s="19" t="str">
        <f t="shared" ca="1" si="273"/>
        <v>-</v>
      </c>
      <c r="DX35" s="19">
        <f t="shared" ca="1" si="273"/>
        <v>1</v>
      </c>
      <c r="DY35" s="19">
        <f t="shared" ca="1" si="273"/>
        <v>1</v>
      </c>
      <c r="DZ35" s="9"/>
      <c r="EA35" s="19" t="str">
        <f t="shared" ca="1" si="274"/>
        <v>-</v>
      </c>
      <c r="EB35" s="19" t="str">
        <f t="shared" ca="1" si="274"/>
        <v>-</v>
      </c>
      <c r="EC35" s="19" t="str">
        <f t="shared" ca="1" si="274"/>
        <v>-</v>
      </c>
      <c r="ED35" s="19" t="str">
        <f t="shared" ca="1" si="274"/>
        <v>-</v>
      </c>
      <c r="EE35" s="19" t="str">
        <f t="shared" ca="1" si="274"/>
        <v>-</v>
      </c>
      <c r="EF35" s="19" t="str">
        <f t="shared" ca="1" si="274"/>
        <v>-</v>
      </c>
      <c r="EG35" s="19" t="str">
        <f t="shared" ca="1" si="274"/>
        <v>-</v>
      </c>
      <c r="EH35" s="19" t="str">
        <f t="shared" ca="1" si="274"/>
        <v>-</v>
      </c>
      <c r="EI35" s="19" t="str">
        <f t="shared" ca="1" si="274"/>
        <v>-</v>
      </c>
      <c r="EJ35" s="19" t="str">
        <f t="shared" ca="1" si="274"/>
        <v>-</v>
      </c>
      <c r="EK35" s="19" t="str">
        <f t="shared" ca="1" si="274"/>
        <v>-</v>
      </c>
      <c r="EL35" s="19" t="str">
        <f t="shared" ca="1" si="274"/>
        <v>-</v>
      </c>
      <c r="EM35" s="19">
        <f t="shared" ca="1" si="274"/>
        <v>0</v>
      </c>
      <c r="EN35" s="430">
        <f t="shared" ca="1" si="179"/>
        <v>0</v>
      </c>
      <c r="EO35" s="430">
        <f t="shared" ca="1" si="179"/>
        <v>0</v>
      </c>
      <c r="EP35" s="116">
        <f t="shared" ca="1" si="180"/>
        <v>0</v>
      </c>
      <c r="EQ35" s="116">
        <f t="shared" ca="1" si="180"/>
        <v>0</v>
      </c>
      <c r="ER35" s="116">
        <f t="shared" ca="1" si="180"/>
        <v>0</v>
      </c>
      <c r="ES35" s="116">
        <f t="shared" ca="1" si="180"/>
        <v>0</v>
      </c>
      <c r="ET35" s="116">
        <f t="shared" ca="1" si="180"/>
        <v>0</v>
      </c>
      <c r="EU35" s="534">
        <f t="shared" ca="1" si="181"/>
        <v>0</v>
      </c>
      <c r="EV35" s="116">
        <f t="shared" ca="1" si="182"/>
        <v>0</v>
      </c>
      <c r="EW35" s="116">
        <f t="shared" ca="1" si="182"/>
        <v>0</v>
      </c>
      <c r="EX35" s="116">
        <f t="shared" ca="1" si="182"/>
        <v>0</v>
      </c>
      <c r="EY35" s="116">
        <f t="shared" ca="1" si="182"/>
        <v>0</v>
      </c>
      <c r="EZ35" s="116">
        <f t="shared" ca="1" si="182"/>
        <v>0</v>
      </c>
      <c r="FA35" s="534">
        <f t="shared" ca="1" si="183"/>
        <v>0</v>
      </c>
      <c r="FB35" s="116">
        <f t="shared" ca="1" si="184"/>
        <v>0</v>
      </c>
      <c r="FC35" s="116">
        <f t="shared" ca="1" si="184"/>
        <v>0</v>
      </c>
      <c r="FD35" s="116">
        <f t="shared" ca="1" si="184"/>
        <v>0</v>
      </c>
      <c r="FE35" s="116">
        <f t="shared" ca="1" si="184"/>
        <v>0</v>
      </c>
      <c r="FF35" s="116">
        <f t="shared" ca="1" si="184"/>
        <v>0</v>
      </c>
      <c r="FG35" s="534">
        <f t="shared" ca="1" si="185"/>
        <v>0</v>
      </c>
      <c r="FH35" s="116">
        <f t="shared" ca="1" si="186"/>
        <v>0</v>
      </c>
      <c r="FI35" s="116">
        <f t="shared" ca="1" si="186"/>
        <v>0</v>
      </c>
      <c r="FJ35" s="116">
        <f t="shared" ca="1" si="186"/>
        <v>0</v>
      </c>
      <c r="FK35" s="116">
        <f t="shared" ca="1" si="186"/>
        <v>0</v>
      </c>
      <c r="FL35" s="116">
        <f t="shared" ca="1" si="186"/>
        <v>0</v>
      </c>
      <c r="FM35" s="534">
        <f t="shared" ca="1" si="187"/>
        <v>0</v>
      </c>
      <c r="FN35" s="116">
        <f t="shared" ca="1" si="188"/>
        <v>0</v>
      </c>
      <c r="FO35" s="116">
        <f t="shared" ca="1" si="188"/>
        <v>0</v>
      </c>
      <c r="FP35" s="116">
        <f t="shared" ca="1" si="188"/>
        <v>0</v>
      </c>
      <c r="FQ35" s="116">
        <f t="shared" ca="1" si="188"/>
        <v>0</v>
      </c>
      <c r="FR35" s="116">
        <f t="shared" ca="1" si="188"/>
        <v>0</v>
      </c>
      <c r="FS35" s="534">
        <f t="shared" ca="1" si="189"/>
        <v>0</v>
      </c>
      <c r="FT35" s="116">
        <f t="shared" ca="1" si="190"/>
        <v>0</v>
      </c>
      <c r="FU35" s="116">
        <f t="shared" ca="1" si="190"/>
        <v>0</v>
      </c>
      <c r="FV35" s="116">
        <f t="shared" ca="1" si="190"/>
        <v>0</v>
      </c>
      <c r="FW35" s="116">
        <f t="shared" ca="1" si="190"/>
        <v>0</v>
      </c>
      <c r="FX35" s="116">
        <f t="shared" ca="1" si="190"/>
        <v>0</v>
      </c>
      <c r="FY35" s="534">
        <f t="shared" ca="1" si="191"/>
        <v>0</v>
      </c>
      <c r="FZ35" s="117">
        <f t="shared" ca="1" si="192"/>
        <v>0</v>
      </c>
      <c r="GA35" s="117">
        <f t="shared" ca="1" si="192"/>
        <v>0</v>
      </c>
      <c r="GB35" s="117">
        <f t="shared" ca="1" si="192"/>
        <v>0</v>
      </c>
      <c r="GC35" s="117">
        <f t="shared" ca="1" si="192"/>
        <v>0</v>
      </c>
      <c r="GD35" s="552">
        <f t="shared" ca="1" si="193"/>
        <v>0</v>
      </c>
      <c r="GE35" s="552">
        <f t="shared" ca="1" si="193"/>
        <v>0</v>
      </c>
      <c r="GF35" s="552">
        <f t="shared" ca="1" si="193"/>
        <v>0</v>
      </c>
      <c r="GG35" s="552">
        <f t="shared" ca="1" si="193"/>
        <v>0</v>
      </c>
      <c r="GH35" s="552">
        <f t="shared" ca="1" si="193"/>
        <v>0</v>
      </c>
      <c r="GI35" s="552">
        <f t="shared" ca="1" si="193"/>
        <v>0</v>
      </c>
      <c r="GJ35" s="552">
        <f t="shared" ca="1" si="193"/>
        <v>0</v>
      </c>
      <c r="GK35" s="552">
        <f t="shared" ca="1" si="193"/>
        <v>0</v>
      </c>
      <c r="GL35" s="552">
        <f t="shared" ca="1" si="193"/>
        <v>0</v>
      </c>
      <c r="GM35" s="552">
        <f t="shared" ca="1" si="193"/>
        <v>0</v>
      </c>
      <c r="GN35" s="552">
        <f t="shared" ca="1" si="194"/>
        <v>0</v>
      </c>
      <c r="GO35" s="552">
        <f t="shared" ca="1" si="194"/>
        <v>0</v>
      </c>
      <c r="GP35" s="552">
        <f t="shared" ca="1" si="194"/>
        <v>0</v>
      </c>
      <c r="GQ35" s="552">
        <f t="shared" ca="1" si="194"/>
        <v>0</v>
      </c>
      <c r="GR35" s="552">
        <f t="shared" ca="1" si="194"/>
        <v>0</v>
      </c>
      <c r="GS35" s="552">
        <f t="shared" ca="1" si="194"/>
        <v>0</v>
      </c>
      <c r="GT35" s="552">
        <f t="shared" ca="1" si="194"/>
        <v>0</v>
      </c>
      <c r="GU35" s="552">
        <f t="shared" ca="1" si="194"/>
        <v>0</v>
      </c>
      <c r="GV35" s="552">
        <f t="shared" ca="1" si="194"/>
        <v>0</v>
      </c>
      <c r="GW35" s="552">
        <f t="shared" ca="1" si="194"/>
        <v>0</v>
      </c>
      <c r="GX35" s="19">
        <f t="shared" ca="1" si="195"/>
        <v>0</v>
      </c>
      <c r="GY35" s="116">
        <f t="shared" ca="1" si="196"/>
        <v>0</v>
      </c>
      <c r="GZ35" s="116">
        <f t="shared" ca="1" si="196"/>
        <v>0</v>
      </c>
      <c r="HA35" s="116">
        <f t="shared" ca="1" si="196"/>
        <v>0</v>
      </c>
      <c r="HB35" s="116">
        <f t="shared" ca="1" si="196"/>
        <v>0</v>
      </c>
      <c r="HC35" s="116">
        <f t="shared" ca="1" si="196"/>
        <v>0</v>
      </c>
      <c r="HD35" s="534">
        <f t="shared" ca="1" si="197"/>
        <v>0</v>
      </c>
      <c r="HE35" s="116">
        <f t="shared" ca="1" si="198"/>
        <v>0</v>
      </c>
      <c r="HF35" s="116">
        <f t="shared" ca="1" si="198"/>
        <v>0</v>
      </c>
      <c r="HG35" s="116">
        <f t="shared" ca="1" si="198"/>
        <v>0</v>
      </c>
      <c r="HH35" s="116">
        <f t="shared" ca="1" si="198"/>
        <v>0</v>
      </c>
      <c r="HI35" s="116">
        <f t="shared" ca="1" si="198"/>
        <v>0</v>
      </c>
      <c r="HJ35" s="534">
        <f t="shared" ca="1" si="199"/>
        <v>0</v>
      </c>
      <c r="HK35" s="116">
        <f t="shared" ca="1" si="200"/>
        <v>0</v>
      </c>
      <c r="HL35" s="116">
        <f t="shared" ca="1" si="200"/>
        <v>0</v>
      </c>
      <c r="HM35" s="116">
        <f t="shared" ca="1" si="200"/>
        <v>0</v>
      </c>
      <c r="HN35" s="116">
        <f t="shared" ca="1" si="200"/>
        <v>0</v>
      </c>
      <c r="HO35" s="116">
        <f t="shared" ca="1" si="200"/>
        <v>0</v>
      </c>
      <c r="HP35" s="534">
        <f t="shared" ca="1" si="201"/>
        <v>0</v>
      </c>
      <c r="HQ35" s="116">
        <f t="shared" ca="1" si="202"/>
        <v>0</v>
      </c>
      <c r="HR35" s="116">
        <f t="shared" ca="1" si="202"/>
        <v>0</v>
      </c>
      <c r="HS35" s="116">
        <f t="shared" ca="1" si="202"/>
        <v>0</v>
      </c>
      <c r="HT35" s="116">
        <f t="shared" ca="1" si="202"/>
        <v>0</v>
      </c>
      <c r="HU35" s="116">
        <f t="shared" ca="1" si="202"/>
        <v>0</v>
      </c>
      <c r="HV35" s="534">
        <f t="shared" ca="1" si="203"/>
        <v>0</v>
      </c>
      <c r="HW35" s="116">
        <f t="shared" ca="1" si="204"/>
        <v>0</v>
      </c>
      <c r="HX35" s="116">
        <f t="shared" ca="1" si="204"/>
        <v>0</v>
      </c>
      <c r="HY35" s="116">
        <f t="shared" ca="1" si="204"/>
        <v>0</v>
      </c>
      <c r="HZ35" s="116">
        <f t="shared" ca="1" si="204"/>
        <v>0</v>
      </c>
      <c r="IA35" s="116">
        <f t="shared" ca="1" si="204"/>
        <v>0</v>
      </c>
      <c r="IB35" s="534">
        <f t="shared" ca="1" si="205"/>
        <v>0</v>
      </c>
      <c r="IC35" s="116">
        <f t="shared" ca="1" si="206"/>
        <v>0</v>
      </c>
      <c r="ID35" s="116">
        <f t="shared" ca="1" si="206"/>
        <v>0</v>
      </c>
      <c r="IE35" s="116">
        <f t="shared" ca="1" si="206"/>
        <v>0</v>
      </c>
      <c r="IF35" s="116">
        <f t="shared" ca="1" si="206"/>
        <v>0</v>
      </c>
      <c r="IG35" s="116">
        <f t="shared" ca="1" si="206"/>
        <v>0</v>
      </c>
      <c r="IH35" s="534">
        <f t="shared" ca="1" si="207"/>
        <v>0</v>
      </c>
      <c r="II35" s="117">
        <f t="shared" ca="1" si="208"/>
        <v>0</v>
      </c>
      <c r="IJ35" s="117">
        <f t="shared" ca="1" si="208"/>
        <v>0</v>
      </c>
      <c r="IK35" s="117">
        <f t="shared" ca="1" si="208"/>
        <v>0</v>
      </c>
      <c r="IL35" s="117">
        <f t="shared" ca="1" si="208"/>
        <v>0</v>
      </c>
      <c r="IM35" s="552">
        <f t="shared" ca="1" si="209"/>
        <v>0</v>
      </c>
      <c r="IN35" s="552">
        <f t="shared" ca="1" si="209"/>
        <v>0</v>
      </c>
      <c r="IO35" s="552">
        <f t="shared" ca="1" si="209"/>
        <v>0</v>
      </c>
      <c r="IP35" s="552">
        <f t="shared" ca="1" si="209"/>
        <v>0</v>
      </c>
      <c r="IQ35" s="552">
        <f t="shared" ca="1" si="209"/>
        <v>0</v>
      </c>
      <c r="IR35" s="552">
        <f t="shared" ca="1" si="209"/>
        <v>0</v>
      </c>
      <c r="IS35" s="552">
        <f t="shared" ca="1" si="209"/>
        <v>0</v>
      </c>
      <c r="IT35" s="552">
        <f t="shared" ca="1" si="209"/>
        <v>0</v>
      </c>
      <c r="IU35" s="552">
        <f t="shared" ca="1" si="209"/>
        <v>0</v>
      </c>
      <c r="IV35" s="552">
        <f t="shared" ca="1" si="209"/>
        <v>0</v>
      </c>
      <c r="IW35" s="552">
        <f t="shared" ca="1" si="210"/>
        <v>0</v>
      </c>
      <c r="IX35" s="552">
        <f t="shared" ca="1" si="210"/>
        <v>0</v>
      </c>
      <c r="IY35" s="552">
        <f t="shared" ca="1" si="210"/>
        <v>0</v>
      </c>
      <c r="IZ35" s="552">
        <f t="shared" ca="1" si="210"/>
        <v>0</v>
      </c>
      <c r="JA35" s="552">
        <f t="shared" ca="1" si="210"/>
        <v>0</v>
      </c>
      <c r="JB35" s="552">
        <f t="shared" ca="1" si="210"/>
        <v>0</v>
      </c>
      <c r="JC35" s="552">
        <f t="shared" ca="1" si="210"/>
        <v>0</v>
      </c>
      <c r="JD35" s="552">
        <f t="shared" ca="1" si="210"/>
        <v>0</v>
      </c>
      <c r="JE35" s="552">
        <f t="shared" ca="1" si="210"/>
        <v>0</v>
      </c>
      <c r="JF35" s="552">
        <f t="shared" ca="1" si="210"/>
        <v>0</v>
      </c>
      <c r="JG35" s="19">
        <f t="shared" ca="1" si="211"/>
        <v>0</v>
      </c>
      <c r="JH35" s="5">
        <f t="shared" ca="1" si="212"/>
        <v>43</v>
      </c>
      <c r="JI35" s="9"/>
      <c r="JJ35" s="5">
        <f t="shared" ca="1" si="213"/>
        <v>1</v>
      </c>
      <c r="JK35" s="5" t="b">
        <f t="shared" ca="1" si="213"/>
        <v>1</v>
      </c>
      <c r="JL35" s="19">
        <f t="shared" ca="1" si="269"/>
        <v>0</v>
      </c>
      <c r="JM35" s="5">
        <f t="shared" ca="1" si="215"/>
        <v>0</v>
      </c>
      <c r="JN35" s="5">
        <f t="shared" ca="1" si="216"/>
        <v>0.01</v>
      </c>
      <c r="JO35" s="5">
        <f t="shared" si="217"/>
        <v>0</v>
      </c>
      <c r="JP35" s="19">
        <f t="shared" ca="1" si="214"/>
        <v>0</v>
      </c>
      <c r="JQ35" s="5">
        <f t="shared" ca="1" si="218"/>
        <v>60</v>
      </c>
      <c r="JR35" s="5">
        <f t="shared" si="219"/>
        <v>1</v>
      </c>
      <c r="JS35" s="19">
        <f t="shared" ca="1" si="269"/>
        <v>0</v>
      </c>
      <c r="JT35" s="19">
        <f t="shared" ca="1" si="269"/>
        <v>0</v>
      </c>
      <c r="JU35" s="19">
        <f t="shared" ca="1" si="269"/>
        <v>0</v>
      </c>
      <c r="JV35" s="19">
        <f t="shared" ca="1" si="269"/>
        <v>0</v>
      </c>
      <c r="JW35" s="19">
        <f t="shared" ca="1" si="269"/>
        <v>0</v>
      </c>
      <c r="JX35" s="19">
        <f t="shared" ca="1" si="269"/>
        <v>0</v>
      </c>
      <c r="JY35" s="19">
        <f t="shared" ca="1" si="269"/>
        <v>0</v>
      </c>
      <c r="JZ35" s="19">
        <f t="shared" ca="1" si="269"/>
        <v>0</v>
      </c>
      <c r="KA35" s="19">
        <f t="shared" ca="1" si="269"/>
        <v>0</v>
      </c>
      <c r="KB35" s="19">
        <f t="shared" ca="1" si="269"/>
        <v>0</v>
      </c>
      <c r="KC35" s="19">
        <f t="shared" ca="1" si="269"/>
        <v>0</v>
      </c>
      <c r="KD35" s="19">
        <f t="shared" ca="1" si="269"/>
        <v>0</v>
      </c>
      <c r="KE35" s="19">
        <f t="shared" ca="1" si="269"/>
        <v>0</v>
      </c>
      <c r="KF35" s="19">
        <f t="shared" ca="1" si="269"/>
        <v>0</v>
      </c>
      <c r="KG35" s="19">
        <f t="shared" ca="1" si="269"/>
        <v>0</v>
      </c>
      <c r="KH35" s="19">
        <f t="shared" ca="1" si="269"/>
        <v>0</v>
      </c>
      <c r="KI35" s="19">
        <f t="shared" ca="1" si="269"/>
        <v>0</v>
      </c>
      <c r="KJ35" s="19">
        <f t="shared" ca="1" si="269"/>
        <v>0</v>
      </c>
      <c r="KK35" s="19">
        <f t="shared" ca="1" si="269"/>
        <v>0</v>
      </c>
      <c r="KL35" s="19">
        <f t="shared" ca="1" si="269"/>
        <v>0</v>
      </c>
      <c r="KM35" s="19">
        <f t="shared" ca="1" si="269"/>
        <v>0</v>
      </c>
      <c r="KN35" s="5">
        <f t="shared" ca="1" si="221"/>
        <v>0</v>
      </c>
      <c r="KO35" s="5">
        <f t="shared" ca="1" si="221"/>
        <v>0</v>
      </c>
      <c r="KP35" s="5">
        <f t="shared" ca="1" si="221"/>
        <v>0.05</v>
      </c>
      <c r="KQ35" s="5">
        <f t="shared" ca="1" si="221"/>
        <v>0.05</v>
      </c>
      <c r="KR35" s="19">
        <f t="shared" ca="1" si="270"/>
        <v>0</v>
      </c>
      <c r="KS35" s="19">
        <f t="shared" ca="1" si="269"/>
        <v>0</v>
      </c>
      <c r="KT35" s="19">
        <f t="shared" ca="1" si="222"/>
        <v>0</v>
      </c>
      <c r="KU35" s="19">
        <f t="shared" ca="1" si="222"/>
        <v>0</v>
      </c>
      <c r="KV35" s="19">
        <f t="shared" ca="1" si="222"/>
        <v>0</v>
      </c>
      <c r="KW35" s="19">
        <f t="shared" ca="1" si="269"/>
        <v>0</v>
      </c>
      <c r="KX35" s="19">
        <f t="shared" ca="1" si="269"/>
        <v>1</v>
      </c>
      <c r="KY35" s="19">
        <f t="shared" ca="1" si="223"/>
        <v>0</v>
      </c>
      <c r="KZ35" s="19">
        <f t="shared" ca="1" si="223"/>
        <v>0</v>
      </c>
      <c r="LA35" s="19">
        <f t="shared" ca="1" si="223"/>
        <v>0</v>
      </c>
      <c r="LB35" s="19">
        <f t="shared" ca="1" si="269"/>
        <v>0</v>
      </c>
      <c r="LC35" s="19">
        <f t="shared" ca="1" si="269"/>
        <v>1</v>
      </c>
      <c r="LD35" s="9"/>
      <c r="LE35" s="19" t="str">
        <f t="shared" ca="1" si="224"/>
        <v>-</v>
      </c>
      <c r="LF35" s="19" t="str">
        <f t="shared" ca="1" si="224"/>
        <v>-</v>
      </c>
      <c r="LG35" s="19" t="str">
        <f t="shared" ca="1" si="224"/>
        <v>-</v>
      </c>
      <c r="LH35" s="19" t="str">
        <f t="shared" ca="1" si="224"/>
        <v>-</v>
      </c>
      <c r="LI35" s="5" t="b">
        <f t="shared" ca="1" si="225"/>
        <v>0</v>
      </c>
      <c r="LJ35" s="5" t="b">
        <f t="shared" ca="1" si="226"/>
        <v>0</v>
      </c>
      <c r="LK35" s="5" t="b">
        <f t="shared" ca="1" si="226"/>
        <v>1</v>
      </c>
      <c r="LL35" s="5" t="b">
        <f t="shared" ca="1" si="226"/>
        <v>0</v>
      </c>
      <c r="LM35" s="136">
        <f t="shared" ca="1" si="227"/>
        <v>2</v>
      </c>
      <c r="LN35" s="136">
        <f t="shared" ca="1" si="227"/>
        <v>2</v>
      </c>
      <c r="LO35" s="5" t="b">
        <f t="shared" ca="1" si="228"/>
        <v>0</v>
      </c>
      <c r="LP35" s="5" t="b">
        <f t="shared" ca="1" si="228"/>
        <v>0</v>
      </c>
      <c r="LQ35" s="5" t="b">
        <f t="shared" ca="1" si="228"/>
        <v>1</v>
      </c>
      <c r="LR35" s="5" t="b">
        <f t="shared" ca="1" si="228"/>
        <v>0</v>
      </c>
      <c r="LS35" s="5">
        <f t="shared" ca="1" si="229"/>
        <v>1</v>
      </c>
      <c r="LT35" s="5">
        <f t="shared" ca="1" si="229"/>
        <v>0.66</v>
      </c>
      <c r="LU35" s="5" t="b">
        <f t="shared" ca="1" si="230"/>
        <v>1</v>
      </c>
      <c r="LV35" s="5" t="str" cm="1">
        <f t="array" aca="1" ref="LV35" ca="1">IF(OR(LW35:MD35&lt;&gt;"-"),TRUE,"-")</f>
        <v>-</v>
      </c>
      <c r="LW35" s="19" t="str">
        <f t="shared" ca="1" si="231"/>
        <v>-</v>
      </c>
      <c r="LX35" s="19" t="str">
        <f t="shared" ca="1" si="231"/>
        <v>-</v>
      </c>
      <c r="LY35" s="19" t="str">
        <f t="shared" ca="1" si="231"/>
        <v>-</v>
      </c>
      <c r="LZ35" s="19" t="str">
        <f t="shared" ca="1" si="231"/>
        <v>-</v>
      </c>
      <c r="MA35" s="19" t="str">
        <f t="shared" ca="1" si="231"/>
        <v>-</v>
      </c>
      <c r="MB35" s="19" t="str">
        <f t="shared" ca="1" si="231"/>
        <v>-</v>
      </c>
      <c r="MC35" s="19" t="str">
        <f t="shared" ca="1" si="231"/>
        <v>-</v>
      </c>
      <c r="MD35" s="19" t="str">
        <f t="shared" ca="1" si="231"/>
        <v>-</v>
      </c>
      <c r="ME35" s="5" t="b">
        <f t="array" aca="1" ref="ME35" ca="1">IF(OR(MF35:ML35&lt;&gt;"-"),TRUE,"-")</f>
        <v>1</v>
      </c>
      <c r="MF35" s="19">
        <f t="shared" ca="1" si="232"/>
        <v>0</v>
      </c>
      <c r="MG35" s="19" t="str">
        <f t="shared" ca="1" si="232"/>
        <v>-</v>
      </c>
      <c r="MH35" s="19">
        <f t="shared" ca="1" si="232"/>
        <v>999999</v>
      </c>
      <c r="MI35" s="19">
        <f t="shared" ca="1" si="232"/>
        <v>999999</v>
      </c>
      <c r="MJ35" s="19">
        <f t="shared" ca="1" si="232"/>
        <v>999999</v>
      </c>
      <c r="MK35" s="19">
        <f t="shared" ca="1" si="233"/>
        <v>999999</v>
      </c>
      <c r="ML35" s="19">
        <f t="shared" ca="1" si="233"/>
        <v>999999</v>
      </c>
      <c r="MM35" s="19" t="str">
        <f t="shared" ca="1" si="233"/>
        <v>-</v>
      </c>
      <c r="MN35" s="19" t="str">
        <f t="shared" ca="1" si="233"/>
        <v>-</v>
      </c>
      <c r="MO35" s="19" t="str">
        <f t="shared" ca="1" si="233"/>
        <v>-</v>
      </c>
      <c r="MP35" s="19" t="b">
        <f t="shared" ca="1" si="233"/>
        <v>0</v>
      </c>
      <c r="MQ35" s="19">
        <f t="shared" ca="1" si="233"/>
        <v>0</v>
      </c>
      <c r="MR35" s="5" t="str">
        <f t="shared" ca="1" si="236"/>
        <v>-</v>
      </c>
      <c r="MS35" s="5" t="str">
        <f t="shared" ca="1" si="236"/>
        <v>-</v>
      </c>
      <c r="MT35" s="5" t="str">
        <f t="shared" ca="1" si="236"/>
        <v>-</v>
      </c>
      <c r="MU35" s="5" t="str">
        <f t="shared" ca="1" si="236"/>
        <v>-</v>
      </c>
      <c r="MV35" s="19" t="str">
        <f t="shared" ca="1" si="237"/>
        <v>-</v>
      </c>
      <c r="MW35" s="19" t="str">
        <f t="shared" ca="1" si="275"/>
        <v>-</v>
      </c>
      <c r="MX35" s="19" t="str">
        <f t="shared" ca="1" si="275"/>
        <v>-</v>
      </c>
      <c r="MY35" s="19" t="str">
        <f t="shared" ca="1" si="275"/>
        <v>-</v>
      </c>
      <c r="MZ35" s="19" t="str">
        <f t="shared" ca="1" si="275"/>
        <v>-</v>
      </c>
      <c r="NA35" s="19" t="str">
        <f t="shared" ca="1" si="275"/>
        <v>-</v>
      </c>
      <c r="NB35" s="19" t="str">
        <f t="shared" ca="1" si="275"/>
        <v>-</v>
      </c>
      <c r="NC35" s="5" t="str">
        <f t="shared" ca="1" si="240"/>
        <v>-</v>
      </c>
      <c r="ND35" s="5">
        <f t="shared" ca="1" si="240"/>
        <v>500</v>
      </c>
      <c r="NE35" s="5">
        <f t="shared" ca="1" si="240"/>
        <v>500</v>
      </c>
      <c r="NF35" s="5" t="str">
        <f t="shared" ca="1" si="240"/>
        <v>-</v>
      </c>
      <c r="NG35" s="5">
        <f t="shared" ca="1" si="240"/>
        <v>150</v>
      </c>
      <c r="NH35" s="5">
        <f t="shared" ca="1" si="240"/>
        <v>550</v>
      </c>
      <c r="NI35" s="5">
        <f t="shared" ca="1" si="241"/>
        <v>1</v>
      </c>
      <c r="NJ35" s="9"/>
      <c r="NK35" s="19">
        <f t="shared" ca="1" si="275"/>
        <v>70</v>
      </c>
      <c r="NL35" s="19">
        <f t="shared" ca="1" si="275"/>
        <v>50</v>
      </c>
      <c r="NM35" s="19">
        <f t="shared" ca="1" si="275"/>
        <v>75</v>
      </c>
      <c r="NN35" s="19">
        <f t="shared" ca="1" si="275"/>
        <v>50</v>
      </c>
      <c r="NO35" s="5">
        <f t="shared" ca="1" si="242"/>
        <v>1</v>
      </c>
      <c r="NP35" s="5">
        <f t="shared" ca="1" si="243"/>
        <v>1</v>
      </c>
      <c r="NQ35" s="5">
        <f t="shared" ca="1" si="244"/>
        <v>1</v>
      </c>
      <c r="NR35" s="19">
        <f t="shared" ca="1" si="271"/>
        <v>1</v>
      </c>
      <c r="NS35" s="9"/>
      <c r="NT35" s="19" t="b">
        <f t="shared" ca="1" si="275"/>
        <v>0</v>
      </c>
      <c r="NU35" s="19" t="b">
        <f t="shared" ca="1" si="275"/>
        <v>0</v>
      </c>
      <c r="NV35" s="19" t="str">
        <f t="shared" ca="1" si="275"/>
        <v>-</v>
      </c>
      <c r="NW35" s="19" t="str">
        <f t="shared" ca="1" si="275"/>
        <v>-</v>
      </c>
      <c r="NX35" s="19">
        <f t="shared" ca="1" si="275"/>
        <v>1</v>
      </c>
      <c r="NY35" s="19">
        <f t="shared" ca="1" si="275"/>
        <v>1</v>
      </c>
      <c r="NZ35" s="19">
        <f t="shared" ca="1" si="275"/>
        <v>2.1403206110492325</v>
      </c>
      <c r="OA35" s="19">
        <f t="shared" ca="1" si="275"/>
        <v>1.965073149607067</v>
      </c>
      <c r="OB35" s="19">
        <f t="shared" ca="1" si="275"/>
        <v>1.9869867897902949</v>
      </c>
      <c r="OC35" s="19">
        <f t="shared" ca="1" si="275"/>
        <v>0.84809443844984356</v>
      </c>
      <c r="OD35" s="19">
        <f t="shared" ca="1" si="275"/>
        <v>1.2867145190754228</v>
      </c>
      <c r="OE35" s="19">
        <f t="shared" ca="1" si="275"/>
        <v>1</v>
      </c>
      <c r="OF35" s="19">
        <f t="shared" ca="1" si="275"/>
        <v>0.26</v>
      </c>
      <c r="OG35" s="9"/>
      <c r="OH35" s="535" t="str">
        <f t="shared" ca="1" si="246"/>
        <v>-</v>
      </c>
      <c r="OI35" s="535" t="str">
        <f t="shared" ca="1" si="246"/>
        <v>-</v>
      </c>
      <c r="OJ35" s="535" t="str">
        <f t="shared" ca="1" si="246"/>
        <v>-</v>
      </c>
      <c r="OK35" s="535" t="str">
        <f t="shared" ca="1" si="246"/>
        <v>-</v>
      </c>
      <c r="OL35" s="535" t="str">
        <f t="shared" ca="1" si="246"/>
        <v>-</v>
      </c>
      <c r="OM35" s="535" t="str">
        <f t="shared" ca="1" si="246"/>
        <v>-</v>
      </c>
      <c r="ON35" s="535" t="str">
        <f t="shared" ca="1" si="246"/>
        <v>-</v>
      </c>
      <c r="OO35" s="535" t="str">
        <f t="shared" ca="1" si="246"/>
        <v>-</v>
      </c>
      <c r="OP35" s="535" t="str">
        <f t="shared" ca="1" si="246"/>
        <v>-</v>
      </c>
      <c r="OQ35" s="535" t="str">
        <f t="shared" ca="1" si="246"/>
        <v>-</v>
      </c>
      <c r="OR35" s="535" t="str">
        <f t="shared" ca="1" si="247"/>
        <v>-</v>
      </c>
      <c r="OS35" s="535" t="str">
        <f t="shared" ca="1" si="247"/>
        <v>-</v>
      </c>
      <c r="OT35" s="535" t="str">
        <f t="shared" ca="1" si="247"/>
        <v>-</v>
      </c>
      <c r="OU35" s="535" t="str">
        <f t="shared" ca="1" si="247"/>
        <v>-</v>
      </c>
      <c r="OV35" s="535" t="str">
        <f t="shared" ca="1" si="247"/>
        <v>-</v>
      </c>
      <c r="OW35" s="535" t="str">
        <f t="shared" ca="1" si="247"/>
        <v>-</v>
      </c>
      <c r="OX35" s="535" t="str">
        <f t="shared" ca="1" si="247"/>
        <v>-</v>
      </c>
      <c r="OY35" s="535" t="str">
        <f t="shared" ca="1" si="247"/>
        <v>-</v>
      </c>
      <c r="OZ35" s="535" t="str">
        <f t="shared" ca="1" si="247"/>
        <v>-</v>
      </c>
      <c r="PA35" s="535" t="str">
        <f t="shared" ca="1" si="247"/>
        <v>-</v>
      </c>
      <c r="PB35" s="535" t="str">
        <f t="shared" ca="1" si="248"/>
        <v>-</v>
      </c>
      <c r="PC35" s="535" t="str">
        <f t="shared" ca="1" si="248"/>
        <v>-</v>
      </c>
      <c r="PD35" s="535" t="str">
        <f t="shared" ca="1" si="248"/>
        <v>-</v>
      </c>
      <c r="PE35" s="535" t="str">
        <f t="shared" ca="1" si="248"/>
        <v>-</v>
      </c>
      <c r="PF35" s="535" t="str">
        <f t="shared" ca="1" si="248"/>
        <v>-</v>
      </c>
      <c r="PG35" s="535" t="str">
        <f t="shared" ca="1" si="248"/>
        <v>-</v>
      </c>
      <c r="PH35" s="535" t="str">
        <f t="shared" ca="1" si="248"/>
        <v>-</v>
      </c>
      <c r="PI35" s="535" t="str">
        <f t="shared" ca="1" si="248"/>
        <v>-</v>
      </c>
      <c r="PJ35" s="535" t="str">
        <f t="shared" ca="1" si="248"/>
        <v>-</v>
      </c>
      <c r="PK35" s="535" t="str">
        <f t="shared" ca="1" si="248"/>
        <v>-</v>
      </c>
      <c r="PL35" s="535" t="str">
        <f t="shared" ca="1" si="249"/>
        <v>-</v>
      </c>
      <c r="PM35" s="535" t="str">
        <f t="shared" ca="1" si="249"/>
        <v>-</v>
      </c>
      <c r="PN35" s="535" t="str">
        <f t="shared" ca="1" si="249"/>
        <v>-</v>
      </c>
      <c r="PO35" s="535" t="str">
        <f t="shared" ca="1" si="249"/>
        <v>-</v>
      </c>
      <c r="PP35" s="535" t="str">
        <f t="shared" ca="1" si="249"/>
        <v>-</v>
      </c>
      <c r="PQ35" s="535" t="str">
        <f t="shared" ca="1" si="249"/>
        <v>-</v>
      </c>
      <c r="PR35" s="545" t="str">
        <f t="shared" ca="1" si="250"/>
        <v>-</v>
      </c>
      <c r="PS35" s="545" t="str">
        <f t="shared" ca="1" si="250"/>
        <v>-</v>
      </c>
      <c r="PT35" s="545" t="str">
        <f t="shared" ca="1" si="250"/>
        <v>-</v>
      </c>
      <c r="PU35" s="545" t="str">
        <f t="shared" ca="1" si="250"/>
        <v>-</v>
      </c>
      <c r="PV35" s="545" t="str">
        <f t="shared" ca="1" si="250"/>
        <v>-</v>
      </c>
      <c r="PW35" s="545" t="str">
        <f t="shared" ca="1" si="250"/>
        <v>-</v>
      </c>
      <c r="PX35" s="545" t="str">
        <f t="shared" ca="1" si="250"/>
        <v>-</v>
      </c>
      <c r="PY35" s="545" t="str">
        <f t="shared" ca="1" si="250"/>
        <v>-</v>
      </c>
      <c r="PZ35" s="545" t="str">
        <f t="shared" ca="1" si="250"/>
        <v>-</v>
      </c>
      <c r="QA35" s="545" t="str">
        <f t="shared" ca="1" si="250"/>
        <v>-</v>
      </c>
      <c r="QB35" s="545" t="str">
        <f t="shared" ca="1" si="251"/>
        <v>-</v>
      </c>
      <c r="QC35" s="545" t="str">
        <f t="shared" ca="1" si="251"/>
        <v>-</v>
      </c>
      <c r="QD35" s="545" t="str">
        <f t="shared" ca="1" si="251"/>
        <v>-</v>
      </c>
      <c r="QE35" s="545" t="str">
        <f t="shared" ca="1" si="251"/>
        <v>-</v>
      </c>
      <c r="QF35" s="545" t="str">
        <f t="shared" ca="1" si="251"/>
        <v>-</v>
      </c>
      <c r="QG35" s="545" t="str">
        <f t="shared" ca="1" si="251"/>
        <v>-</v>
      </c>
      <c r="QH35" s="545" t="str">
        <f t="shared" ca="1" si="251"/>
        <v>-</v>
      </c>
      <c r="QI35" s="545" t="str">
        <f t="shared" ca="1" si="251"/>
        <v>-</v>
      </c>
      <c r="QJ35" s="545" t="str">
        <f t="shared" ca="1" si="251"/>
        <v>-</v>
      </c>
      <c r="QK35" s="545" t="str">
        <f t="shared" ca="1" si="251"/>
        <v>-</v>
      </c>
      <c r="QL35" s="545" t="str">
        <f t="shared" ca="1" si="252"/>
        <v>-</v>
      </c>
      <c r="QM35" s="545" t="str">
        <f t="shared" ca="1" si="252"/>
        <v>-</v>
      </c>
      <c r="QN35" s="545" t="str">
        <f t="shared" ca="1" si="252"/>
        <v>-</v>
      </c>
      <c r="QO35" s="545" t="str">
        <f t="shared" ca="1" si="252"/>
        <v>-</v>
      </c>
      <c r="QP35" s="545" t="str">
        <f t="shared" ca="1" si="252"/>
        <v>-</v>
      </c>
      <c r="QQ35" s="545" t="str">
        <f t="shared" ca="1" si="252"/>
        <v>-</v>
      </c>
      <c r="QR35" s="535" t="str">
        <f t="shared" ca="1" si="253"/>
        <v>-</v>
      </c>
      <c r="QS35" s="535" t="str">
        <f t="shared" ca="1" si="253"/>
        <v>-</v>
      </c>
      <c r="QT35" s="535" t="str">
        <f t="shared" ca="1" si="253"/>
        <v>-</v>
      </c>
      <c r="QU35" s="535" t="str">
        <f t="shared" ca="1" si="253"/>
        <v>-</v>
      </c>
      <c r="QV35" s="535" t="str">
        <f t="shared" ca="1" si="253"/>
        <v>-</v>
      </c>
      <c r="QW35" s="535" t="str">
        <f t="shared" ca="1" si="253"/>
        <v>-</v>
      </c>
      <c r="QX35" s="535" t="str">
        <f t="shared" ca="1" si="253"/>
        <v>-</v>
      </c>
      <c r="QY35" s="535" t="str">
        <f t="shared" ca="1" si="253"/>
        <v>-</v>
      </c>
      <c r="QZ35" s="535" t="str">
        <f t="shared" ca="1" si="253"/>
        <v>-</v>
      </c>
      <c r="RA35" s="535" t="str">
        <f t="shared" ca="1" si="253"/>
        <v>-</v>
      </c>
      <c r="RB35" s="535" t="str">
        <f t="shared" ca="1" si="254"/>
        <v>-</v>
      </c>
      <c r="RC35" s="535" t="str">
        <f t="shared" ca="1" si="254"/>
        <v>-</v>
      </c>
      <c r="RD35" s="535" t="b">
        <f t="shared" ca="1" si="254"/>
        <v>1</v>
      </c>
      <c r="RE35" s="535" t="b">
        <f t="shared" ca="1" si="254"/>
        <v>1</v>
      </c>
      <c r="RF35" s="535" t="b">
        <f t="shared" ca="1" si="254"/>
        <v>1</v>
      </c>
      <c r="RG35" s="535" t="b">
        <f t="shared" ca="1" si="254"/>
        <v>1</v>
      </c>
      <c r="RH35" s="535" t="b">
        <f t="shared" ca="1" si="254"/>
        <v>1</v>
      </c>
      <c r="RI35" s="535" t="b">
        <f t="shared" ca="1" si="254"/>
        <v>1</v>
      </c>
      <c r="RJ35" s="535" t="str">
        <f t="shared" ca="1" si="254"/>
        <v>-</v>
      </c>
      <c r="RK35" s="535" t="str">
        <f t="shared" ca="1" si="254"/>
        <v>-</v>
      </c>
      <c r="RL35" s="535" t="str">
        <f t="shared" ca="1" si="255"/>
        <v>-</v>
      </c>
      <c r="RM35" s="535" t="str">
        <f t="shared" ca="1" si="255"/>
        <v>-</v>
      </c>
      <c r="RN35" s="535" t="str">
        <f t="shared" ca="1" si="255"/>
        <v>-</v>
      </c>
      <c r="RO35" s="535" t="str">
        <f t="shared" ca="1" si="255"/>
        <v>-</v>
      </c>
      <c r="RP35" s="535" t="str">
        <f t="shared" ca="1" si="255"/>
        <v>-</v>
      </c>
      <c r="RQ35" s="535" t="str">
        <f t="shared" ca="1" si="255"/>
        <v>-</v>
      </c>
      <c r="RR35" s="535" t="str">
        <f t="shared" ca="1" si="255"/>
        <v>-</v>
      </c>
      <c r="RS35" s="535" t="str">
        <f t="shared" ca="1" si="255"/>
        <v>-</v>
      </c>
      <c r="RT35" s="535" t="str">
        <f t="shared" ca="1" si="255"/>
        <v>-</v>
      </c>
      <c r="RU35" s="535" t="str">
        <f t="shared" ca="1" si="255"/>
        <v>-</v>
      </c>
      <c r="RV35" s="535" t="str">
        <f t="shared" ca="1" si="256"/>
        <v>-</v>
      </c>
      <c r="RW35" s="535" t="str">
        <f t="shared" ca="1" si="256"/>
        <v>-</v>
      </c>
      <c r="RX35" s="535" t="str">
        <f t="shared" ca="1" si="256"/>
        <v>-</v>
      </c>
      <c r="RY35" s="535" t="str">
        <f t="shared" ca="1" si="256"/>
        <v>-</v>
      </c>
      <c r="RZ35" s="535" t="str">
        <f t="shared" ca="1" si="256"/>
        <v>-</v>
      </c>
      <c r="SA35" s="535" t="str">
        <f t="shared" ca="1" si="256"/>
        <v>-</v>
      </c>
      <c r="SB35" s="545" t="b">
        <f t="shared" ca="1" si="257"/>
        <v>1</v>
      </c>
      <c r="SC35" s="545" t="b">
        <f t="shared" ca="1" si="257"/>
        <v>1</v>
      </c>
      <c r="SD35" s="545" t="b">
        <f t="shared" ca="1" si="257"/>
        <v>1</v>
      </c>
      <c r="SE35" s="545" t="b">
        <f t="shared" ca="1" si="257"/>
        <v>1</v>
      </c>
      <c r="SF35" s="545" t="b">
        <f t="shared" ca="1" si="257"/>
        <v>1</v>
      </c>
      <c r="SG35" s="545" t="b">
        <f t="shared" ca="1" si="257"/>
        <v>1</v>
      </c>
      <c r="SH35" s="545" t="b">
        <f t="shared" ca="1" si="257"/>
        <v>1</v>
      </c>
      <c r="SI35" s="545" t="b">
        <f t="shared" ca="1" si="257"/>
        <v>1</v>
      </c>
      <c r="SJ35" s="545" t="b">
        <f t="shared" ca="1" si="257"/>
        <v>1</v>
      </c>
      <c r="SK35" s="545" t="b">
        <f t="shared" ca="1" si="257"/>
        <v>1</v>
      </c>
      <c r="SL35" s="545" t="b">
        <f t="shared" ca="1" si="258"/>
        <v>1</v>
      </c>
      <c r="SM35" s="545" t="b">
        <f t="shared" ca="1" si="258"/>
        <v>1</v>
      </c>
      <c r="SN35" s="545" t="b">
        <f t="shared" ca="1" si="258"/>
        <v>1</v>
      </c>
      <c r="SO35" s="545" t="b">
        <f t="shared" ca="1" si="258"/>
        <v>1</v>
      </c>
      <c r="SP35" s="545" t="b">
        <f t="shared" ca="1" si="258"/>
        <v>1</v>
      </c>
      <c r="SQ35" s="545" t="b">
        <f t="shared" ca="1" si="258"/>
        <v>1</v>
      </c>
      <c r="SR35" s="545" t="b">
        <f t="shared" ca="1" si="258"/>
        <v>1</v>
      </c>
      <c r="SS35" s="545" t="b">
        <f t="shared" ca="1" si="258"/>
        <v>1</v>
      </c>
      <c r="ST35" s="545" t="b">
        <f t="shared" ca="1" si="258"/>
        <v>1</v>
      </c>
      <c r="SU35" s="545" t="b">
        <f t="shared" ca="1" si="258"/>
        <v>1</v>
      </c>
      <c r="SV35" s="545" t="b">
        <f t="shared" ca="1" si="259"/>
        <v>1</v>
      </c>
      <c r="SW35" s="545" t="b">
        <f t="shared" ca="1" si="259"/>
        <v>1</v>
      </c>
      <c r="SX35" s="545" t="b">
        <f t="shared" ca="1" si="259"/>
        <v>1</v>
      </c>
      <c r="SY35" s="545" t="b">
        <f t="shared" ca="1" si="259"/>
        <v>1</v>
      </c>
      <c r="SZ35" s="545" t="b">
        <f t="shared" ca="1" si="259"/>
        <v>1</v>
      </c>
      <c r="TA35" s="545" t="b">
        <f t="shared" ca="1" si="259"/>
        <v>1</v>
      </c>
      <c r="TB35" s="535" t="str">
        <f t="shared" ca="1" si="260"/>
        <v>-</v>
      </c>
      <c r="TC35" s="535" t="str">
        <f t="shared" ca="1" si="260"/>
        <v>-</v>
      </c>
      <c r="TD35" s="535" t="str">
        <f t="shared" ca="1" si="260"/>
        <v>-</v>
      </c>
      <c r="TE35" s="535" t="str">
        <f t="shared" ca="1" si="260"/>
        <v>-</v>
      </c>
      <c r="TF35" s="535" t="str">
        <f t="shared" ca="1" si="260"/>
        <v>-</v>
      </c>
      <c r="TG35" s="535" t="str">
        <f t="shared" ca="1" si="260"/>
        <v>-</v>
      </c>
      <c r="TH35" s="535" t="str">
        <f t="shared" ca="1" si="260"/>
        <v>-</v>
      </c>
      <c r="TI35" s="535" t="str">
        <f t="shared" ca="1" si="260"/>
        <v>-</v>
      </c>
      <c r="TJ35" s="535" t="str">
        <f t="shared" ca="1" si="260"/>
        <v>-</v>
      </c>
      <c r="TK35" s="535" t="str">
        <f t="shared" ca="1" si="260"/>
        <v>-</v>
      </c>
      <c r="TL35" s="535" t="str">
        <f t="shared" ca="1" si="261"/>
        <v>-</v>
      </c>
      <c r="TM35" s="535" t="str">
        <f t="shared" ca="1" si="261"/>
        <v>-</v>
      </c>
      <c r="TN35" s="535" t="str">
        <f t="shared" ca="1" si="261"/>
        <v>-</v>
      </c>
      <c r="TO35" s="535" t="str">
        <f t="shared" ca="1" si="261"/>
        <v>-</v>
      </c>
      <c r="TP35" s="535" t="str">
        <f t="shared" ca="1" si="261"/>
        <v>-</v>
      </c>
      <c r="TQ35" s="535" t="str">
        <f t="shared" ca="1" si="261"/>
        <v>-</v>
      </c>
      <c r="TR35" s="535" t="str">
        <f t="shared" ca="1" si="261"/>
        <v>-</v>
      </c>
      <c r="TS35" s="535" t="str">
        <f t="shared" ca="1" si="261"/>
        <v>-</v>
      </c>
      <c r="TT35" s="535" t="str">
        <f t="shared" ca="1" si="261"/>
        <v>-</v>
      </c>
      <c r="TU35" s="535" t="str">
        <f t="shared" ca="1" si="261"/>
        <v>-</v>
      </c>
      <c r="TV35" s="535" t="str">
        <f t="shared" ca="1" si="262"/>
        <v>-</v>
      </c>
      <c r="TW35" s="535" t="str">
        <f t="shared" ca="1" si="262"/>
        <v>-</v>
      </c>
      <c r="TX35" s="535" t="str">
        <f t="shared" ca="1" si="262"/>
        <v>-</v>
      </c>
      <c r="TY35" s="535" t="str">
        <f t="shared" ca="1" si="262"/>
        <v>-</v>
      </c>
      <c r="TZ35" s="535" t="str">
        <f t="shared" ca="1" si="262"/>
        <v>-</v>
      </c>
      <c r="UA35" s="535" t="str">
        <f t="shared" ca="1" si="262"/>
        <v>-</v>
      </c>
      <c r="UB35" s="535" t="str">
        <f t="shared" ca="1" si="262"/>
        <v>-</v>
      </c>
      <c r="UC35" s="535" t="str">
        <f t="shared" ca="1" si="262"/>
        <v>-</v>
      </c>
      <c r="UD35" s="535" t="str">
        <f t="shared" ca="1" si="262"/>
        <v>-</v>
      </c>
      <c r="UE35" s="535" t="str">
        <f t="shared" ca="1" si="262"/>
        <v>-</v>
      </c>
      <c r="UF35" s="535" t="str">
        <f t="shared" ca="1" si="263"/>
        <v>-</v>
      </c>
      <c r="UG35" s="535" t="str">
        <f t="shared" ca="1" si="263"/>
        <v>-</v>
      </c>
      <c r="UH35" s="535" t="str">
        <f t="shared" ca="1" si="263"/>
        <v>-</v>
      </c>
      <c r="UI35" s="535" t="str">
        <f t="shared" ca="1" si="263"/>
        <v>-</v>
      </c>
      <c r="UJ35" s="535" t="str">
        <f t="shared" ca="1" si="263"/>
        <v>-</v>
      </c>
      <c r="UK35" s="535" t="str">
        <f t="shared" ca="1" si="263"/>
        <v>-</v>
      </c>
      <c r="UL35" s="545" t="str">
        <f t="shared" ca="1" si="264"/>
        <v>-</v>
      </c>
      <c r="UM35" s="545" t="str">
        <f t="shared" ca="1" si="264"/>
        <v>-</v>
      </c>
      <c r="UN35" s="545" t="str">
        <f t="shared" ca="1" si="264"/>
        <v>-</v>
      </c>
      <c r="UO35" s="545" t="str">
        <f t="shared" ca="1" si="264"/>
        <v>-</v>
      </c>
      <c r="UP35" s="545" t="str">
        <f t="shared" ca="1" si="264"/>
        <v>-</v>
      </c>
      <c r="UQ35" s="545" t="str">
        <f t="shared" ca="1" si="264"/>
        <v>-</v>
      </c>
      <c r="UR35" s="545" t="str">
        <f t="shared" ca="1" si="264"/>
        <v>-</v>
      </c>
      <c r="US35" s="545" t="str">
        <f t="shared" ca="1" si="264"/>
        <v>-</v>
      </c>
      <c r="UT35" s="545" t="str">
        <f t="shared" ca="1" si="264"/>
        <v>-</v>
      </c>
      <c r="UU35" s="545" t="str">
        <f t="shared" ca="1" si="264"/>
        <v>-</v>
      </c>
      <c r="UV35" s="545" t="str">
        <f t="shared" ca="1" si="265"/>
        <v>-</v>
      </c>
      <c r="UW35" s="545" t="str">
        <f t="shared" ca="1" si="265"/>
        <v>-</v>
      </c>
      <c r="UX35" s="545" t="str">
        <f t="shared" ca="1" si="265"/>
        <v>-</v>
      </c>
      <c r="UY35" s="545" t="str">
        <f t="shared" ca="1" si="265"/>
        <v>-</v>
      </c>
      <c r="UZ35" s="545" t="str">
        <f t="shared" ca="1" si="265"/>
        <v>-</v>
      </c>
      <c r="VA35" s="545" t="str">
        <f t="shared" ca="1" si="265"/>
        <v>-</v>
      </c>
      <c r="VB35" s="545" t="str">
        <f t="shared" ca="1" si="265"/>
        <v>-</v>
      </c>
      <c r="VC35" s="545" t="str">
        <f t="shared" ca="1" si="265"/>
        <v>-</v>
      </c>
      <c r="VD35" s="545" t="str">
        <f t="shared" ca="1" si="265"/>
        <v>-</v>
      </c>
      <c r="VE35" s="545" t="str">
        <f t="shared" ca="1" si="265"/>
        <v>-</v>
      </c>
      <c r="VF35" s="545" t="str">
        <f t="shared" ca="1" si="266"/>
        <v>-</v>
      </c>
      <c r="VG35" s="545" t="str">
        <f t="shared" ca="1" si="266"/>
        <v>-</v>
      </c>
      <c r="VH35" s="545" t="str">
        <f t="shared" ca="1" si="266"/>
        <v>-</v>
      </c>
      <c r="VI35" s="545" t="str">
        <f t="shared" ca="1" si="266"/>
        <v>-</v>
      </c>
      <c r="VJ35" s="545" t="str">
        <f t="shared" ca="1" si="266"/>
        <v>-</v>
      </c>
      <c r="VK35" s="545" t="str">
        <f t="shared" ca="1" si="266"/>
        <v>-</v>
      </c>
      <c r="VL35" s="19">
        <f t="shared" ca="1" si="275"/>
        <v>1</v>
      </c>
      <c r="VM35" s="23">
        <v>0</v>
      </c>
    </row>
    <row r="36" spans="1:585" outlineLevel="2">
      <c r="A36" s="21">
        <f t="shared" si="276"/>
        <v>31</v>
      </c>
      <c r="B36" s="21">
        <f>$A$31</f>
        <v>26</v>
      </c>
      <c r="C36" t="e">
        <f t="shared" ca="1" si="145"/>
        <v>#NAME?</v>
      </c>
      <c r="D36" s="136" t="str">
        <f t="shared" ca="1" si="146"/>
        <v>GSW</v>
      </c>
      <c r="E36" t="b">
        <v>1</v>
      </c>
      <c r="F36" t="b">
        <v>0</v>
      </c>
      <c r="G36" t="b">
        <f t="shared" si="147"/>
        <v>1</v>
      </c>
      <c r="H36" s="215">
        <f t="shared" ca="1" si="272"/>
        <v>5</v>
      </c>
      <c r="I36" s="19">
        <f t="shared" ca="1" si="148"/>
        <v>1</v>
      </c>
      <c r="J36" s="19">
        <f t="shared" ca="1" si="148"/>
        <v>0</v>
      </c>
      <c r="K36" s="19">
        <f t="shared" ca="1" si="148"/>
        <v>0</v>
      </c>
      <c r="L36" s="19">
        <f t="shared" ca="1" si="148"/>
        <v>0</v>
      </c>
      <c r="M36" s="19">
        <f t="shared" ca="1" si="148"/>
        <v>2</v>
      </c>
      <c r="N36" s="19">
        <f t="shared" ca="1" si="148"/>
        <v>2</v>
      </c>
      <c r="O36" s="19">
        <f t="shared" ca="1" si="148"/>
        <v>3</v>
      </c>
      <c r="P36" s="19">
        <f t="shared" ca="1" si="148"/>
        <v>2</v>
      </c>
      <c r="Q36" s="19">
        <f t="shared" ca="1" si="148"/>
        <v>2</v>
      </c>
      <c r="R36" s="19">
        <f t="shared" ca="1" si="148"/>
        <v>0</v>
      </c>
      <c r="S36" s="19">
        <f t="shared" ca="1" si="148"/>
        <v>0</v>
      </c>
      <c r="T36" s="19">
        <f t="shared" ca="1" si="148"/>
        <v>0</v>
      </c>
      <c r="U36" s="19">
        <f t="shared" ca="1" si="148"/>
        <v>0</v>
      </c>
      <c r="V36" s="19">
        <f t="shared" ca="1" si="148"/>
        <v>0</v>
      </c>
      <c r="W36" s="19">
        <f t="shared" ca="1" si="148"/>
        <v>1</v>
      </c>
      <c r="X36" s="19">
        <f t="shared" ca="1" si="148"/>
        <v>1</v>
      </c>
      <c r="Y36" s="19">
        <f t="shared" ca="1" si="149"/>
        <v>1</v>
      </c>
      <c r="Z36" s="211"/>
      <c r="AA36" s="211"/>
      <c r="AB36" s="211"/>
      <c r="AC36" s="211"/>
      <c r="AD36" s="211"/>
      <c r="AE36" s="19">
        <f t="shared" ca="1" si="277"/>
        <v>0</v>
      </c>
      <c r="AF36" s="211"/>
      <c r="AG36" s="211"/>
      <c r="AH36" s="211"/>
      <c r="AI36" s="211"/>
      <c r="AJ36" s="211"/>
      <c r="AK36" s="211"/>
      <c r="AL36" s="211"/>
      <c r="AM36" s="211"/>
      <c r="AN36" s="136">
        <f t="shared" ca="1" si="267"/>
        <v>2</v>
      </c>
      <c r="AO36" s="136">
        <f ca="1">INDEX(CHOOSE($P36,DataAutumn!i.AdultDrys,DataWinter!i.AdultDrys,DataSpring!i.AdultDrys),1,$O36)</f>
        <v>4</v>
      </c>
      <c r="AP36" s="5">
        <f t="shared" ca="1" si="150"/>
        <v>1</v>
      </c>
      <c r="AQ36" s="5">
        <f t="shared" ca="1" si="150"/>
        <v>1</v>
      </c>
      <c r="AR36" s="5">
        <f t="shared" ca="1" si="151"/>
        <v>3</v>
      </c>
      <c r="AS36" s="211"/>
      <c r="AT36" s="211"/>
      <c r="AU36" s="211"/>
      <c r="AV36" s="353" t="str">
        <f t="shared" ca="1" si="152"/>
        <v>TemplateEx 00005 GSW MWM&amp;BBT Day169 Scan2-0000 RR     GP100% WP100% MP100% T_TRUE (F33N11)</v>
      </c>
      <c r="AW36" s="9" t="str">
        <f ca="1">IF(COUNTIF(AV$5:AV36,AV36)=1,"-","Dup")</f>
        <v>-</v>
      </c>
      <c r="AX36" s="9"/>
      <c r="AY36" s="19" t="str">
        <f t="shared" ca="1" si="153"/>
        <v>-</v>
      </c>
      <c r="AZ36" s="19" t="str">
        <f t="shared" ca="1" si="153"/>
        <v>-</v>
      </c>
      <c r="BA36" s="19" t="str">
        <f t="shared" ca="1" si="153"/>
        <v>-</v>
      </c>
      <c r="BB36" s="19" t="str">
        <f t="shared" ca="1" si="153"/>
        <v>-</v>
      </c>
      <c r="BC36" s="19" t="str">
        <f t="shared" ca="1" si="153"/>
        <v>-</v>
      </c>
      <c r="BD36" s="19" t="str">
        <f t="shared" ca="1" si="153"/>
        <v>-</v>
      </c>
      <c r="BE36" s="19" t="str">
        <f t="shared" ca="1" si="153"/>
        <v>-</v>
      </c>
      <c r="BF36" s="19" t="str">
        <f t="shared" ca="1" si="153"/>
        <v>-</v>
      </c>
      <c r="BG36" s="9"/>
      <c r="BH36" s="19" t="b">
        <f t="shared" ca="1" si="273"/>
        <v>1</v>
      </c>
      <c r="BI36" s="19" t="str">
        <f t="shared" ca="1" si="273"/>
        <v>-</v>
      </c>
      <c r="BJ36" s="19" t="str">
        <f t="shared" ca="1" si="273"/>
        <v>-</v>
      </c>
      <c r="BK36" s="19" t="str">
        <f t="shared" ca="1" si="273"/>
        <v>-</v>
      </c>
      <c r="BL36" s="19" t="b">
        <f t="shared" ca="1" si="273"/>
        <v>0</v>
      </c>
      <c r="BM36" s="19">
        <f t="shared" ca="1" si="155"/>
        <v>0</v>
      </c>
      <c r="BN36" s="19" t="b">
        <f t="shared" ca="1" si="155"/>
        <v>1</v>
      </c>
      <c r="BO36" s="9"/>
      <c r="BP36" s="19" t="str">
        <f t="shared" ca="1" si="156"/>
        <v>-</v>
      </c>
      <c r="BQ36" s="5" t="str">
        <f t="shared" ca="1" si="268"/>
        <v>-</v>
      </c>
      <c r="BR36" s="5">
        <f t="shared" ca="1" si="158"/>
        <v>0</v>
      </c>
      <c r="BS36" s="19" t="str">
        <f t="shared" ca="1" si="159"/>
        <v>-</v>
      </c>
      <c r="BT36" s="19" t="str">
        <f t="shared" ca="1" si="159"/>
        <v>-</v>
      </c>
      <c r="BU36" s="19" t="str">
        <f t="shared" ca="1" si="159"/>
        <v>-</v>
      </c>
      <c r="BV36" s="5" t="str">
        <f t="shared" ca="1" si="160"/>
        <v>-</v>
      </c>
      <c r="BW36" s="5">
        <f t="shared" ca="1" si="161"/>
        <v>0</v>
      </c>
      <c r="BX36" s="19" t="str">
        <f t="shared" ca="1" si="162"/>
        <v>-</v>
      </c>
      <c r="BY36" s="5" t="str">
        <f t="shared" ca="1" si="163"/>
        <v>-</v>
      </c>
      <c r="BZ36" s="5">
        <f t="shared" ca="1" si="164"/>
        <v>0</v>
      </c>
      <c r="CA36" s="19" t="str">
        <f t="shared" ca="1" si="165"/>
        <v>-</v>
      </c>
      <c r="CB36" s="19" t="str">
        <f t="shared" ca="1" si="165"/>
        <v>-</v>
      </c>
      <c r="CC36" s="19" t="str">
        <f t="shared" ca="1" si="165"/>
        <v>-</v>
      </c>
      <c r="CD36" s="5" t="str">
        <f t="shared" ca="1" si="166"/>
        <v>-</v>
      </c>
      <c r="CE36" s="5">
        <f t="shared" ca="1" si="167"/>
        <v>0</v>
      </c>
      <c r="CF36" s="9"/>
      <c r="CG36" s="19" t="str">
        <f t="shared" ca="1" si="168"/>
        <v>-</v>
      </c>
      <c r="CH36" s="19" t="str">
        <f t="shared" ca="1" si="168"/>
        <v>-</v>
      </c>
      <c r="CI36" s="19" t="str">
        <f t="shared" ca="1" si="168"/>
        <v>-</v>
      </c>
      <c r="CJ36" s="19" t="str">
        <f t="shared" ca="1" si="168"/>
        <v>-</v>
      </c>
      <c r="CK36" s="19" t="str">
        <f t="shared" ca="1" si="168"/>
        <v>-</v>
      </c>
      <c r="CL36" s="19" t="str">
        <f t="shared" ca="1" si="168"/>
        <v>-</v>
      </c>
      <c r="CM36" s="19" t="str">
        <f t="shared" ca="1" si="168"/>
        <v>-</v>
      </c>
      <c r="CN36" s="19" t="str">
        <f t="shared" ca="1" si="168"/>
        <v>-</v>
      </c>
      <c r="CO36" s="19" t="str">
        <f t="shared" ca="1" si="168"/>
        <v>-</v>
      </c>
      <c r="CP36" s="19" t="str">
        <f t="shared" ca="1" si="168"/>
        <v>-</v>
      </c>
      <c r="CQ36" s="9"/>
      <c r="CR36" s="19" t="b">
        <f t="shared" ca="1" si="169"/>
        <v>1</v>
      </c>
      <c r="CS36" s="19" t="b">
        <f t="shared" ca="1" si="170"/>
        <v>1</v>
      </c>
      <c r="CT36" s="19" t="b">
        <f t="shared" ca="1" si="170"/>
        <v>1</v>
      </c>
      <c r="CU36" s="579">
        <f t="shared" ca="1" si="171"/>
        <v>2321200000</v>
      </c>
      <c r="CV36" s="19" t="b">
        <f t="shared" ca="1" si="273"/>
        <v>0</v>
      </c>
      <c r="CW36" s="19">
        <f t="shared" ca="1" si="273"/>
        <v>0</v>
      </c>
      <c r="CX36" s="19" t="str">
        <f t="shared" ca="1" si="273"/>
        <v>-</v>
      </c>
      <c r="CY36" s="578" t="str">
        <f t="shared" ca="1" si="273"/>
        <v>-</v>
      </c>
      <c r="CZ36" s="430">
        <f t="shared" ca="1" si="174"/>
        <v>669</v>
      </c>
      <c r="DA36" s="430">
        <f t="shared" ca="1" si="174"/>
        <v>703</v>
      </c>
      <c r="DB36" s="430">
        <f t="shared" ca="1" si="174"/>
        <v>738</v>
      </c>
      <c r="DC36" s="144">
        <f t="shared" ca="1" si="175"/>
        <v>413</v>
      </c>
      <c r="DD36" s="144">
        <f t="shared" ca="1" si="175"/>
        <v>448</v>
      </c>
      <c r="DE36" s="144">
        <f t="shared" ca="1" si="175"/>
        <v>483</v>
      </c>
      <c r="DF36" s="19" t="str">
        <f t="shared" ca="1" si="176"/>
        <v>-</v>
      </c>
      <c r="DG36" s="19" t="str">
        <f t="shared" ca="1" si="176"/>
        <v>-</v>
      </c>
      <c r="DH36" s="19" t="str">
        <f t="shared" ca="1" si="176"/>
        <v>-</v>
      </c>
      <c r="DI36" s="19" t="str">
        <f t="shared" ca="1" si="176"/>
        <v>-</v>
      </c>
      <c r="DJ36" s="19" t="str">
        <f t="shared" ca="1" si="176"/>
        <v>-</v>
      </c>
      <c r="DK36" s="19" t="str">
        <f t="shared" ca="1" si="176"/>
        <v>-</v>
      </c>
      <c r="DL36" s="19">
        <f t="shared" ca="1" si="176"/>
        <v>1</v>
      </c>
      <c r="DM36" s="19">
        <f t="shared" ca="1" si="176"/>
        <v>1</v>
      </c>
      <c r="DN36" s="19">
        <f t="shared" ca="1" si="176"/>
        <v>0</v>
      </c>
      <c r="DO36" s="19" t="str">
        <f t="shared" ca="1" si="176"/>
        <v>-</v>
      </c>
      <c r="DP36" s="19" t="str">
        <f t="shared" ca="1" si="176"/>
        <v>-</v>
      </c>
      <c r="DQ36" s="19" t="str">
        <f t="shared" ca="1" si="176"/>
        <v>-</v>
      </c>
      <c r="DR36" s="19" t="str">
        <f t="shared" ca="1" si="176"/>
        <v>-</v>
      </c>
      <c r="DS36" s="19" t="str">
        <f t="shared" ca="1" si="176"/>
        <v>-</v>
      </c>
      <c r="DT36" s="19">
        <f t="shared" ca="1" si="176"/>
        <v>0</v>
      </c>
      <c r="DU36" s="19" t="str">
        <f t="shared" ca="1" si="176"/>
        <v>-</v>
      </c>
      <c r="DV36" s="19" t="str">
        <f t="shared" ca="1" si="176"/>
        <v>-</v>
      </c>
      <c r="DW36" s="19" t="str">
        <f t="shared" ca="1" si="273"/>
        <v>-</v>
      </c>
      <c r="DX36" s="19">
        <f t="shared" ca="1" si="273"/>
        <v>1</v>
      </c>
      <c r="DY36" s="19">
        <f t="shared" ca="1" si="273"/>
        <v>1</v>
      </c>
      <c r="DZ36" s="9"/>
      <c r="EA36" s="19" t="str">
        <f t="shared" ca="1" si="274"/>
        <v>-</v>
      </c>
      <c r="EB36" s="19" t="str">
        <f t="shared" ca="1" si="274"/>
        <v>-</v>
      </c>
      <c r="EC36" s="19" t="str">
        <f t="shared" ca="1" si="274"/>
        <v>-</v>
      </c>
      <c r="ED36" s="19" t="str">
        <f t="shared" ca="1" si="274"/>
        <v>-</v>
      </c>
      <c r="EE36" s="19" t="str">
        <f t="shared" ca="1" si="274"/>
        <v>-</v>
      </c>
      <c r="EF36" s="19" t="str">
        <f t="shared" ca="1" si="274"/>
        <v>-</v>
      </c>
      <c r="EG36" s="19" t="str">
        <f t="shared" ca="1" si="274"/>
        <v>-</v>
      </c>
      <c r="EH36" s="19" t="str">
        <f t="shared" ca="1" si="274"/>
        <v>-</v>
      </c>
      <c r="EI36" s="19" t="str">
        <f t="shared" ca="1" si="274"/>
        <v>-</v>
      </c>
      <c r="EJ36" s="19" t="str">
        <f t="shared" ca="1" si="274"/>
        <v>-</v>
      </c>
      <c r="EK36" s="19" t="str">
        <f t="shared" ca="1" si="274"/>
        <v>-</v>
      </c>
      <c r="EL36" s="19" t="str">
        <f t="shared" ca="1" si="274"/>
        <v>-</v>
      </c>
      <c r="EM36" s="19">
        <f t="shared" ca="1" si="274"/>
        <v>0</v>
      </c>
      <c r="EN36" s="430">
        <f t="shared" ca="1" si="179"/>
        <v>0</v>
      </c>
      <c r="EO36" s="430">
        <f t="shared" ca="1" si="179"/>
        <v>0</v>
      </c>
      <c r="EP36" s="116">
        <f t="shared" ca="1" si="180"/>
        <v>0</v>
      </c>
      <c r="EQ36" s="116">
        <f t="shared" ca="1" si="180"/>
        <v>0</v>
      </c>
      <c r="ER36" s="116">
        <f t="shared" ca="1" si="180"/>
        <v>0</v>
      </c>
      <c r="ES36" s="116">
        <f t="shared" ca="1" si="180"/>
        <v>0</v>
      </c>
      <c r="ET36" s="116">
        <f t="shared" ca="1" si="180"/>
        <v>0</v>
      </c>
      <c r="EU36" s="534">
        <f t="shared" ca="1" si="181"/>
        <v>0</v>
      </c>
      <c r="EV36" s="116">
        <f t="shared" ca="1" si="182"/>
        <v>0</v>
      </c>
      <c r="EW36" s="116">
        <f t="shared" ca="1" si="182"/>
        <v>0</v>
      </c>
      <c r="EX36" s="116">
        <f t="shared" ca="1" si="182"/>
        <v>0</v>
      </c>
      <c r="EY36" s="116">
        <f t="shared" ca="1" si="182"/>
        <v>0</v>
      </c>
      <c r="EZ36" s="116">
        <f t="shared" ca="1" si="182"/>
        <v>0</v>
      </c>
      <c r="FA36" s="534">
        <f t="shared" ca="1" si="183"/>
        <v>0</v>
      </c>
      <c r="FB36" s="116">
        <f t="shared" ca="1" si="184"/>
        <v>0</v>
      </c>
      <c r="FC36" s="116">
        <f t="shared" ca="1" si="184"/>
        <v>0</v>
      </c>
      <c r="FD36" s="116">
        <f t="shared" ca="1" si="184"/>
        <v>0</v>
      </c>
      <c r="FE36" s="116">
        <f t="shared" ca="1" si="184"/>
        <v>0</v>
      </c>
      <c r="FF36" s="116">
        <f t="shared" ca="1" si="184"/>
        <v>0</v>
      </c>
      <c r="FG36" s="534">
        <f t="shared" ca="1" si="185"/>
        <v>0</v>
      </c>
      <c r="FH36" s="116">
        <f t="shared" ca="1" si="186"/>
        <v>0</v>
      </c>
      <c r="FI36" s="116">
        <f t="shared" ca="1" si="186"/>
        <v>0</v>
      </c>
      <c r="FJ36" s="116">
        <f t="shared" ca="1" si="186"/>
        <v>0</v>
      </c>
      <c r="FK36" s="116">
        <f t="shared" ca="1" si="186"/>
        <v>0</v>
      </c>
      <c r="FL36" s="116">
        <f t="shared" ca="1" si="186"/>
        <v>0</v>
      </c>
      <c r="FM36" s="534">
        <f t="shared" ca="1" si="187"/>
        <v>0</v>
      </c>
      <c r="FN36" s="116">
        <f t="shared" ca="1" si="188"/>
        <v>0</v>
      </c>
      <c r="FO36" s="116">
        <f t="shared" ca="1" si="188"/>
        <v>0</v>
      </c>
      <c r="FP36" s="116">
        <f t="shared" ca="1" si="188"/>
        <v>0</v>
      </c>
      <c r="FQ36" s="116">
        <f t="shared" ca="1" si="188"/>
        <v>0</v>
      </c>
      <c r="FR36" s="116">
        <f t="shared" ca="1" si="188"/>
        <v>0</v>
      </c>
      <c r="FS36" s="534">
        <f t="shared" ca="1" si="189"/>
        <v>0</v>
      </c>
      <c r="FT36" s="116">
        <f t="shared" ca="1" si="190"/>
        <v>0</v>
      </c>
      <c r="FU36" s="116">
        <f t="shared" ca="1" si="190"/>
        <v>0</v>
      </c>
      <c r="FV36" s="116">
        <f t="shared" ca="1" si="190"/>
        <v>0</v>
      </c>
      <c r="FW36" s="116">
        <f t="shared" ca="1" si="190"/>
        <v>0</v>
      </c>
      <c r="FX36" s="116">
        <f t="shared" ca="1" si="190"/>
        <v>0</v>
      </c>
      <c r="FY36" s="534">
        <f t="shared" ca="1" si="191"/>
        <v>0</v>
      </c>
      <c r="FZ36" s="117">
        <f t="shared" ca="1" si="192"/>
        <v>0</v>
      </c>
      <c r="GA36" s="117">
        <f t="shared" ca="1" si="192"/>
        <v>0</v>
      </c>
      <c r="GB36" s="117">
        <f t="shared" ca="1" si="192"/>
        <v>0</v>
      </c>
      <c r="GC36" s="117">
        <f t="shared" ca="1" si="192"/>
        <v>0</v>
      </c>
      <c r="GD36" s="552">
        <f t="shared" ca="1" si="193"/>
        <v>0</v>
      </c>
      <c r="GE36" s="552">
        <f t="shared" ca="1" si="193"/>
        <v>0</v>
      </c>
      <c r="GF36" s="552">
        <f t="shared" ca="1" si="193"/>
        <v>0</v>
      </c>
      <c r="GG36" s="552">
        <f t="shared" ca="1" si="193"/>
        <v>0</v>
      </c>
      <c r="GH36" s="552">
        <f t="shared" ca="1" si="193"/>
        <v>0</v>
      </c>
      <c r="GI36" s="552">
        <f t="shared" ca="1" si="193"/>
        <v>0</v>
      </c>
      <c r="GJ36" s="552">
        <f t="shared" ca="1" si="193"/>
        <v>0</v>
      </c>
      <c r="GK36" s="552">
        <f t="shared" ca="1" si="193"/>
        <v>0</v>
      </c>
      <c r="GL36" s="552">
        <f t="shared" ca="1" si="193"/>
        <v>0</v>
      </c>
      <c r="GM36" s="552">
        <f t="shared" ca="1" si="193"/>
        <v>0</v>
      </c>
      <c r="GN36" s="552">
        <f t="shared" ca="1" si="194"/>
        <v>0</v>
      </c>
      <c r="GO36" s="552">
        <f t="shared" ca="1" si="194"/>
        <v>0</v>
      </c>
      <c r="GP36" s="552">
        <f t="shared" ca="1" si="194"/>
        <v>0</v>
      </c>
      <c r="GQ36" s="552">
        <f t="shared" ca="1" si="194"/>
        <v>0</v>
      </c>
      <c r="GR36" s="552">
        <f t="shared" ca="1" si="194"/>
        <v>0</v>
      </c>
      <c r="GS36" s="552">
        <f t="shared" ca="1" si="194"/>
        <v>0</v>
      </c>
      <c r="GT36" s="552">
        <f t="shared" ca="1" si="194"/>
        <v>0</v>
      </c>
      <c r="GU36" s="552">
        <f t="shared" ca="1" si="194"/>
        <v>0</v>
      </c>
      <c r="GV36" s="552">
        <f t="shared" ca="1" si="194"/>
        <v>0</v>
      </c>
      <c r="GW36" s="552">
        <f t="shared" ca="1" si="194"/>
        <v>0</v>
      </c>
      <c r="GX36" s="19">
        <f t="shared" ca="1" si="195"/>
        <v>0</v>
      </c>
      <c r="GY36" s="116">
        <f t="shared" ca="1" si="196"/>
        <v>0</v>
      </c>
      <c r="GZ36" s="116">
        <f t="shared" ca="1" si="196"/>
        <v>0</v>
      </c>
      <c r="HA36" s="116">
        <f t="shared" ca="1" si="196"/>
        <v>0</v>
      </c>
      <c r="HB36" s="116">
        <f t="shared" ca="1" si="196"/>
        <v>0</v>
      </c>
      <c r="HC36" s="116">
        <f t="shared" ca="1" si="196"/>
        <v>0</v>
      </c>
      <c r="HD36" s="534">
        <f t="shared" ca="1" si="197"/>
        <v>0</v>
      </c>
      <c r="HE36" s="116">
        <f t="shared" ca="1" si="198"/>
        <v>0</v>
      </c>
      <c r="HF36" s="116">
        <f t="shared" ca="1" si="198"/>
        <v>0</v>
      </c>
      <c r="HG36" s="116">
        <f t="shared" ca="1" si="198"/>
        <v>0</v>
      </c>
      <c r="HH36" s="116">
        <f t="shared" ca="1" si="198"/>
        <v>0</v>
      </c>
      <c r="HI36" s="116">
        <f t="shared" ca="1" si="198"/>
        <v>0</v>
      </c>
      <c r="HJ36" s="534">
        <f t="shared" ca="1" si="199"/>
        <v>0</v>
      </c>
      <c r="HK36" s="116">
        <f t="shared" ca="1" si="200"/>
        <v>0</v>
      </c>
      <c r="HL36" s="116">
        <f t="shared" ca="1" si="200"/>
        <v>0</v>
      </c>
      <c r="HM36" s="116">
        <f t="shared" ca="1" si="200"/>
        <v>0</v>
      </c>
      <c r="HN36" s="116">
        <f t="shared" ca="1" si="200"/>
        <v>0</v>
      </c>
      <c r="HO36" s="116">
        <f t="shared" ca="1" si="200"/>
        <v>0</v>
      </c>
      <c r="HP36" s="534">
        <f t="shared" ca="1" si="201"/>
        <v>0</v>
      </c>
      <c r="HQ36" s="116">
        <f t="shared" ca="1" si="202"/>
        <v>0</v>
      </c>
      <c r="HR36" s="116">
        <f t="shared" ca="1" si="202"/>
        <v>0</v>
      </c>
      <c r="HS36" s="116">
        <f t="shared" ca="1" si="202"/>
        <v>0</v>
      </c>
      <c r="HT36" s="116">
        <f t="shared" ca="1" si="202"/>
        <v>0</v>
      </c>
      <c r="HU36" s="116">
        <f t="shared" ca="1" si="202"/>
        <v>0</v>
      </c>
      <c r="HV36" s="534">
        <f t="shared" ca="1" si="203"/>
        <v>0</v>
      </c>
      <c r="HW36" s="116">
        <f t="shared" ca="1" si="204"/>
        <v>0</v>
      </c>
      <c r="HX36" s="116">
        <f t="shared" ca="1" si="204"/>
        <v>0</v>
      </c>
      <c r="HY36" s="116">
        <f t="shared" ca="1" si="204"/>
        <v>0</v>
      </c>
      <c r="HZ36" s="116">
        <f t="shared" ca="1" si="204"/>
        <v>0</v>
      </c>
      <c r="IA36" s="116">
        <f t="shared" ca="1" si="204"/>
        <v>0</v>
      </c>
      <c r="IB36" s="534">
        <f t="shared" ca="1" si="205"/>
        <v>0</v>
      </c>
      <c r="IC36" s="116">
        <f t="shared" ca="1" si="206"/>
        <v>0</v>
      </c>
      <c r="ID36" s="116">
        <f t="shared" ca="1" si="206"/>
        <v>0</v>
      </c>
      <c r="IE36" s="116">
        <f t="shared" ca="1" si="206"/>
        <v>0</v>
      </c>
      <c r="IF36" s="116">
        <f t="shared" ca="1" si="206"/>
        <v>0</v>
      </c>
      <c r="IG36" s="116">
        <f t="shared" ca="1" si="206"/>
        <v>0</v>
      </c>
      <c r="IH36" s="534">
        <f t="shared" ca="1" si="207"/>
        <v>0</v>
      </c>
      <c r="II36" s="117">
        <f t="shared" ca="1" si="208"/>
        <v>0</v>
      </c>
      <c r="IJ36" s="117">
        <f t="shared" ca="1" si="208"/>
        <v>0</v>
      </c>
      <c r="IK36" s="117">
        <f t="shared" ca="1" si="208"/>
        <v>0</v>
      </c>
      <c r="IL36" s="117">
        <f t="shared" ca="1" si="208"/>
        <v>0</v>
      </c>
      <c r="IM36" s="552">
        <f t="shared" ca="1" si="209"/>
        <v>0</v>
      </c>
      <c r="IN36" s="552">
        <f t="shared" ca="1" si="209"/>
        <v>0</v>
      </c>
      <c r="IO36" s="552">
        <f t="shared" ca="1" si="209"/>
        <v>0</v>
      </c>
      <c r="IP36" s="552">
        <f t="shared" ca="1" si="209"/>
        <v>0</v>
      </c>
      <c r="IQ36" s="552">
        <f t="shared" ca="1" si="209"/>
        <v>0</v>
      </c>
      <c r="IR36" s="552">
        <f t="shared" ca="1" si="209"/>
        <v>0</v>
      </c>
      <c r="IS36" s="552">
        <f t="shared" ca="1" si="209"/>
        <v>0</v>
      </c>
      <c r="IT36" s="552">
        <f t="shared" ca="1" si="209"/>
        <v>0</v>
      </c>
      <c r="IU36" s="552">
        <f t="shared" ca="1" si="209"/>
        <v>0</v>
      </c>
      <c r="IV36" s="552">
        <f t="shared" ca="1" si="209"/>
        <v>0</v>
      </c>
      <c r="IW36" s="552">
        <f t="shared" ca="1" si="210"/>
        <v>0</v>
      </c>
      <c r="IX36" s="552">
        <f t="shared" ca="1" si="210"/>
        <v>0</v>
      </c>
      <c r="IY36" s="552">
        <f t="shared" ca="1" si="210"/>
        <v>0</v>
      </c>
      <c r="IZ36" s="552">
        <f t="shared" ca="1" si="210"/>
        <v>0</v>
      </c>
      <c r="JA36" s="552">
        <f t="shared" ca="1" si="210"/>
        <v>0</v>
      </c>
      <c r="JB36" s="552">
        <f t="shared" ca="1" si="210"/>
        <v>0</v>
      </c>
      <c r="JC36" s="552">
        <f t="shared" ca="1" si="210"/>
        <v>0</v>
      </c>
      <c r="JD36" s="552">
        <f t="shared" ca="1" si="210"/>
        <v>0</v>
      </c>
      <c r="JE36" s="552">
        <f t="shared" ca="1" si="210"/>
        <v>0</v>
      </c>
      <c r="JF36" s="552">
        <f t="shared" ca="1" si="210"/>
        <v>0</v>
      </c>
      <c r="JG36" s="19">
        <f t="shared" ca="1" si="211"/>
        <v>0</v>
      </c>
      <c r="JH36" s="5">
        <f t="shared" ca="1" si="212"/>
        <v>43</v>
      </c>
      <c r="JI36" s="9"/>
      <c r="JJ36" s="5">
        <f t="shared" ca="1" si="213"/>
        <v>1</v>
      </c>
      <c r="JK36" s="5" t="b">
        <f t="shared" ca="1" si="213"/>
        <v>1</v>
      </c>
      <c r="JL36" s="19">
        <f t="shared" ca="1" si="269"/>
        <v>0</v>
      </c>
      <c r="JM36" s="5">
        <f t="shared" ca="1" si="215"/>
        <v>0</v>
      </c>
      <c r="JN36" s="5">
        <f t="shared" ca="1" si="216"/>
        <v>0.01</v>
      </c>
      <c r="JO36" s="5">
        <f t="shared" si="217"/>
        <v>0</v>
      </c>
      <c r="JP36" s="19">
        <f t="shared" ca="1" si="214"/>
        <v>0</v>
      </c>
      <c r="JQ36" s="5">
        <f t="shared" ca="1" si="218"/>
        <v>60</v>
      </c>
      <c r="JR36" s="5">
        <f t="shared" si="219"/>
        <v>1</v>
      </c>
      <c r="JS36" s="19">
        <f t="shared" ca="1" si="269"/>
        <v>0</v>
      </c>
      <c r="JT36" s="19">
        <f t="shared" ca="1" si="269"/>
        <v>0</v>
      </c>
      <c r="JU36" s="19">
        <f t="shared" ca="1" si="269"/>
        <v>0</v>
      </c>
      <c r="JV36" s="19">
        <f t="shared" ca="1" si="269"/>
        <v>0</v>
      </c>
      <c r="JW36" s="19">
        <f t="shared" ca="1" si="269"/>
        <v>0</v>
      </c>
      <c r="JX36" s="19">
        <f t="shared" ca="1" si="269"/>
        <v>0</v>
      </c>
      <c r="JY36" s="19">
        <f t="shared" ca="1" si="269"/>
        <v>0</v>
      </c>
      <c r="JZ36" s="19">
        <f t="shared" ca="1" si="269"/>
        <v>0</v>
      </c>
      <c r="KA36" s="19">
        <f t="shared" ca="1" si="269"/>
        <v>0</v>
      </c>
      <c r="KB36" s="19">
        <f t="shared" ca="1" si="269"/>
        <v>0</v>
      </c>
      <c r="KC36" s="19">
        <f t="shared" ca="1" si="269"/>
        <v>0</v>
      </c>
      <c r="KD36" s="19">
        <f t="shared" ca="1" si="269"/>
        <v>0</v>
      </c>
      <c r="KE36" s="19">
        <f t="shared" ca="1" si="269"/>
        <v>0</v>
      </c>
      <c r="KF36" s="19">
        <f t="shared" ca="1" si="269"/>
        <v>0</v>
      </c>
      <c r="KG36" s="19">
        <f t="shared" ca="1" si="269"/>
        <v>0</v>
      </c>
      <c r="KH36" s="19">
        <f t="shared" ca="1" si="269"/>
        <v>0</v>
      </c>
      <c r="KI36" s="19">
        <f t="shared" ca="1" si="269"/>
        <v>0</v>
      </c>
      <c r="KJ36" s="19">
        <f t="shared" ca="1" si="269"/>
        <v>0</v>
      </c>
      <c r="KK36" s="19">
        <f t="shared" ca="1" si="269"/>
        <v>0</v>
      </c>
      <c r="KL36" s="19">
        <f t="shared" ca="1" si="269"/>
        <v>0</v>
      </c>
      <c r="KM36" s="19">
        <f t="shared" ca="1" si="269"/>
        <v>0</v>
      </c>
      <c r="KN36" s="5">
        <f t="shared" ca="1" si="221"/>
        <v>0</v>
      </c>
      <c r="KO36" s="5">
        <f t="shared" ca="1" si="221"/>
        <v>0</v>
      </c>
      <c r="KP36" s="5">
        <f t="shared" ca="1" si="221"/>
        <v>0.05</v>
      </c>
      <c r="KQ36" s="5">
        <f t="shared" ca="1" si="221"/>
        <v>0.05</v>
      </c>
      <c r="KR36" s="19">
        <f t="shared" ca="1" si="270"/>
        <v>0</v>
      </c>
      <c r="KS36" s="19">
        <f t="shared" ca="1" si="269"/>
        <v>0</v>
      </c>
      <c r="KT36" s="19">
        <f t="shared" ca="1" si="222"/>
        <v>0</v>
      </c>
      <c r="KU36" s="19">
        <f t="shared" ca="1" si="222"/>
        <v>0</v>
      </c>
      <c r="KV36" s="19">
        <f t="shared" ca="1" si="222"/>
        <v>0</v>
      </c>
      <c r="KW36" s="19">
        <f t="shared" ca="1" si="269"/>
        <v>0</v>
      </c>
      <c r="KX36" s="19">
        <f t="shared" ca="1" si="269"/>
        <v>1</v>
      </c>
      <c r="KY36" s="19">
        <f t="shared" ca="1" si="223"/>
        <v>0</v>
      </c>
      <c r="KZ36" s="19">
        <f t="shared" ca="1" si="223"/>
        <v>0</v>
      </c>
      <c r="LA36" s="19">
        <f t="shared" ca="1" si="223"/>
        <v>0</v>
      </c>
      <c r="LB36" s="19">
        <f t="shared" ca="1" si="269"/>
        <v>0</v>
      </c>
      <c r="LC36" s="19">
        <f t="shared" ca="1" si="269"/>
        <v>1</v>
      </c>
      <c r="LD36" s="9"/>
      <c r="LE36" s="19" t="str">
        <f t="shared" ca="1" si="224"/>
        <v>-</v>
      </c>
      <c r="LF36" s="19" t="str">
        <f t="shared" ca="1" si="224"/>
        <v>-</v>
      </c>
      <c r="LG36" s="19" t="str">
        <f t="shared" ca="1" si="224"/>
        <v>-</v>
      </c>
      <c r="LH36" s="19" t="str">
        <f t="shared" ca="1" si="224"/>
        <v>-</v>
      </c>
      <c r="LI36" s="5" t="b">
        <f t="shared" ca="1" si="225"/>
        <v>0</v>
      </c>
      <c r="LJ36" s="5" t="b">
        <f t="shared" ca="1" si="226"/>
        <v>0</v>
      </c>
      <c r="LK36" s="5" t="b">
        <f t="shared" ca="1" si="226"/>
        <v>1</v>
      </c>
      <c r="LL36" s="5" t="b">
        <f t="shared" ca="1" si="226"/>
        <v>0</v>
      </c>
      <c r="LM36" s="136">
        <f t="shared" ca="1" si="227"/>
        <v>2</v>
      </c>
      <c r="LN36" s="136">
        <f t="shared" ca="1" si="227"/>
        <v>2</v>
      </c>
      <c r="LO36" s="5" t="b">
        <f t="shared" ca="1" si="228"/>
        <v>0</v>
      </c>
      <c r="LP36" s="5" t="b">
        <f t="shared" ca="1" si="228"/>
        <v>0</v>
      </c>
      <c r="LQ36" s="5" t="b">
        <f t="shared" ca="1" si="228"/>
        <v>1</v>
      </c>
      <c r="LR36" s="5" t="b">
        <f t="shared" ca="1" si="228"/>
        <v>0</v>
      </c>
      <c r="LS36" s="5">
        <f t="shared" ca="1" si="229"/>
        <v>1</v>
      </c>
      <c r="LT36" s="5">
        <f t="shared" ca="1" si="229"/>
        <v>0.66</v>
      </c>
      <c r="LU36" s="5" t="b">
        <f t="shared" ca="1" si="230"/>
        <v>1</v>
      </c>
      <c r="LV36" s="5" t="str" cm="1">
        <f t="array" aca="1" ref="LV36" ca="1">IF(OR(LW36:MD36&lt;&gt;"-"),TRUE,"-")</f>
        <v>-</v>
      </c>
      <c r="LW36" s="19" t="str">
        <f t="shared" ca="1" si="231"/>
        <v>-</v>
      </c>
      <c r="LX36" s="19" t="str">
        <f t="shared" ca="1" si="231"/>
        <v>-</v>
      </c>
      <c r="LY36" s="19" t="str">
        <f t="shared" ca="1" si="231"/>
        <v>-</v>
      </c>
      <c r="LZ36" s="19" t="str">
        <f t="shared" ca="1" si="231"/>
        <v>-</v>
      </c>
      <c r="MA36" s="19" t="str">
        <f t="shared" ca="1" si="231"/>
        <v>-</v>
      </c>
      <c r="MB36" s="19" t="str">
        <f t="shared" ca="1" si="231"/>
        <v>-</v>
      </c>
      <c r="MC36" s="19" t="str">
        <f t="shared" ca="1" si="231"/>
        <v>-</v>
      </c>
      <c r="MD36" s="19" t="str">
        <f t="shared" ca="1" si="231"/>
        <v>-</v>
      </c>
      <c r="ME36" s="5" t="b">
        <f t="array" aca="1" ref="ME36" ca="1">IF(OR(MF36:ML36&lt;&gt;"-"),TRUE,"-")</f>
        <v>1</v>
      </c>
      <c r="MF36" s="19">
        <f t="shared" ca="1" si="232"/>
        <v>0</v>
      </c>
      <c r="MG36" s="19" t="str">
        <f t="shared" ca="1" si="232"/>
        <v>-</v>
      </c>
      <c r="MH36" s="19">
        <f t="shared" ca="1" si="232"/>
        <v>999999</v>
      </c>
      <c r="MI36" s="19">
        <f t="shared" ca="1" si="232"/>
        <v>999999</v>
      </c>
      <c r="MJ36" s="19">
        <f t="shared" ca="1" si="232"/>
        <v>999999</v>
      </c>
      <c r="MK36" s="19">
        <f t="shared" ca="1" si="233"/>
        <v>999999</v>
      </c>
      <c r="ML36" s="19">
        <f t="shared" ca="1" si="233"/>
        <v>999999</v>
      </c>
      <c r="MM36" s="19" t="str">
        <f t="shared" ca="1" si="233"/>
        <v>-</v>
      </c>
      <c r="MN36" s="19" t="str">
        <f t="shared" ca="1" si="233"/>
        <v>-</v>
      </c>
      <c r="MO36" s="19" t="str">
        <f t="shared" ca="1" si="233"/>
        <v>-</v>
      </c>
      <c r="MP36" s="19" t="b">
        <f t="shared" ca="1" si="233"/>
        <v>0</v>
      </c>
      <c r="MQ36" s="19">
        <f t="shared" ca="1" si="233"/>
        <v>0</v>
      </c>
      <c r="MR36" s="5" t="str">
        <f t="shared" ca="1" si="236"/>
        <v>-</v>
      </c>
      <c r="MS36" s="5" t="str">
        <f t="shared" ca="1" si="236"/>
        <v>-</v>
      </c>
      <c r="MT36" s="5" t="str">
        <f t="shared" ca="1" si="236"/>
        <v>-</v>
      </c>
      <c r="MU36" s="5" t="str">
        <f t="shared" ca="1" si="236"/>
        <v>-</v>
      </c>
      <c r="MV36" s="19" t="str">
        <f t="shared" ca="1" si="237"/>
        <v>-</v>
      </c>
      <c r="MW36" s="19" t="str">
        <f t="shared" ca="1" si="275"/>
        <v>-</v>
      </c>
      <c r="MX36" s="19" t="str">
        <f t="shared" ca="1" si="275"/>
        <v>-</v>
      </c>
      <c r="MY36" s="19" t="str">
        <f t="shared" ca="1" si="275"/>
        <v>-</v>
      </c>
      <c r="MZ36" s="19" t="str">
        <f t="shared" ca="1" si="275"/>
        <v>-</v>
      </c>
      <c r="NA36" s="19" t="str">
        <f t="shared" ca="1" si="275"/>
        <v>-</v>
      </c>
      <c r="NB36" s="19" t="str">
        <f t="shared" ca="1" si="275"/>
        <v>-</v>
      </c>
      <c r="NC36" s="5" t="str">
        <f t="shared" ca="1" si="240"/>
        <v>-</v>
      </c>
      <c r="ND36" s="5">
        <f t="shared" ca="1" si="240"/>
        <v>500</v>
      </c>
      <c r="NE36" s="5">
        <f t="shared" ca="1" si="240"/>
        <v>500</v>
      </c>
      <c r="NF36" s="5" t="str">
        <f t="shared" ca="1" si="240"/>
        <v>-</v>
      </c>
      <c r="NG36" s="5">
        <f t="shared" ca="1" si="240"/>
        <v>150</v>
      </c>
      <c r="NH36" s="5">
        <f t="shared" ca="1" si="240"/>
        <v>550</v>
      </c>
      <c r="NI36" s="5">
        <f t="shared" ca="1" si="241"/>
        <v>1</v>
      </c>
      <c r="NJ36" s="9"/>
      <c r="NK36" s="19">
        <f t="shared" ca="1" si="275"/>
        <v>70</v>
      </c>
      <c r="NL36" s="19">
        <f t="shared" ca="1" si="275"/>
        <v>50</v>
      </c>
      <c r="NM36" s="19">
        <f t="shared" ca="1" si="275"/>
        <v>75</v>
      </c>
      <c r="NN36" s="19">
        <f t="shared" ca="1" si="275"/>
        <v>50</v>
      </c>
      <c r="NO36" s="5">
        <f t="shared" ca="1" si="242"/>
        <v>1</v>
      </c>
      <c r="NP36" s="5">
        <f t="shared" ca="1" si="243"/>
        <v>1</v>
      </c>
      <c r="NQ36" s="5">
        <f t="shared" ca="1" si="244"/>
        <v>1</v>
      </c>
      <c r="NR36" s="19">
        <f t="shared" ca="1" si="271"/>
        <v>1</v>
      </c>
      <c r="NS36" s="9"/>
      <c r="NT36" s="19" t="b">
        <f t="shared" ca="1" si="275"/>
        <v>0</v>
      </c>
      <c r="NU36" s="19" t="b">
        <f t="shared" ca="1" si="275"/>
        <v>0</v>
      </c>
      <c r="NV36" s="19" t="str">
        <f t="shared" ca="1" si="275"/>
        <v>-</v>
      </c>
      <c r="NW36" s="19" t="str">
        <f t="shared" ca="1" si="275"/>
        <v>-</v>
      </c>
      <c r="NX36" s="19">
        <f t="shared" ca="1" si="275"/>
        <v>1</v>
      </c>
      <c r="NY36" s="19">
        <f t="shared" ca="1" si="275"/>
        <v>1</v>
      </c>
      <c r="NZ36" s="19">
        <f t="shared" ca="1" si="275"/>
        <v>2.1403206110492325</v>
      </c>
      <c r="OA36" s="19">
        <f t="shared" ca="1" si="275"/>
        <v>1.965073149607067</v>
      </c>
      <c r="OB36" s="19">
        <f t="shared" ca="1" si="275"/>
        <v>1.9869867897902949</v>
      </c>
      <c r="OC36" s="19">
        <f t="shared" ca="1" si="275"/>
        <v>0.84809443844984356</v>
      </c>
      <c r="OD36" s="19">
        <f t="shared" ca="1" si="275"/>
        <v>1.2867145190754228</v>
      </c>
      <c r="OE36" s="19">
        <f t="shared" ca="1" si="275"/>
        <v>1</v>
      </c>
      <c r="OF36" s="19">
        <f t="shared" ca="1" si="275"/>
        <v>0.26</v>
      </c>
      <c r="OG36" s="9"/>
      <c r="OH36" s="535" t="str">
        <f t="shared" ca="1" si="246"/>
        <v>-</v>
      </c>
      <c r="OI36" s="535" t="str">
        <f t="shared" ca="1" si="246"/>
        <v>-</v>
      </c>
      <c r="OJ36" s="535" t="str">
        <f t="shared" ca="1" si="246"/>
        <v>-</v>
      </c>
      <c r="OK36" s="535" t="str">
        <f t="shared" ca="1" si="246"/>
        <v>-</v>
      </c>
      <c r="OL36" s="535" t="str">
        <f t="shared" ca="1" si="246"/>
        <v>-</v>
      </c>
      <c r="OM36" s="535" t="str">
        <f t="shared" ca="1" si="246"/>
        <v>-</v>
      </c>
      <c r="ON36" s="535" t="str">
        <f t="shared" ca="1" si="246"/>
        <v>-</v>
      </c>
      <c r="OO36" s="535" t="str">
        <f t="shared" ca="1" si="246"/>
        <v>-</v>
      </c>
      <c r="OP36" s="535" t="str">
        <f t="shared" ca="1" si="246"/>
        <v>-</v>
      </c>
      <c r="OQ36" s="535" t="str">
        <f t="shared" ca="1" si="246"/>
        <v>-</v>
      </c>
      <c r="OR36" s="535" t="str">
        <f t="shared" ca="1" si="247"/>
        <v>-</v>
      </c>
      <c r="OS36" s="535" t="str">
        <f t="shared" ca="1" si="247"/>
        <v>-</v>
      </c>
      <c r="OT36" s="535" t="str">
        <f t="shared" ca="1" si="247"/>
        <v>-</v>
      </c>
      <c r="OU36" s="535" t="str">
        <f t="shared" ca="1" si="247"/>
        <v>-</v>
      </c>
      <c r="OV36" s="535" t="str">
        <f t="shared" ca="1" si="247"/>
        <v>-</v>
      </c>
      <c r="OW36" s="535" t="str">
        <f t="shared" ca="1" si="247"/>
        <v>-</v>
      </c>
      <c r="OX36" s="535" t="str">
        <f t="shared" ca="1" si="247"/>
        <v>-</v>
      </c>
      <c r="OY36" s="535" t="str">
        <f t="shared" ca="1" si="247"/>
        <v>-</v>
      </c>
      <c r="OZ36" s="535" t="str">
        <f t="shared" ca="1" si="247"/>
        <v>-</v>
      </c>
      <c r="PA36" s="535" t="str">
        <f t="shared" ca="1" si="247"/>
        <v>-</v>
      </c>
      <c r="PB36" s="535" t="str">
        <f t="shared" ca="1" si="248"/>
        <v>-</v>
      </c>
      <c r="PC36" s="535" t="str">
        <f t="shared" ca="1" si="248"/>
        <v>-</v>
      </c>
      <c r="PD36" s="535" t="str">
        <f t="shared" ca="1" si="248"/>
        <v>-</v>
      </c>
      <c r="PE36" s="535" t="str">
        <f t="shared" ca="1" si="248"/>
        <v>-</v>
      </c>
      <c r="PF36" s="535" t="str">
        <f t="shared" ca="1" si="248"/>
        <v>-</v>
      </c>
      <c r="PG36" s="535" t="str">
        <f t="shared" ca="1" si="248"/>
        <v>-</v>
      </c>
      <c r="PH36" s="535" t="str">
        <f t="shared" ca="1" si="248"/>
        <v>-</v>
      </c>
      <c r="PI36" s="535" t="str">
        <f t="shared" ca="1" si="248"/>
        <v>-</v>
      </c>
      <c r="PJ36" s="535" t="str">
        <f t="shared" ca="1" si="248"/>
        <v>-</v>
      </c>
      <c r="PK36" s="535" t="str">
        <f t="shared" ca="1" si="248"/>
        <v>-</v>
      </c>
      <c r="PL36" s="535" t="str">
        <f t="shared" ca="1" si="249"/>
        <v>-</v>
      </c>
      <c r="PM36" s="535" t="str">
        <f t="shared" ca="1" si="249"/>
        <v>-</v>
      </c>
      <c r="PN36" s="535" t="str">
        <f t="shared" ca="1" si="249"/>
        <v>-</v>
      </c>
      <c r="PO36" s="535" t="str">
        <f t="shared" ca="1" si="249"/>
        <v>-</v>
      </c>
      <c r="PP36" s="535" t="str">
        <f t="shared" ca="1" si="249"/>
        <v>-</v>
      </c>
      <c r="PQ36" s="535" t="str">
        <f t="shared" ca="1" si="249"/>
        <v>-</v>
      </c>
      <c r="PR36" s="545" t="str">
        <f t="shared" ca="1" si="250"/>
        <v>-</v>
      </c>
      <c r="PS36" s="545" t="str">
        <f t="shared" ca="1" si="250"/>
        <v>-</v>
      </c>
      <c r="PT36" s="545" t="str">
        <f t="shared" ca="1" si="250"/>
        <v>-</v>
      </c>
      <c r="PU36" s="545" t="str">
        <f t="shared" ca="1" si="250"/>
        <v>-</v>
      </c>
      <c r="PV36" s="545" t="str">
        <f t="shared" ca="1" si="250"/>
        <v>-</v>
      </c>
      <c r="PW36" s="545" t="str">
        <f t="shared" ca="1" si="250"/>
        <v>-</v>
      </c>
      <c r="PX36" s="545" t="str">
        <f t="shared" ca="1" si="250"/>
        <v>-</v>
      </c>
      <c r="PY36" s="545" t="str">
        <f t="shared" ca="1" si="250"/>
        <v>-</v>
      </c>
      <c r="PZ36" s="545" t="str">
        <f t="shared" ca="1" si="250"/>
        <v>-</v>
      </c>
      <c r="QA36" s="545" t="str">
        <f t="shared" ca="1" si="250"/>
        <v>-</v>
      </c>
      <c r="QB36" s="545" t="str">
        <f t="shared" ca="1" si="251"/>
        <v>-</v>
      </c>
      <c r="QC36" s="545" t="str">
        <f t="shared" ca="1" si="251"/>
        <v>-</v>
      </c>
      <c r="QD36" s="545" t="str">
        <f t="shared" ca="1" si="251"/>
        <v>-</v>
      </c>
      <c r="QE36" s="545" t="str">
        <f t="shared" ca="1" si="251"/>
        <v>-</v>
      </c>
      <c r="QF36" s="545" t="str">
        <f t="shared" ca="1" si="251"/>
        <v>-</v>
      </c>
      <c r="QG36" s="545" t="str">
        <f t="shared" ca="1" si="251"/>
        <v>-</v>
      </c>
      <c r="QH36" s="545" t="str">
        <f t="shared" ca="1" si="251"/>
        <v>-</v>
      </c>
      <c r="QI36" s="545" t="str">
        <f t="shared" ca="1" si="251"/>
        <v>-</v>
      </c>
      <c r="QJ36" s="545" t="str">
        <f t="shared" ca="1" si="251"/>
        <v>-</v>
      </c>
      <c r="QK36" s="545" t="str">
        <f t="shared" ca="1" si="251"/>
        <v>-</v>
      </c>
      <c r="QL36" s="545" t="str">
        <f t="shared" ca="1" si="252"/>
        <v>-</v>
      </c>
      <c r="QM36" s="545" t="str">
        <f t="shared" ca="1" si="252"/>
        <v>-</v>
      </c>
      <c r="QN36" s="545" t="str">
        <f t="shared" ca="1" si="252"/>
        <v>-</v>
      </c>
      <c r="QO36" s="545" t="str">
        <f t="shared" ca="1" si="252"/>
        <v>-</v>
      </c>
      <c r="QP36" s="545" t="str">
        <f t="shared" ca="1" si="252"/>
        <v>-</v>
      </c>
      <c r="QQ36" s="545" t="str">
        <f t="shared" ca="1" si="252"/>
        <v>-</v>
      </c>
      <c r="QR36" s="535" t="str">
        <f t="shared" ca="1" si="253"/>
        <v>-</v>
      </c>
      <c r="QS36" s="535" t="str">
        <f t="shared" ca="1" si="253"/>
        <v>-</v>
      </c>
      <c r="QT36" s="535" t="str">
        <f t="shared" ca="1" si="253"/>
        <v>-</v>
      </c>
      <c r="QU36" s="535" t="str">
        <f t="shared" ca="1" si="253"/>
        <v>-</v>
      </c>
      <c r="QV36" s="535" t="str">
        <f t="shared" ca="1" si="253"/>
        <v>-</v>
      </c>
      <c r="QW36" s="535" t="str">
        <f t="shared" ca="1" si="253"/>
        <v>-</v>
      </c>
      <c r="QX36" s="535" t="str">
        <f t="shared" ca="1" si="253"/>
        <v>-</v>
      </c>
      <c r="QY36" s="535" t="str">
        <f t="shared" ca="1" si="253"/>
        <v>-</v>
      </c>
      <c r="QZ36" s="535" t="str">
        <f t="shared" ca="1" si="253"/>
        <v>-</v>
      </c>
      <c r="RA36" s="535" t="str">
        <f t="shared" ca="1" si="253"/>
        <v>-</v>
      </c>
      <c r="RB36" s="535" t="str">
        <f t="shared" ca="1" si="254"/>
        <v>-</v>
      </c>
      <c r="RC36" s="535" t="str">
        <f t="shared" ca="1" si="254"/>
        <v>-</v>
      </c>
      <c r="RD36" s="535" t="b">
        <f t="shared" ca="1" si="254"/>
        <v>1</v>
      </c>
      <c r="RE36" s="535" t="b">
        <f t="shared" ca="1" si="254"/>
        <v>1</v>
      </c>
      <c r="RF36" s="535" t="b">
        <f t="shared" ca="1" si="254"/>
        <v>1</v>
      </c>
      <c r="RG36" s="535" t="b">
        <f t="shared" ca="1" si="254"/>
        <v>1</v>
      </c>
      <c r="RH36" s="535" t="b">
        <f t="shared" ca="1" si="254"/>
        <v>1</v>
      </c>
      <c r="RI36" s="535" t="b">
        <f t="shared" ca="1" si="254"/>
        <v>1</v>
      </c>
      <c r="RJ36" s="535" t="str">
        <f t="shared" ca="1" si="254"/>
        <v>-</v>
      </c>
      <c r="RK36" s="535" t="str">
        <f t="shared" ca="1" si="254"/>
        <v>-</v>
      </c>
      <c r="RL36" s="535" t="str">
        <f t="shared" ca="1" si="255"/>
        <v>-</v>
      </c>
      <c r="RM36" s="535" t="str">
        <f t="shared" ca="1" si="255"/>
        <v>-</v>
      </c>
      <c r="RN36" s="535" t="str">
        <f t="shared" ca="1" si="255"/>
        <v>-</v>
      </c>
      <c r="RO36" s="535" t="str">
        <f t="shared" ca="1" si="255"/>
        <v>-</v>
      </c>
      <c r="RP36" s="535" t="str">
        <f t="shared" ca="1" si="255"/>
        <v>-</v>
      </c>
      <c r="RQ36" s="535" t="str">
        <f t="shared" ca="1" si="255"/>
        <v>-</v>
      </c>
      <c r="RR36" s="535" t="str">
        <f t="shared" ca="1" si="255"/>
        <v>-</v>
      </c>
      <c r="RS36" s="535" t="str">
        <f t="shared" ca="1" si="255"/>
        <v>-</v>
      </c>
      <c r="RT36" s="535" t="str">
        <f t="shared" ca="1" si="255"/>
        <v>-</v>
      </c>
      <c r="RU36" s="535" t="str">
        <f t="shared" ca="1" si="255"/>
        <v>-</v>
      </c>
      <c r="RV36" s="535" t="str">
        <f t="shared" ca="1" si="256"/>
        <v>-</v>
      </c>
      <c r="RW36" s="535" t="str">
        <f t="shared" ca="1" si="256"/>
        <v>-</v>
      </c>
      <c r="RX36" s="535" t="str">
        <f t="shared" ca="1" si="256"/>
        <v>-</v>
      </c>
      <c r="RY36" s="535" t="str">
        <f t="shared" ca="1" si="256"/>
        <v>-</v>
      </c>
      <c r="RZ36" s="535" t="str">
        <f t="shared" ca="1" si="256"/>
        <v>-</v>
      </c>
      <c r="SA36" s="535" t="str">
        <f t="shared" ca="1" si="256"/>
        <v>-</v>
      </c>
      <c r="SB36" s="545" t="b">
        <f t="shared" ca="1" si="257"/>
        <v>1</v>
      </c>
      <c r="SC36" s="545" t="b">
        <f t="shared" ca="1" si="257"/>
        <v>1</v>
      </c>
      <c r="SD36" s="545" t="b">
        <f t="shared" ca="1" si="257"/>
        <v>1</v>
      </c>
      <c r="SE36" s="545" t="b">
        <f t="shared" ca="1" si="257"/>
        <v>1</v>
      </c>
      <c r="SF36" s="545" t="b">
        <f t="shared" ca="1" si="257"/>
        <v>1</v>
      </c>
      <c r="SG36" s="545" t="b">
        <f t="shared" ca="1" si="257"/>
        <v>1</v>
      </c>
      <c r="SH36" s="545" t="b">
        <f t="shared" ca="1" si="257"/>
        <v>1</v>
      </c>
      <c r="SI36" s="545" t="b">
        <f t="shared" ca="1" si="257"/>
        <v>1</v>
      </c>
      <c r="SJ36" s="545" t="b">
        <f t="shared" ca="1" si="257"/>
        <v>1</v>
      </c>
      <c r="SK36" s="545" t="b">
        <f t="shared" ca="1" si="257"/>
        <v>1</v>
      </c>
      <c r="SL36" s="545" t="b">
        <f t="shared" ca="1" si="258"/>
        <v>1</v>
      </c>
      <c r="SM36" s="545" t="b">
        <f t="shared" ca="1" si="258"/>
        <v>1</v>
      </c>
      <c r="SN36" s="545" t="b">
        <f t="shared" ca="1" si="258"/>
        <v>1</v>
      </c>
      <c r="SO36" s="545" t="b">
        <f t="shared" ca="1" si="258"/>
        <v>1</v>
      </c>
      <c r="SP36" s="545" t="b">
        <f t="shared" ca="1" si="258"/>
        <v>1</v>
      </c>
      <c r="SQ36" s="545" t="b">
        <f t="shared" ca="1" si="258"/>
        <v>1</v>
      </c>
      <c r="SR36" s="545" t="b">
        <f t="shared" ca="1" si="258"/>
        <v>1</v>
      </c>
      <c r="SS36" s="545" t="b">
        <f t="shared" ca="1" si="258"/>
        <v>1</v>
      </c>
      <c r="ST36" s="545" t="b">
        <f t="shared" ca="1" si="258"/>
        <v>1</v>
      </c>
      <c r="SU36" s="545" t="b">
        <f t="shared" ca="1" si="258"/>
        <v>1</v>
      </c>
      <c r="SV36" s="545" t="b">
        <f t="shared" ca="1" si="259"/>
        <v>1</v>
      </c>
      <c r="SW36" s="545" t="b">
        <f t="shared" ca="1" si="259"/>
        <v>1</v>
      </c>
      <c r="SX36" s="545" t="b">
        <f t="shared" ca="1" si="259"/>
        <v>1</v>
      </c>
      <c r="SY36" s="545" t="b">
        <f t="shared" ca="1" si="259"/>
        <v>1</v>
      </c>
      <c r="SZ36" s="545" t="b">
        <f t="shared" ca="1" si="259"/>
        <v>1</v>
      </c>
      <c r="TA36" s="545" t="b">
        <f t="shared" ca="1" si="259"/>
        <v>1</v>
      </c>
      <c r="TB36" s="535" t="str">
        <f t="shared" ca="1" si="260"/>
        <v>-</v>
      </c>
      <c r="TC36" s="535" t="str">
        <f t="shared" ca="1" si="260"/>
        <v>-</v>
      </c>
      <c r="TD36" s="535" t="str">
        <f t="shared" ca="1" si="260"/>
        <v>-</v>
      </c>
      <c r="TE36" s="535" t="str">
        <f t="shared" ca="1" si="260"/>
        <v>-</v>
      </c>
      <c r="TF36" s="535" t="str">
        <f t="shared" ca="1" si="260"/>
        <v>-</v>
      </c>
      <c r="TG36" s="535" t="str">
        <f t="shared" ca="1" si="260"/>
        <v>-</v>
      </c>
      <c r="TH36" s="535" t="str">
        <f t="shared" ca="1" si="260"/>
        <v>-</v>
      </c>
      <c r="TI36" s="535" t="str">
        <f t="shared" ca="1" si="260"/>
        <v>-</v>
      </c>
      <c r="TJ36" s="535" t="str">
        <f t="shared" ca="1" si="260"/>
        <v>-</v>
      </c>
      <c r="TK36" s="535" t="str">
        <f t="shared" ca="1" si="260"/>
        <v>-</v>
      </c>
      <c r="TL36" s="535" t="str">
        <f t="shared" ca="1" si="261"/>
        <v>-</v>
      </c>
      <c r="TM36" s="535" t="str">
        <f t="shared" ca="1" si="261"/>
        <v>-</v>
      </c>
      <c r="TN36" s="535" t="str">
        <f t="shared" ca="1" si="261"/>
        <v>-</v>
      </c>
      <c r="TO36" s="535" t="str">
        <f t="shared" ca="1" si="261"/>
        <v>-</v>
      </c>
      <c r="TP36" s="535" t="str">
        <f t="shared" ca="1" si="261"/>
        <v>-</v>
      </c>
      <c r="TQ36" s="535" t="str">
        <f t="shared" ca="1" si="261"/>
        <v>-</v>
      </c>
      <c r="TR36" s="535" t="str">
        <f t="shared" ca="1" si="261"/>
        <v>-</v>
      </c>
      <c r="TS36" s="535" t="str">
        <f t="shared" ca="1" si="261"/>
        <v>-</v>
      </c>
      <c r="TT36" s="535" t="str">
        <f t="shared" ca="1" si="261"/>
        <v>-</v>
      </c>
      <c r="TU36" s="535" t="str">
        <f t="shared" ca="1" si="261"/>
        <v>-</v>
      </c>
      <c r="TV36" s="535" t="str">
        <f t="shared" ca="1" si="262"/>
        <v>-</v>
      </c>
      <c r="TW36" s="535" t="str">
        <f t="shared" ca="1" si="262"/>
        <v>-</v>
      </c>
      <c r="TX36" s="535" t="str">
        <f t="shared" ca="1" si="262"/>
        <v>-</v>
      </c>
      <c r="TY36" s="535" t="str">
        <f t="shared" ca="1" si="262"/>
        <v>-</v>
      </c>
      <c r="TZ36" s="535" t="str">
        <f t="shared" ca="1" si="262"/>
        <v>-</v>
      </c>
      <c r="UA36" s="535" t="str">
        <f t="shared" ca="1" si="262"/>
        <v>-</v>
      </c>
      <c r="UB36" s="535" t="str">
        <f t="shared" ca="1" si="262"/>
        <v>-</v>
      </c>
      <c r="UC36" s="535" t="str">
        <f t="shared" ca="1" si="262"/>
        <v>-</v>
      </c>
      <c r="UD36" s="535" t="str">
        <f t="shared" ca="1" si="262"/>
        <v>-</v>
      </c>
      <c r="UE36" s="535" t="str">
        <f t="shared" ca="1" si="262"/>
        <v>-</v>
      </c>
      <c r="UF36" s="535" t="str">
        <f t="shared" ca="1" si="263"/>
        <v>-</v>
      </c>
      <c r="UG36" s="535" t="str">
        <f t="shared" ca="1" si="263"/>
        <v>-</v>
      </c>
      <c r="UH36" s="535" t="str">
        <f t="shared" ca="1" si="263"/>
        <v>-</v>
      </c>
      <c r="UI36" s="535" t="str">
        <f t="shared" ca="1" si="263"/>
        <v>-</v>
      </c>
      <c r="UJ36" s="535" t="str">
        <f t="shared" ca="1" si="263"/>
        <v>-</v>
      </c>
      <c r="UK36" s="535" t="str">
        <f t="shared" ca="1" si="263"/>
        <v>-</v>
      </c>
      <c r="UL36" s="545" t="str">
        <f t="shared" ca="1" si="264"/>
        <v>-</v>
      </c>
      <c r="UM36" s="545" t="str">
        <f t="shared" ca="1" si="264"/>
        <v>-</v>
      </c>
      <c r="UN36" s="545" t="str">
        <f t="shared" ca="1" si="264"/>
        <v>-</v>
      </c>
      <c r="UO36" s="545" t="str">
        <f t="shared" ca="1" si="264"/>
        <v>-</v>
      </c>
      <c r="UP36" s="545" t="str">
        <f t="shared" ca="1" si="264"/>
        <v>-</v>
      </c>
      <c r="UQ36" s="545" t="str">
        <f t="shared" ca="1" si="264"/>
        <v>-</v>
      </c>
      <c r="UR36" s="545" t="str">
        <f t="shared" ca="1" si="264"/>
        <v>-</v>
      </c>
      <c r="US36" s="545" t="str">
        <f t="shared" ca="1" si="264"/>
        <v>-</v>
      </c>
      <c r="UT36" s="545" t="str">
        <f t="shared" ca="1" si="264"/>
        <v>-</v>
      </c>
      <c r="UU36" s="545" t="str">
        <f t="shared" ca="1" si="264"/>
        <v>-</v>
      </c>
      <c r="UV36" s="545" t="str">
        <f t="shared" ca="1" si="265"/>
        <v>-</v>
      </c>
      <c r="UW36" s="545" t="str">
        <f t="shared" ca="1" si="265"/>
        <v>-</v>
      </c>
      <c r="UX36" s="545" t="str">
        <f t="shared" ca="1" si="265"/>
        <v>-</v>
      </c>
      <c r="UY36" s="545" t="str">
        <f t="shared" ca="1" si="265"/>
        <v>-</v>
      </c>
      <c r="UZ36" s="545" t="str">
        <f t="shared" ca="1" si="265"/>
        <v>-</v>
      </c>
      <c r="VA36" s="545" t="str">
        <f t="shared" ca="1" si="265"/>
        <v>-</v>
      </c>
      <c r="VB36" s="545" t="str">
        <f t="shared" ca="1" si="265"/>
        <v>-</v>
      </c>
      <c r="VC36" s="545" t="str">
        <f t="shared" ca="1" si="265"/>
        <v>-</v>
      </c>
      <c r="VD36" s="545" t="str">
        <f t="shared" ca="1" si="265"/>
        <v>-</v>
      </c>
      <c r="VE36" s="545" t="str">
        <f t="shared" ca="1" si="265"/>
        <v>-</v>
      </c>
      <c r="VF36" s="545" t="str">
        <f t="shared" ca="1" si="266"/>
        <v>-</v>
      </c>
      <c r="VG36" s="545" t="str">
        <f t="shared" ca="1" si="266"/>
        <v>-</v>
      </c>
      <c r="VH36" s="545" t="str">
        <f t="shared" ca="1" si="266"/>
        <v>-</v>
      </c>
      <c r="VI36" s="545" t="str">
        <f t="shared" ca="1" si="266"/>
        <v>-</v>
      </c>
      <c r="VJ36" s="545" t="str">
        <f t="shared" ca="1" si="266"/>
        <v>-</v>
      </c>
      <c r="VK36" s="545" t="str">
        <f t="shared" ca="1" si="266"/>
        <v>-</v>
      </c>
      <c r="VL36" s="19">
        <f t="shared" ca="1" si="275"/>
        <v>1</v>
      </c>
      <c r="VM36" s="23">
        <v>0</v>
      </c>
    </row>
    <row r="37" spans="1:585" outlineLevel="2">
      <c r="A37" s="21">
        <f t="shared" si="127"/>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7" t="str">
        <f ca="1">"blank "&amp;TEXT(RAND(),"0.000")</f>
        <v>blank 0.495</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75"/>
      <c r="CV37" s="14"/>
      <c r="CW37" s="14"/>
      <c r="CX37" s="14"/>
      <c r="CY37" s="575"/>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9"/>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9"/>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9"/>
      <c r="NK37" s="14"/>
      <c r="NL37" s="14"/>
      <c r="NM37" s="14"/>
      <c r="NN37" s="14"/>
      <c r="NO37" s="14"/>
      <c r="NP37" s="14"/>
      <c r="NQ37" s="14"/>
      <c r="NR37" s="14"/>
      <c r="NS37" s="9"/>
      <c r="NT37" s="14"/>
      <c r="NU37" s="14"/>
      <c r="NV37" s="14"/>
      <c r="NW37" s="14"/>
      <c r="NX37" s="14"/>
      <c r="NY37" s="14"/>
      <c r="NZ37" s="14"/>
      <c r="OA37" s="14"/>
      <c r="OB37" s="14"/>
      <c r="OC37" s="14"/>
      <c r="OD37" s="14"/>
      <c r="OE37" s="14"/>
      <c r="OF37" s="14"/>
      <c r="OG37" s="9"/>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23">
        <v>0</v>
      </c>
    </row>
    <row r="38" spans="1:585">
      <c r="A38" s="21">
        <f>ROW(A38)-5</f>
        <v>33</v>
      </c>
      <c r="B38" s="21"/>
      <c r="D38" s="501"/>
      <c r="E38" t="b">
        <v>0</v>
      </c>
      <c r="G38" s="29" t="s">
        <v>1859</v>
      </c>
      <c r="J38" s="266">
        <v>2</v>
      </c>
      <c r="Z38" s="211"/>
      <c r="AA38" s="211"/>
      <c r="AB38" s="211"/>
      <c r="AC38" s="211"/>
      <c r="AD38" s="211"/>
      <c r="AF38" s="211"/>
      <c r="AG38" s="211"/>
      <c r="AH38" s="211"/>
      <c r="AI38" s="211"/>
      <c r="AJ38" s="211"/>
      <c r="AK38" s="266">
        <v>1</v>
      </c>
      <c r="AL38" s="266">
        <v>1</v>
      </c>
      <c r="AM38" s="211"/>
      <c r="AT38" s="266">
        <v>70</v>
      </c>
      <c r="AU38" s="211"/>
      <c r="AV38" s="26" t="s">
        <v>1907</v>
      </c>
      <c r="AW38" s="9" t="str">
        <f ca="1">IF(COUNTIF(AV$5:AV38,AV38)=1,"-","Dup")</f>
        <v>-</v>
      </c>
      <c r="AX38" s="9"/>
      <c r="AY38" s="501"/>
      <c r="AZ38" s="501"/>
      <c r="BA38" s="501"/>
      <c r="BB38" s="501"/>
      <c r="BC38" s="501"/>
      <c r="BD38" s="501"/>
      <c r="BE38" s="501"/>
      <c r="BF38" s="501"/>
      <c r="BG38" s="9"/>
      <c r="BH38" s="501"/>
      <c r="BI38" s="501"/>
      <c r="BJ38" s="501"/>
      <c r="BK38" s="501"/>
      <c r="BL38" s="501"/>
      <c r="BM38" s="501"/>
      <c r="BN38" s="501"/>
      <c r="BO38" s="9"/>
      <c r="BP38" s="501"/>
      <c r="BQ38" s="501"/>
      <c r="BR38" s="501"/>
      <c r="BS38" s="501"/>
      <c r="BT38" s="501"/>
      <c r="BU38" s="501"/>
      <c r="BV38" s="501"/>
      <c r="BW38" s="501"/>
      <c r="BX38" s="501"/>
      <c r="BY38" s="501"/>
      <c r="BZ38" s="501"/>
      <c r="CA38" s="501"/>
      <c r="CB38" s="501"/>
      <c r="CC38" s="501"/>
      <c r="CD38" s="501"/>
      <c r="CE38" s="501"/>
      <c r="CF38" s="9"/>
      <c r="CG38" s="501"/>
      <c r="CH38" s="501"/>
      <c r="CI38" s="501"/>
      <c r="CJ38" s="501"/>
      <c r="CK38" s="501"/>
      <c r="CL38" s="501"/>
      <c r="CM38" s="501"/>
      <c r="CN38" s="501"/>
      <c r="CO38" s="501"/>
      <c r="CP38" s="501"/>
      <c r="CQ38" s="9"/>
      <c r="CR38" s="501"/>
      <c r="CS38" s="501"/>
      <c r="CT38" s="501"/>
      <c r="CU38" s="580"/>
      <c r="CV38" s="501"/>
      <c r="CW38" s="501"/>
      <c r="CX38" s="501"/>
      <c r="CY38" s="580"/>
      <c r="CZ38" s="501"/>
      <c r="DA38" s="501"/>
      <c r="DB38" s="501"/>
      <c r="DC38" s="501"/>
      <c r="DD38" s="501"/>
      <c r="DE38" s="501"/>
      <c r="DF38" s="501"/>
      <c r="DG38" s="501"/>
      <c r="DH38" s="501"/>
      <c r="DI38" s="501"/>
      <c r="DJ38" s="501"/>
      <c r="DK38" s="501"/>
      <c r="DL38" s="501"/>
      <c r="DM38" s="501"/>
      <c r="DN38" s="501"/>
      <c r="DO38" s="501"/>
      <c r="DP38" s="501"/>
      <c r="DQ38" s="501"/>
      <c r="DR38" s="501"/>
      <c r="DS38" s="501"/>
      <c r="DT38" s="501"/>
      <c r="DU38" s="501"/>
      <c r="DV38" s="501"/>
      <c r="DW38" s="501"/>
      <c r="DX38" s="501"/>
      <c r="DY38" s="501"/>
      <c r="DZ38" s="9"/>
      <c r="EA38" s="501"/>
      <c r="EB38" s="501"/>
      <c r="EC38" s="501"/>
      <c r="ED38" s="501"/>
      <c r="EE38" s="501"/>
      <c r="EF38" s="501"/>
      <c r="EG38" s="501"/>
      <c r="EH38" s="501"/>
      <c r="EI38" s="501"/>
      <c r="EJ38" s="501"/>
      <c r="EK38" s="501"/>
      <c r="EL38" s="501"/>
      <c r="EM38" s="502"/>
      <c r="EN38" s="501"/>
      <c r="EO38" s="501"/>
      <c r="EP38" s="501"/>
      <c r="EQ38" s="501"/>
      <c r="ER38" s="501"/>
      <c r="ES38" s="501"/>
      <c r="ET38" s="501"/>
      <c r="EU38" s="501"/>
      <c r="EV38" s="501"/>
      <c r="EW38" s="501"/>
      <c r="EX38" s="501"/>
      <c r="EY38" s="501"/>
      <c r="EZ38" s="501"/>
      <c r="FA38" s="501"/>
      <c r="FB38" s="501"/>
      <c r="FC38" s="501"/>
      <c r="FD38" s="501"/>
      <c r="FE38" s="501"/>
      <c r="FF38" s="501"/>
      <c r="FG38" s="501"/>
      <c r="FH38" s="501"/>
      <c r="FI38" s="501"/>
      <c r="FJ38" s="501"/>
      <c r="FK38" s="501"/>
      <c r="FL38" s="501"/>
      <c r="FM38" s="501"/>
      <c r="FN38" s="501"/>
      <c r="FO38" s="501"/>
      <c r="FP38" s="501"/>
      <c r="FQ38" s="501"/>
      <c r="FR38" s="501"/>
      <c r="FS38" s="501"/>
      <c r="FT38" s="501"/>
      <c r="FU38" s="501"/>
      <c r="FV38" s="501"/>
      <c r="FW38" s="501"/>
      <c r="FX38" s="501"/>
      <c r="FY38" s="501"/>
      <c r="FZ38" s="501"/>
      <c r="GA38" s="501"/>
      <c r="GB38" s="501"/>
      <c r="GC38" s="501"/>
      <c r="GD38" s="501"/>
      <c r="GE38" s="501"/>
      <c r="GF38" s="501"/>
      <c r="GG38" s="501"/>
      <c r="GH38" s="501"/>
      <c r="GI38" s="501"/>
      <c r="GJ38" s="501"/>
      <c r="GK38" s="501"/>
      <c r="GL38" s="501"/>
      <c r="GM38" s="501"/>
      <c r="GN38" s="501"/>
      <c r="GO38" s="501"/>
      <c r="GP38" s="501"/>
      <c r="GQ38" s="501"/>
      <c r="GR38" s="501"/>
      <c r="GS38" s="501"/>
      <c r="GT38" s="501"/>
      <c r="GU38" s="501"/>
      <c r="GV38" s="501"/>
      <c r="GW38" s="501"/>
      <c r="GX38" s="501"/>
      <c r="GY38" s="501"/>
      <c r="GZ38" s="501"/>
      <c r="HA38" s="501"/>
      <c r="HB38" s="501"/>
      <c r="HC38" s="501"/>
      <c r="HD38" s="501"/>
      <c r="HE38" s="501"/>
      <c r="HF38" s="501"/>
      <c r="HG38" s="501"/>
      <c r="HH38" s="501"/>
      <c r="HI38" s="501"/>
      <c r="HJ38" s="501"/>
      <c r="HK38" s="501"/>
      <c r="HL38" s="501"/>
      <c r="HM38" s="501"/>
      <c r="HN38" s="501"/>
      <c r="HO38" s="501"/>
      <c r="HP38" s="501"/>
      <c r="HQ38" s="501"/>
      <c r="HR38" s="501"/>
      <c r="HS38" s="501"/>
      <c r="HT38" s="501"/>
      <c r="HU38" s="501"/>
      <c r="HV38" s="501"/>
      <c r="HW38" s="501"/>
      <c r="HX38" s="501"/>
      <c r="HY38" s="501"/>
      <c r="HZ38" s="501"/>
      <c r="IA38" s="501"/>
      <c r="IB38" s="501"/>
      <c r="IC38" s="501"/>
      <c r="ID38" s="501"/>
      <c r="IE38" s="501"/>
      <c r="IF38" s="501"/>
      <c r="IG38" s="501"/>
      <c r="IH38" s="501"/>
      <c r="II38" s="501"/>
      <c r="IJ38" s="501"/>
      <c r="IK38" s="501"/>
      <c r="IL38" s="501"/>
      <c r="IM38" s="501"/>
      <c r="IN38" s="501"/>
      <c r="IO38" s="501"/>
      <c r="IP38" s="501"/>
      <c r="IQ38" s="501"/>
      <c r="IR38" s="501"/>
      <c r="IS38" s="501"/>
      <c r="IT38" s="501"/>
      <c r="IU38" s="501"/>
      <c r="IV38" s="501"/>
      <c r="IW38" s="501"/>
      <c r="IX38" s="501"/>
      <c r="IY38" s="501"/>
      <c r="IZ38" s="501"/>
      <c r="JA38" s="501"/>
      <c r="JB38" s="501"/>
      <c r="JC38" s="501"/>
      <c r="JD38" s="501"/>
      <c r="JE38" s="501"/>
      <c r="JF38" s="501"/>
      <c r="JG38" s="501"/>
      <c r="JH38" s="501"/>
      <c r="JI38" s="9"/>
      <c r="JJ38" s="501"/>
      <c r="JK38" s="501"/>
      <c r="JL38" s="501"/>
      <c r="JM38" s="501"/>
      <c r="JN38" s="501"/>
      <c r="JO38" s="501"/>
      <c r="JP38" s="501"/>
      <c r="JQ38" s="501"/>
      <c r="JR38" s="501"/>
      <c r="JS38" s="501"/>
      <c r="JT38" s="501"/>
      <c r="JU38" s="501"/>
      <c r="JV38" s="501"/>
      <c r="JW38" s="501"/>
      <c r="JX38" s="501"/>
      <c r="JY38" s="501"/>
      <c r="JZ38" s="501"/>
      <c r="KA38" s="501"/>
      <c r="KB38" s="501"/>
      <c r="KC38" s="501"/>
      <c r="KD38" s="501"/>
      <c r="KE38" s="501"/>
      <c r="KF38" s="501"/>
      <c r="KG38" s="501"/>
      <c r="KH38" s="501"/>
      <c r="KI38" s="501"/>
      <c r="KJ38" s="501"/>
      <c r="KK38" s="501"/>
      <c r="KL38" s="501"/>
      <c r="KM38" s="501"/>
      <c r="KN38" s="501"/>
      <c r="KO38" s="501"/>
      <c r="KP38" s="501"/>
      <c r="KQ38" s="501"/>
      <c r="KR38" s="501"/>
      <c r="KS38" s="501"/>
      <c r="KT38" s="501"/>
      <c r="KU38" s="501"/>
      <c r="KV38" s="501"/>
      <c r="KW38" s="501"/>
      <c r="KX38" s="501"/>
      <c r="KY38" s="501"/>
      <c r="KZ38" s="501"/>
      <c r="LA38" s="501"/>
      <c r="LB38" s="501"/>
      <c r="LC38" s="501"/>
      <c r="LD38" s="9"/>
      <c r="LE38" s="501"/>
      <c r="LF38" s="501"/>
      <c r="LG38" s="501"/>
      <c r="LH38" s="501"/>
      <c r="LI38" s="501"/>
      <c r="LJ38" s="501"/>
      <c r="LK38" s="501"/>
      <c r="LL38" s="501"/>
      <c r="LM38" s="501"/>
      <c r="LN38" s="501"/>
      <c r="LO38" s="501"/>
      <c r="LP38" s="501"/>
      <c r="LQ38" s="501"/>
      <c r="LR38" s="501"/>
      <c r="LS38" s="501"/>
      <c r="LT38" s="501"/>
      <c r="LU38" s="501"/>
      <c r="LV38" s="501"/>
      <c r="LW38" s="501"/>
      <c r="LX38" s="501"/>
      <c r="LY38" s="501"/>
      <c r="LZ38" s="501"/>
      <c r="MA38" s="501"/>
      <c r="MB38" s="501"/>
      <c r="MC38" s="501"/>
      <c r="MD38" s="501"/>
      <c r="ME38" s="501"/>
      <c r="MF38" s="501"/>
      <c r="MG38" s="501"/>
      <c r="MH38" s="501"/>
      <c r="MI38" s="501"/>
      <c r="MJ38" s="501"/>
      <c r="MK38" s="501"/>
      <c r="ML38" s="501"/>
      <c r="MM38" s="501"/>
      <c r="MN38" s="501"/>
      <c r="MO38" s="501"/>
      <c r="MP38" s="501"/>
      <c r="MQ38" s="501"/>
      <c r="MR38" s="501"/>
      <c r="MS38" s="501"/>
      <c r="MT38" s="501"/>
      <c r="MU38" s="501"/>
      <c r="MV38" s="501"/>
      <c r="MW38" s="501"/>
      <c r="MX38" s="501"/>
      <c r="MY38" s="501"/>
      <c r="MZ38" s="501"/>
      <c r="NA38" s="501"/>
      <c r="NB38" s="501"/>
      <c r="NC38" s="501"/>
      <c r="ND38" s="501"/>
      <c r="NE38" s="501"/>
      <c r="NF38" s="501"/>
      <c r="NG38" s="501"/>
      <c r="NH38" s="501"/>
      <c r="NI38" s="501"/>
      <c r="NJ38" s="9"/>
      <c r="NK38" s="501"/>
      <c r="NL38" s="501"/>
      <c r="NM38" s="501"/>
      <c r="NN38" s="501"/>
      <c r="NO38" s="501"/>
      <c r="NP38" s="501"/>
      <c r="NQ38" s="501"/>
      <c r="NR38" s="501"/>
      <c r="NS38" s="9"/>
      <c r="NT38" s="501"/>
      <c r="NU38" s="501"/>
      <c r="NV38" s="501"/>
      <c r="NW38" s="501"/>
      <c r="NX38" s="501"/>
      <c r="NY38" s="501"/>
      <c r="NZ38" s="501"/>
      <c r="OA38" s="501"/>
      <c r="OB38" s="501"/>
      <c r="OC38" s="501"/>
      <c r="OD38" s="501"/>
      <c r="OE38" s="501"/>
      <c r="OF38" s="501"/>
      <c r="OG38" s="9"/>
      <c r="OH38" s="501"/>
      <c r="OI38" s="501"/>
      <c r="OJ38" s="501"/>
      <c r="OK38" s="501"/>
      <c r="OL38" s="501"/>
      <c r="OM38" s="501"/>
      <c r="ON38" s="501"/>
      <c r="OO38" s="501"/>
      <c r="OP38" s="501"/>
      <c r="OQ38" s="501"/>
      <c r="OR38" s="501"/>
      <c r="OS38" s="501"/>
      <c r="OT38" s="501"/>
      <c r="OU38" s="501"/>
      <c r="OV38" s="501"/>
      <c r="OW38" s="501"/>
      <c r="OX38" s="501"/>
      <c r="OY38" s="501"/>
      <c r="OZ38" s="501"/>
      <c r="PA38" s="501"/>
      <c r="PB38" s="501"/>
      <c r="PC38" s="501"/>
      <c r="PD38" s="501"/>
      <c r="PE38" s="501"/>
      <c r="PF38" s="501"/>
      <c r="PG38" s="501"/>
      <c r="PH38" s="501"/>
      <c r="PI38" s="501"/>
      <c r="PJ38" s="501"/>
      <c r="PK38" s="501"/>
      <c r="PL38" s="501"/>
      <c r="PM38" s="501"/>
      <c r="PN38" s="501"/>
      <c r="PO38" s="501"/>
      <c r="PP38" s="501"/>
      <c r="PQ38" s="501"/>
      <c r="PR38" s="501"/>
      <c r="PS38" s="501"/>
      <c r="PT38" s="501"/>
      <c r="PU38" s="501"/>
      <c r="PV38" s="501"/>
      <c r="PW38" s="501"/>
      <c r="PX38" s="501"/>
      <c r="PY38" s="501"/>
      <c r="PZ38" s="501"/>
      <c r="QA38" s="501"/>
      <c r="QB38" s="501"/>
      <c r="QC38" s="501"/>
      <c r="QD38" s="501"/>
      <c r="QE38" s="501"/>
      <c r="QF38" s="501"/>
      <c r="QG38" s="501"/>
      <c r="QH38" s="501"/>
      <c r="QI38" s="501"/>
      <c r="QJ38" s="501"/>
      <c r="QK38" s="501"/>
      <c r="QL38" s="501"/>
      <c r="QM38" s="501"/>
      <c r="QN38" s="501"/>
      <c r="QO38" s="501"/>
      <c r="QP38" s="501"/>
      <c r="QQ38" s="501"/>
      <c r="QR38" s="501"/>
      <c r="QS38" s="501"/>
      <c r="QT38" s="501"/>
      <c r="QU38" s="501"/>
      <c r="QV38" s="501"/>
      <c r="QW38" s="501"/>
      <c r="QX38" s="501"/>
      <c r="QY38" s="501"/>
      <c r="QZ38" s="501"/>
      <c r="RA38" s="501"/>
      <c r="RB38" s="501"/>
      <c r="RC38" s="501"/>
      <c r="RD38" s="501"/>
      <c r="RE38" s="501"/>
      <c r="RF38" s="501"/>
      <c r="RG38" s="501"/>
      <c r="RH38" s="501"/>
      <c r="RI38" s="501"/>
      <c r="RJ38" s="501"/>
      <c r="RK38" s="501"/>
      <c r="RL38" s="501"/>
      <c r="RM38" s="501"/>
      <c r="RN38" s="501"/>
      <c r="RO38" s="501"/>
      <c r="RP38" s="501"/>
      <c r="RQ38" s="501"/>
      <c r="RR38" s="501"/>
      <c r="RS38" s="501"/>
      <c r="RT38" s="501"/>
      <c r="RU38" s="501"/>
      <c r="RV38" s="501"/>
      <c r="RW38" s="501"/>
      <c r="RX38" s="501"/>
      <c r="RY38" s="501"/>
      <c r="RZ38" s="501"/>
      <c r="SA38" s="501"/>
      <c r="SB38" s="501"/>
      <c r="SC38" s="501"/>
      <c r="SD38" s="501"/>
      <c r="SE38" s="501"/>
      <c r="SF38" s="501"/>
      <c r="SG38" s="501"/>
      <c r="SH38" s="501"/>
      <c r="SI38" s="501"/>
      <c r="SJ38" s="501"/>
      <c r="SK38" s="501"/>
      <c r="SL38" s="501"/>
      <c r="SM38" s="501"/>
      <c r="SN38" s="501"/>
      <c r="SO38" s="501"/>
      <c r="SP38" s="501"/>
      <c r="SQ38" s="501"/>
      <c r="SR38" s="501"/>
      <c r="SS38" s="501"/>
      <c r="ST38" s="501"/>
      <c r="SU38" s="501"/>
      <c r="SV38" s="501"/>
      <c r="SW38" s="501"/>
      <c r="SX38" s="501"/>
      <c r="SY38" s="501"/>
      <c r="SZ38" s="501"/>
      <c r="TA38" s="501"/>
      <c r="TB38" s="501"/>
      <c r="TC38" s="501"/>
      <c r="TD38" s="501"/>
      <c r="TE38" s="501"/>
      <c r="TF38" s="501"/>
      <c r="TG38" s="501"/>
      <c r="TH38" s="501"/>
      <c r="TI38" s="501"/>
      <c r="TJ38" s="501"/>
      <c r="TK38" s="501"/>
      <c r="TL38" s="501"/>
      <c r="TM38" s="501"/>
      <c r="TN38" s="501"/>
      <c r="TO38" s="501"/>
      <c r="TP38" s="501"/>
      <c r="TQ38" s="501"/>
      <c r="TR38" s="501"/>
      <c r="TS38" s="501"/>
      <c r="TT38" s="501"/>
      <c r="TU38" s="501"/>
      <c r="TV38" s="501"/>
      <c r="TW38" s="501"/>
      <c r="TX38" s="501"/>
      <c r="TY38" s="501"/>
      <c r="TZ38" s="501"/>
      <c r="UA38" s="501"/>
      <c r="UB38" s="501"/>
      <c r="UC38" s="501"/>
      <c r="UD38" s="501"/>
      <c r="UE38" s="501"/>
      <c r="UF38" s="501"/>
      <c r="UG38" s="501"/>
      <c r="UH38" s="501"/>
      <c r="UI38" s="501"/>
      <c r="UJ38" s="501"/>
      <c r="UK38" s="501"/>
      <c r="UL38" s="501"/>
      <c r="UM38" s="501"/>
      <c r="UN38" s="501"/>
      <c r="UO38" s="501"/>
      <c r="UP38" s="501"/>
      <c r="UQ38" s="501"/>
      <c r="UR38" s="501"/>
      <c r="US38" s="501"/>
      <c r="UT38" s="501"/>
      <c r="UU38" s="501"/>
      <c r="UV38" s="501"/>
      <c r="UW38" s="501"/>
      <c r="UX38" s="501"/>
      <c r="UY38" s="501"/>
      <c r="UZ38" s="501"/>
      <c r="VA38" s="501"/>
      <c r="VB38" s="501"/>
      <c r="VC38" s="501"/>
      <c r="VD38" s="501"/>
      <c r="VE38" s="501"/>
      <c r="VF38" s="501"/>
      <c r="VG38" s="501"/>
      <c r="VH38" s="501"/>
      <c r="VI38" s="501"/>
      <c r="VJ38" s="501"/>
      <c r="VK38" s="501"/>
      <c r="VL38" s="501"/>
      <c r="VM38" s="23">
        <v>0</v>
      </c>
    </row>
    <row r="39" spans="1:585" outlineLevel="1">
      <c r="A39" s="21">
        <f>ROW(A39)-5</f>
        <v>34</v>
      </c>
      <c r="B39" s="21"/>
      <c r="D39" s="501"/>
      <c r="E39" t="b">
        <v>0</v>
      </c>
      <c r="G39" s="29" t="s">
        <v>1743</v>
      </c>
      <c r="J39" s="587">
        <f>PRODUCT($AT38:$AT39)</f>
        <v>70</v>
      </c>
      <c r="Z39" s="211"/>
      <c r="AA39" s="211"/>
      <c r="AB39" s="211"/>
      <c r="AC39" s="211"/>
      <c r="AD39" s="211"/>
      <c r="AF39" s="211"/>
      <c r="AG39" s="211"/>
      <c r="AH39" s="211"/>
      <c r="AI39" s="211"/>
      <c r="AJ39" s="266">
        <v>3</v>
      </c>
      <c r="AK39" s="266">
        <v>5</v>
      </c>
      <c r="AL39" s="266">
        <v>5</v>
      </c>
      <c r="AM39" s="266">
        <v>5</v>
      </c>
      <c r="AT39" s="266">
        <v>1</v>
      </c>
      <c r="AU39">
        <f>PRODUCT($H38:$AU38)</f>
        <v>140</v>
      </c>
      <c r="AV39" s="547"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75"/>
      <c r="CV39" s="14"/>
      <c r="CW39" s="146"/>
      <c r="CX39" s="14"/>
      <c r="CY39" s="575"/>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1"/>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9"/>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9"/>
      <c r="LE39" s="14"/>
      <c r="LF39" s="14"/>
      <c r="LG39" s="14"/>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9"/>
      <c r="NK39" s="14"/>
      <c r="NL39" s="14"/>
      <c r="NM39" s="14"/>
      <c r="NN39" s="14"/>
      <c r="NO39" s="14"/>
      <c r="NP39" s="14"/>
      <c r="NQ39" s="14"/>
      <c r="NR39" s="14"/>
      <c r="NS39" s="9"/>
      <c r="NT39" s="14"/>
      <c r="NU39" s="14"/>
      <c r="NV39" s="14"/>
      <c r="NW39" s="14"/>
      <c r="NX39" s="14"/>
      <c r="NY39" s="14"/>
      <c r="NZ39" s="14"/>
      <c r="OA39" s="14"/>
      <c r="OB39" s="14"/>
      <c r="OC39" s="14"/>
      <c r="OD39" s="14"/>
      <c r="OE39" s="14"/>
      <c r="OF39" s="14"/>
      <c r="OG39" s="9"/>
      <c r="OH39" s="14"/>
      <c r="OI39" s="14"/>
      <c r="OJ39" s="14"/>
      <c r="OK39" s="14"/>
      <c r="OL39" s="14"/>
      <c r="OM39" s="14"/>
      <c r="ON39" s="14"/>
      <c r="OO39" s="14"/>
      <c r="OP39" s="14"/>
      <c r="OQ39" s="14"/>
      <c r="OR39" s="14"/>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23">
        <v>0</v>
      </c>
    </row>
    <row r="40" spans="1:585" outlineLevel="1">
      <c r="A40" s="21">
        <f t="shared" si="127"/>
        <v>35</v>
      </c>
      <c r="B40" s="26">
        <f>$A$26</f>
        <v>21</v>
      </c>
      <c r="C40">
        <f>202</f>
        <v>202</v>
      </c>
      <c r="D40" s="136" t="str">
        <f t="shared" ref="D40:D60" ca="1" si="278">INDEX(i.Region_Desc,$N40,1)</f>
        <v>GSW</v>
      </c>
      <c r="E40" t="b">
        <v>1</v>
      </c>
      <c r="F40" t="b">
        <v>0</v>
      </c>
      <c r="G40" s="348" t="b">
        <v>0</v>
      </c>
      <c r="H40" s="26">
        <v>0</v>
      </c>
      <c r="I40" s="19">
        <f t="shared" ref="I40" ca="1" si="279">OFFSET(I$5,$B40,0)</f>
        <v>1</v>
      </c>
      <c r="J40" s="116">
        <f t="shared" ref="J40:J60" si="280">INDEX(J$7:J$17,MOD(INT($H40/J$39),J$38)+1,1)</f>
        <v>0</v>
      </c>
      <c r="K40" s="19">
        <f t="shared" ref="K40:Y40" ca="1" si="281">OFFSET(K$5,$B40,0)</f>
        <v>0</v>
      </c>
      <c r="L40" s="19">
        <f t="shared" ca="1" si="281"/>
        <v>0</v>
      </c>
      <c r="M40" s="19">
        <f t="shared" ca="1" si="281"/>
        <v>2</v>
      </c>
      <c r="N40" s="19">
        <f ca="1">OFFSET(N$5,$B40,0)</f>
        <v>2</v>
      </c>
      <c r="O40" s="19">
        <f t="shared" ca="1" si="281"/>
        <v>3</v>
      </c>
      <c r="P40" s="19">
        <f t="shared" ca="1" si="281"/>
        <v>2</v>
      </c>
      <c r="Q40" s="19">
        <f t="shared" ca="1" si="281"/>
        <v>2</v>
      </c>
      <c r="R40" s="19">
        <f t="shared" ca="1" si="281"/>
        <v>0</v>
      </c>
      <c r="S40" s="19">
        <f t="shared" ca="1" si="281"/>
        <v>0</v>
      </c>
      <c r="T40" s="19">
        <f t="shared" ca="1" si="281"/>
        <v>0</v>
      </c>
      <c r="U40" s="19">
        <f t="shared" ca="1" si="281"/>
        <v>0</v>
      </c>
      <c r="V40" s="19">
        <f t="shared" ca="1" si="281"/>
        <v>0</v>
      </c>
      <c r="W40" s="19">
        <f t="shared" ca="1" si="281"/>
        <v>1</v>
      </c>
      <c r="X40" s="19">
        <f t="shared" ca="1" si="281"/>
        <v>1</v>
      </c>
      <c r="Y40" s="19">
        <f t="shared" ca="1" si="281"/>
        <v>1</v>
      </c>
      <c r="Z40" s="21"/>
      <c r="AA40" s="21"/>
      <c r="AB40" s="21"/>
      <c r="AC40" s="21"/>
      <c r="AD40" s="21"/>
      <c r="AE40" s="19">
        <f t="shared" ref="AE40" ca="1" si="282">OFFSET(AE$5,$B40,0)</f>
        <v>0</v>
      </c>
      <c r="AF40" s="21"/>
      <c r="AG40" s="19">
        <f t="shared" ref="AG40:AM40" ca="1" si="283">OFFSET(AG$5,$B40,0)</f>
        <v>0</v>
      </c>
      <c r="AH40" s="19">
        <f t="shared" ca="1" si="283"/>
        <v>0</v>
      </c>
      <c r="AI40" s="19">
        <f t="shared" ca="1" si="283"/>
        <v>0</v>
      </c>
      <c r="AJ40" s="19">
        <f t="shared" ca="1" si="283"/>
        <v>0</v>
      </c>
      <c r="AK40" s="19">
        <f t="shared" ca="1" si="283"/>
        <v>0</v>
      </c>
      <c r="AL40" s="19">
        <f t="shared" ca="1" si="283"/>
        <v>0</v>
      </c>
      <c r="AM40" s="19">
        <f t="shared" ca="1" si="283"/>
        <v>0</v>
      </c>
      <c r="AN40" s="136">
        <f t="shared" ref="AN40:AN60" ca="1" si="284">INDEX(i.StdELMan,($N40-1)*12+($O40-1)*3+$P40,AN$19)</f>
        <v>2</v>
      </c>
      <c r="AO40" s="136">
        <f ca="1">INDEX(CHOOSE($P40,DataAutumn!i.AdultDrys,DataWinter!i.AdultDrys,DataSpring!i.AdultDrys),1,$O40)</f>
        <v>4</v>
      </c>
      <c r="AP40" s="5">
        <f t="shared" ref="AP40:AQ60" ca="1" si="285">INDEX(i.FlkStrctr,$O40,AP$18)</f>
        <v>1</v>
      </c>
      <c r="AQ40" s="5">
        <f t="shared" ca="1" si="285"/>
        <v>1</v>
      </c>
      <c r="AR40" s="5">
        <f t="shared" ref="AR40:AR60" ca="1" si="286">INDEX(i.StdELMan,($N40-1)*12+($O40-1)*3+$P40,AR$18)</f>
        <v>3</v>
      </c>
      <c r="AS40">
        <f t="shared" ref="AS40:AS60" ca="1" si="287">IFERROR(MOD($CU40,100),0)</f>
        <v>0</v>
      </c>
      <c r="AV40" s="353" t="str">
        <f t="shared" ref="AV40:AV60" ca="1" si="288">LEFT(OFFSET(AV40,-1,0),10)        &amp; TEXT($H40," 00000 ")
&amp; $D40        &amp; IF($JJ40=0," FWM","")&amp;IF($JJ40=1," MWM","")&amp;IF($JJ40=5," Mat","")&amp;IF($JK40=TRUE,"&amp;BBT","    ")        &amp; " Day"&amp;INDEX(i.DOY,$P40,1)
&amp; " Scan"&amp;$Q40&amp;"-"&amp;$R40&amp;$S40&amp;$T40&amp;$U40        &amp; " RR"&amp;TEXT($KD40*100,"?00%;-00%;    ;@")
&amp; " GP"&amp;TEXT($NQ40,"?00%")        &amp; " WP"&amp;TEXT($NO40,"?00%")        &amp; " MP"&amp;TEXT($NP40,"?00%")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60" ca="1" si="289">OFFSET(BH$5,$B40,0)</f>
        <v>1</v>
      </c>
      <c r="BI40" s="19" t="str">
        <f t="shared" ca="1" si="289"/>
        <v>-</v>
      </c>
      <c r="BJ40" s="19" t="str">
        <f t="shared" ca="1" si="289"/>
        <v>-</v>
      </c>
      <c r="BK40" s="19" t="str">
        <f t="shared" ca="1" si="289"/>
        <v>-</v>
      </c>
      <c r="BL40" s="19" t="b">
        <f t="shared" ca="1" si="289"/>
        <v>0</v>
      </c>
      <c r="BM40" s="19">
        <f t="shared" ref="BM40:BN60" ca="1" si="290">OFFSET(BM$5,$B40,0)</f>
        <v>0</v>
      </c>
      <c r="BN40" s="19" t="b">
        <f t="shared" ca="1" si="290"/>
        <v>1</v>
      </c>
      <c r="BO40" s="9"/>
      <c r="BP40" s="19" t="str">
        <f t="shared" ref="BP40:BP60" ca="1" si="291">OFFSET(BP$5,$B40,0)</f>
        <v>-</v>
      </c>
      <c r="BQ40" s="5" t="str">
        <f t="shared" ref="BQ40:BQ60" ca="1" si="292">IF($O40&lt;&gt;4,OFFSET(BQ$5,$B40,0),1)</f>
        <v>-</v>
      </c>
      <c r="BR40" s="5">
        <f t="shared" ref="BR40:BR60" si="293">$J40</f>
        <v>0</v>
      </c>
      <c r="BS40" s="19" t="str">
        <f t="shared" ref="BS40:BU60" ca="1" si="294">OFFSET(BS$5,$B40,0)</f>
        <v>-</v>
      </c>
      <c r="BT40" s="19" t="str">
        <f t="shared" ca="1" si="294"/>
        <v>-</v>
      </c>
      <c r="BU40" s="19" t="str">
        <f t="shared" ca="1" si="294"/>
        <v>-</v>
      </c>
      <c r="BV40" s="5" t="str">
        <f t="shared" ref="BV40:BV60" ca="1" si="295">IF($O40&lt;&gt;4,OFFSET(BV$5,$B40,0),1)</f>
        <v>-</v>
      </c>
      <c r="BW40" s="5">
        <f t="shared" ref="BW40:BW60" si="296">$J40</f>
        <v>0</v>
      </c>
      <c r="BX40" s="19" t="str">
        <f t="shared" ref="BX40:BX60" ca="1" si="297">OFFSET(BX$5,$B40,0)</f>
        <v>-</v>
      </c>
      <c r="BY40" s="5" t="str">
        <f t="shared" ref="BY40:BY60" ca="1" si="298">IF($O40&lt;&gt;4,OFFSET(BY$5,$B40,0),1)</f>
        <v>-</v>
      </c>
      <c r="BZ40" s="5">
        <f t="shared" ref="BZ40:BZ60" si="299">$J40</f>
        <v>0</v>
      </c>
      <c r="CA40" s="19" t="str">
        <f t="shared" ref="CA40:CC60" ca="1" si="300">OFFSET(CA$5,$B40,0)</f>
        <v>-</v>
      </c>
      <c r="CB40" s="19" t="str">
        <f t="shared" ca="1" si="300"/>
        <v>-</v>
      </c>
      <c r="CC40" s="19" t="str">
        <f t="shared" ca="1" si="300"/>
        <v>-</v>
      </c>
      <c r="CD40" s="5" t="str">
        <f t="shared" ref="CD40:CD60" ca="1" si="301">IF($O40&lt;&gt;4,OFFSET(CD$5,$B40,0),1)</f>
        <v>-</v>
      </c>
      <c r="CE40" s="5">
        <f t="shared" ref="CE40:CE60" si="302">$J40</f>
        <v>0</v>
      </c>
      <c r="CF40" s="9"/>
      <c r="CG40" s="19" t="str">
        <f t="shared" ref="CG40:CP59" ca="1" si="303">OFFSET(CG$5,$B40,0)</f>
        <v>-</v>
      </c>
      <c r="CH40" s="19" t="str">
        <f t="shared" ca="1" si="303"/>
        <v>-</v>
      </c>
      <c r="CI40" s="19" t="str">
        <f t="shared" ca="1" si="303"/>
        <v>-</v>
      </c>
      <c r="CJ40" s="19" t="str">
        <f t="shared" ca="1" si="303"/>
        <v>-</v>
      </c>
      <c r="CK40" s="19" t="str">
        <f t="shared" ca="1" si="303"/>
        <v>-</v>
      </c>
      <c r="CL40" s="19" t="str">
        <f t="shared" ca="1" si="303"/>
        <v>-</v>
      </c>
      <c r="CM40" s="19" t="str">
        <f t="shared" ca="1" si="303"/>
        <v>-</v>
      </c>
      <c r="CN40" s="19" t="str">
        <f t="shared" ca="1" si="303"/>
        <v>-</v>
      </c>
      <c r="CO40" s="19" t="str">
        <f t="shared" ca="1" si="303"/>
        <v>-</v>
      </c>
      <c r="CP40" s="19" t="str">
        <f t="shared" ca="1" si="303"/>
        <v>-</v>
      </c>
      <c r="CQ40" s="9"/>
      <c r="CR40" s="136" t="b">
        <f t="shared" ref="CR40:CR60" si="304">$CT40</f>
        <v>0</v>
      </c>
      <c r="CS40" s="12" t="b">
        <v>0</v>
      </c>
      <c r="CT40" s="12" t="b">
        <v>0</v>
      </c>
      <c r="CU40" s="578" t="str">
        <f t="shared" ref="CU40:CY40" ca="1" si="305">OFFSET(CU$5,$B40,0)</f>
        <v>-</v>
      </c>
      <c r="CV40" s="578" t="b">
        <f t="shared" ca="1" si="305"/>
        <v>0</v>
      </c>
      <c r="CW40" s="578">
        <f t="shared" ca="1" si="305"/>
        <v>0</v>
      </c>
      <c r="CX40" s="578" t="str">
        <f t="shared" ca="1" si="305"/>
        <v>-</v>
      </c>
      <c r="CY40" s="578" t="str">
        <f t="shared" ca="1" si="305"/>
        <v>-</v>
      </c>
      <c r="CZ40" s="430">
        <f t="shared" ref="CZ40:DB60" ca="1" si="306">INDEX(i.UserPeriod0,$AR40,CZ$18)</f>
        <v>669</v>
      </c>
      <c r="DA40" s="430">
        <f t="shared" ca="1" si="306"/>
        <v>703</v>
      </c>
      <c r="DB40" s="430">
        <f t="shared" ca="1" si="306"/>
        <v>738</v>
      </c>
      <c r="DC40" s="144">
        <f t="shared" ref="DC40:DE60" ca="1" si="307">7*INDEX(i.end_joining,1,DC$18+($AR40-1)*3)</f>
        <v>413</v>
      </c>
      <c r="DD40" s="144">
        <f t="shared" ca="1" si="307"/>
        <v>448</v>
      </c>
      <c r="DE40" s="144">
        <f t="shared" ca="1" si="307"/>
        <v>483</v>
      </c>
      <c r="DF40" s="19" t="str">
        <f t="shared" ref="DF40:DK56" ca="1" si="308">OFFSET(DF$5,$B40,0)</f>
        <v>-</v>
      </c>
      <c r="DG40" s="19" t="str">
        <f t="shared" ca="1" si="308"/>
        <v>-</v>
      </c>
      <c r="DH40" s="19" t="str">
        <f t="shared" ca="1" si="308"/>
        <v>-</v>
      </c>
      <c r="DI40" s="19" t="str">
        <f t="shared" ca="1" si="308"/>
        <v>-</v>
      </c>
      <c r="DJ40" s="19" t="str">
        <f t="shared" ca="1" si="308"/>
        <v>-</v>
      </c>
      <c r="DK40" s="19" t="str">
        <f t="shared" ca="1" si="308"/>
        <v>-</v>
      </c>
      <c r="DL40" s="12">
        <v>1</v>
      </c>
      <c r="DM40" s="12">
        <v>1</v>
      </c>
      <c r="DN40" s="19">
        <f t="shared" ref="DN40:DP60" ca="1" si="309">OFFSET(DN$5,$B40,0)</f>
        <v>0</v>
      </c>
      <c r="DO40" s="19" t="str">
        <f t="shared" ca="1" si="309"/>
        <v>-</v>
      </c>
      <c r="DP40" s="19" t="str">
        <f t="shared" ca="1" si="309"/>
        <v>-</v>
      </c>
      <c r="DQ40" s="19" t="str">
        <f t="shared" ref="DQ40:DV41" ca="1" si="310">OFFSET(DQ$5,$B40,0)</f>
        <v>-</v>
      </c>
      <c r="DR40" s="19" t="str">
        <f t="shared" ca="1" si="310"/>
        <v>-</v>
      </c>
      <c r="DS40" s="19" t="str">
        <f t="shared" ca="1" si="310"/>
        <v>-</v>
      </c>
      <c r="DT40" s="19">
        <f t="shared" ca="1" si="310"/>
        <v>0</v>
      </c>
      <c r="DU40" s="19" t="str">
        <f t="shared" ca="1" si="310"/>
        <v>-</v>
      </c>
      <c r="DV40" s="19" t="str">
        <f t="shared" ca="1" si="310"/>
        <v>-</v>
      </c>
      <c r="DW40" s="19" t="str">
        <f t="shared" ca="1" si="289"/>
        <v>-</v>
      </c>
      <c r="DX40" s="19">
        <f t="shared" ca="1" si="289"/>
        <v>1</v>
      </c>
      <c r="DY40" s="19">
        <f t="shared" ca="1" si="289"/>
        <v>1</v>
      </c>
      <c r="DZ40" s="9"/>
      <c r="EA40" s="19" t="str">
        <f t="shared" ca="1" si="178"/>
        <v>-</v>
      </c>
      <c r="EB40" s="19" t="str">
        <f t="shared" ca="1" si="178"/>
        <v>-</v>
      </c>
      <c r="EC40" s="19" t="str">
        <f t="shared" ca="1" si="178"/>
        <v>-</v>
      </c>
      <c r="ED40" s="19" t="str">
        <f t="shared" ca="1" si="178"/>
        <v>-</v>
      </c>
      <c r="EE40" s="19" t="str">
        <f t="shared" ca="1" si="178"/>
        <v>-</v>
      </c>
      <c r="EF40" s="19" t="str">
        <f t="shared" ca="1" si="178"/>
        <v>-</v>
      </c>
      <c r="EG40" s="19" t="str">
        <f t="shared" ca="1" si="178"/>
        <v>-</v>
      </c>
      <c r="EH40" s="19" t="str">
        <f t="shared" ca="1" si="178"/>
        <v>-</v>
      </c>
      <c r="EI40" s="19" t="str">
        <f t="shared" ca="1" si="178"/>
        <v>-</v>
      </c>
      <c r="EJ40" s="19" t="str">
        <f t="shared" ca="1" si="178"/>
        <v>-</v>
      </c>
      <c r="EK40" s="19" t="str">
        <f t="shared" ca="1" si="178"/>
        <v>-</v>
      </c>
      <c r="EL40" s="19" t="str">
        <f t="shared" ca="1" si="178"/>
        <v>-</v>
      </c>
      <c r="EM40" s="19">
        <f t="shared" ca="1" si="178"/>
        <v>0</v>
      </c>
      <c r="EN40" s="19">
        <f t="shared" ref="EN40:FJ59" ca="1" si="311">OFFSET(EN$5,$B40,0)</f>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1"/>
        <v>0</v>
      </c>
      <c r="FI40" s="19">
        <f t="shared" ca="1" si="311"/>
        <v>0</v>
      </c>
      <c r="FJ40" s="19">
        <f t="shared" ca="1" si="311"/>
        <v>0</v>
      </c>
      <c r="FK40" s="19">
        <f t="shared" ref="EQ40:GX51" ca="1" si="312">OFFSET(FK$5,$B40,0)</f>
        <v>0</v>
      </c>
      <c r="FL40" s="19">
        <f t="shared" ca="1" si="312"/>
        <v>0</v>
      </c>
      <c r="FM40" s="19">
        <f t="shared" ca="1" si="312"/>
        <v>0</v>
      </c>
      <c r="FN40" s="19">
        <f t="shared" ca="1" si="312"/>
        <v>0</v>
      </c>
      <c r="FO40" s="19">
        <f t="shared" ca="1" si="312"/>
        <v>0</v>
      </c>
      <c r="FP40" s="19">
        <f t="shared" ref="FP40:FY51" ca="1" si="313">OFFSET(FP$5,$B40,0)</f>
        <v>0</v>
      </c>
      <c r="FQ40" s="19">
        <f t="shared" ca="1" si="313"/>
        <v>0</v>
      </c>
      <c r="FR40" s="19">
        <f t="shared" ca="1" si="313"/>
        <v>0</v>
      </c>
      <c r="FS40" s="19">
        <f t="shared" ca="1" si="313"/>
        <v>0</v>
      </c>
      <c r="FT40" s="19">
        <f t="shared" ca="1" si="313"/>
        <v>0</v>
      </c>
      <c r="FU40" s="19">
        <f t="shared" ca="1" si="313"/>
        <v>0</v>
      </c>
      <c r="FV40" s="19">
        <f t="shared" ca="1" si="313"/>
        <v>0</v>
      </c>
      <c r="FW40" s="19">
        <f t="shared" ca="1" si="313"/>
        <v>0</v>
      </c>
      <c r="FX40" s="19">
        <f t="shared" ca="1" si="313"/>
        <v>0</v>
      </c>
      <c r="FY40" s="19">
        <f t="shared" ca="1" si="313"/>
        <v>0</v>
      </c>
      <c r="FZ40" s="19">
        <f t="shared" ca="1" si="312"/>
        <v>0</v>
      </c>
      <c r="GA40" s="19">
        <f t="shared" ca="1" si="312"/>
        <v>0</v>
      </c>
      <c r="GB40" s="19">
        <f t="shared" ca="1" si="312"/>
        <v>0</v>
      </c>
      <c r="GC40" s="19">
        <f t="shared" ca="1" si="312"/>
        <v>0</v>
      </c>
      <c r="GD40" s="19">
        <f t="shared" ca="1" si="312"/>
        <v>0</v>
      </c>
      <c r="GE40" s="19">
        <f t="shared" ca="1" si="312"/>
        <v>0</v>
      </c>
      <c r="GF40" s="19">
        <f t="shared" ca="1" si="312"/>
        <v>0</v>
      </c>
      <c r="GG40" s="19">
        <f t="shared" ca="1" si="312"/>
        <v>0</v>
      </c>
      <c r="GH40" s="19">
        <f t="shared" ca="1" si="312"/>
        <v>0</v>
      </c>
      <c r="GI40" s="19">
        <f t="shared" ca="1" si="312"/>
        <v>0</v>
      </c>
      <c r="GJ40" s="19">
        <f t="shared" ca="1" si="312"/>
        <v>0</v>
      </c>
      <c r="GK40" s="19">
        <f t="shared" ca="1" si="312"/>
        <v>0</v>
      </c>
      <c r="GL40" s="19">
        <f t="shared" ca="1" si="312"/>
        <v>0</v>
      </c>
      <c r="GM40" s="19">
        <f t="shared" ca="1" si="312"/>
        <v>0</v>
      </c>
      <c r="GN40" s="19">
        <f t="shared" ca="1" si="312"/>
        <v>0</v>
      </c>
      <c r="GO40" s="19">
        <f t="shared" ca="1" si="312"/>
        <v>0</v>
      </c>
      <c r="GP40" s="19">
        <f t="shared" ca="1" si="312"/>
        <v>0</v>
      </c>
      <c r="GQ40" s="19">
        <f t="shared" ca="1" si="312"/>
        <v>0</v>
      </c>
      <c r="GR40" s="19">
        <f t="shared" ca="1" si="312"/>
        <v>0</v>
      </c>
      <c r="GS40" s="19">
        <f t="shared" ca="1" si="312"/>
        <v>0</v>
      </c>
      <c r="GT40" s="19">
        <f t="shared" ca="1" si="312"/>
        <v>0</v>
      </c>
      <c r="GU40" s="19">
        <f t="shared" ca="1" si="312"/>
        <v>0</v>
      </c>
      <c r="GV40" s="19">
        <f t="shared" ca="1" si="312"/>
        <v>0</v>
      </c>
      <c r="GW40" s="19">
        <f t="shared" ca="1" si="312"/>
        <v>0</v>
      </c>
      <c r="GX40" s="19">
        <f t="shared" ca="1" si="312"/>
        <v>0</v>
      </c>
      <c r="GY40" s="19">
        <f t="shared" ref="GY40:HU59" ca="1" si="314">OFFSET(GY$5,$B40,0)</f>
        <v>0</v>
      </c>
      <c r="GZ40" s="19">
        <f t="shared" ca="1" si="314"/>
        <v>0</v>
      </c>
      <c r="HA40" s="19">
        <f t="shared" ca="1" si="314"/>
        <v>0</v>
      </c>
      <c r="HB40" s="19">
        <f t="shared" ca="1" si="314"/>
        <v>0</v>
      </c>
      <c r="HC40" s="19">
        <f t="shared" ca="1" si="314"/>
        <v>0</v>
      </c>
      <c r="HD40" s="19">
        <f t="shared" ca="1" si="314"/>
        <v>0</v>
      </c>
      <c r="HE40" s="19">
        <f t="shared" ca="1" si="314"/>
        <v>0</v>
      </c>
      <c r="HF40" s="19">
        <f t="shared" ca="1" si="314"/>
        <v>0</v>
      </c>
      <c r="HG40" s="19">
        <f t="shared" ca="1" si="314"/>
        <v>0</v>
      </c>
      <c r="HH40" s="19">
        <f t="shared" ca="1" si="314"/>
        <v>0</v>
      </c>
      <c r="HI40" s="19">
        <f t="shared" ca="1" si="314"/>
        <v>0</v>
      </c>
      <c r="HJ40" s="19">
        <f t="shared" ca="1" si="314"/>
        <v>0</v>
      </c>
      <c r="HK40" s="19">
        <f t="shared" ca="1" si="314"/>
        <v>0</v>
      </c>
      <c r="HL40" s="19">
        <f t="shared" ca="1" si="314"/>
        <v>0</v>
      </c>
      <c r="HM40" s="19">
        <f t="shared" ca="1" si="314"/>
        <v>0</v>
      </c>
      <c r="HN40" s="19">
        <f t="shared" ca="1" si="314"/>
        <v>0</v>
      </c>
      <c r="HO40" s="19">
        <f t="shared" ca="1" si="314"/>
        <v>0</v>
      </c>
      <c r="HP40" s="19">
        <f t="shared" ca="1" si="314"/>
        <v>0</v>
      </c>
      <c r="HQ40" s="19">
        <f t="shared" ca="1" si="314"/>
        <v>0</v>
      </c>
      <c r="HR40" s="19">
        <f t="shared" ca="1" si="314"/>
        <v>0</v>
      </c>
      <c r="HS40" s="19">
        <f t="shared" ca="1" si="314"/>
        <v>0</v>
      </c>
      <c r="HT40" s="19">
        <f t="shared" ca="1" si="314"/>
        <v>0</v>
      </c>
      <c r="HU40" s="19">
        <f t="shared" ca="1" si="314"/>
        <v>0</v>
      </c>
      <c r="HV40" s="19">
        <f t="shared" ref="HV40:JG59" ca="1" si="315">OFFSET(HV$5,$B40,0)</f>
        <v>0</v>
      </c>
      <c r="HW40" s="19">
        <f t="shared" ca="1" si="315"/>
        <v>0</v>
      </c>
      <c r="HX40" s="19">
        <f t="shared" ca="1" si="315"/>
        <v>0</v>
      </c>
      <c r="HY40" s="19">
        <f t="shared" ref="HY40:IH60" ca="1" si="316">OFFSET(HY$5,$B40,0)</f>
        <v>0</v>
      </c>
      <c r="HZ40" s="19">
        <f t="shared" ca="1" si="316"/>
        <v>0</v>
      </c>
      <c r="IA40" s="19">
        <f t="shared" ca="1" si="316"/>
        <v>0</v>
      </c>
      <c r="IB40" s="19">
        <f t="shared" ca="1" si="316"/>
        <v>0</v>
      </c>
      <c r="IC40" s="19">
        <f t="shared" ca="1" si="316"/>
        <v>0</v>
      </c>
      <c r="ID40" s="19">
        <f t="shared" ca="1" si="316"/>
        <v>0</v>
      </c>
      <c r="IE40" s="19">
        <f t="shared" ca="1" si="316"/>
        <v>0</v>
      </c>
      <c r="IF40" s="19">
        <f t="shared" ca="1" si="316"/>
        <v>0</v>
      </c>
      <c r="IG40" s="19">
        <f t="shared" ca="1" si="316"/>
        <v>0</v>
      </c>
      <c r="IH40" s="19">
        <f t="shared" ca="1" si="316"/>
        <v>0</v>
      </c>
      <c r="II40" s="19">
        <f t="shared" ca="1" si="315"/>
        <v>0</v>
      </c>
      <c r="IJ40" s="19">
        <f t="shared" ca="1" si="315"/>
        <v>0</v>
      </c>
      <c r="IK40" s="19">
        <f t="shared" ca="1" si="315"/>
        <v>0</v>
      </c>
      <c r="IL40" s="19">
        <f t="shared" ca="1" si="315"/>
        <v>0</v>
      </c>
      <c r="IM40" s="19">
        <f t="shared" ca="1" si="315"/>
        <v>0</v>
      </c>
      <c r="IN40" s="19">
        <f t="shared" ca="1" si="315"/>
        <v>0</v>
      </c>
      <c r="IO40" s="19">
        <f t="shared" ca="1" si="315"/>
        <v>0</v>
      </c>
      <c r="IP40" s="19">
        <f t="shared" ca="1" si="315"/>
        <v>0</v>
      </c>
      <c r="IQ40" s="19">
        <f t="shared" ca="1" si="315"/>
        <v>0</v>
      </c>
      <c r="IR40" s="19">
        <f t="shared" ca="1" si="315"/>
        <v>0</v>
      </c>
      <c r="IS40" s="19">
        <f t="shared" ca="1" si="315"/>
        <v>0</v>
      </c>
      <c r="IT40" s="19">
        <f t="shared" ca="1" si="315"/>
        <v>0</v>
      </c>
      <c r="IU40" s="19">
        <f t="shared" ca="1" si="315"/>
        <v>0</v>
      </c>
      <c r="IV40" s="19">
        <f t="shared" ca="1" si="315"/>
        <v>0</v>
      </c>
      <c r="IW40" s="19">
        <f t="shared" ca="1" si="315"/>
        <v>0</v>
      </c>
      <c r="IX40" s="19">
        <f t="shared" ca="1" si="315"/>
        <v>0</v>
      </c>
      <c r="IY40" s="19">
        <f t="shared" ca="1" si="315"/>
        <v>0</v>
      </c>
      <c r="IZ40" s="19">
        <f t="shared" ca="1" si="315"/>
        <v>0</v>
      </c>
      <c r="JA40" s="19">
        <f t="shared" ca="1" si="315"/>
        <v>0</v>
      </c>
      <c r="JB40" s="19">
        <f t="shared" ca="1" si="315"/>
        <v>0</v>
      </c>
      <c r="JC40" s="19">
        <f t="shared" ca="1" si="315"/>
        <v>0</v>
      </c>
      <c r="JD40" s="19">
        <f t="shared" ca="1" si="315"/>
        <v>0</v>
      </c>
      <c r="JE40" s="19">
        <f t="shared" ca="1" si="315"/>
        <v>0</v>
      </c>
      <c r="JF40" s="19">
        <f t="shared" ca="1" si="315"/>
        <v>0</v>
      </c>
      <c r="JG40" s="19">
        <f t="shared" ca="1" si="315"/>
        <v>0</v>
      </c>
      <c r="JH40" s="5">
        <f t="shared" ref="JH40:JH60" ca="1" si="317">INDEX(i.TOL,$P40,JH$18)</f>
        <v>43</v>
      </c>
      <c r="JI40" s="9"/>
      <c r="JJ40" s="5">
        <f t="shared" ref="JJ40:JK60" ca="1" si="318">INDEX(i.FlkStrctr,$O40,JJ$18)</f>
        <v>1</v>
      </c>
      <c r="JK40" s="5" t="b">
        <f t="shared" ca="1" si="318"/>
        <v>1</v>
      </c>
      <c r="JL40" s="19">
        <f t="shared" ca="1" si="214"/>
        <v>0</v>
      </c>
      <c r="JM40" s="5">
        <f t="shared" ref="JM40:JM60" ca="1" si="319">IF($V40=0,JM$5,INDEX(i.RR_scenario,$V40,$O40))</f>
        <v>0</v>
      </c>
      <c r="JN40" s="5">
        <f t="shared" ref="JN40:JN60" ca="1" si="320">INDEX(i.dryman,($AO40-1)*4+$AN40,JN$18)</f>
        <v>0.01</v>
      </c>
      <c r="JO40" s="19">
        <f t="shared" ref="JO40:JQ60" ca="1" si="321">OFFSET(JO$5,$B40,0)</f>
        <v>0</v>
      </c>
      <c r="JP40" s="19">
        <f t="shared" ca="1" si="321"/>
        <v>0</v>
      </c>
      <c r="JQ40" s="19">
        <f t="shared" ca="1" si="321"/>
        <v>60</v>
      </c>
      <c r="JR40" s="19">
        <f t="shared" ca="1" si="214"/>
        <v>1</v>
      </c>
      <c r="JS40" s="19">
        <f t="shared" ca="1" si="214"/>
        <v>0</v>
      </c>
      <c r="JT40" s="19">
        <f t="shared" ca="1" si="214"/>
        <v>0</v>
      </c>
      <c r="JU40" s="19">
        <f t="shared" ca="1" si="214"/>
        <v>0</v>
      </c>
      <c r="JV40" s="19">
        <f t="shared" ca="1" si="220"/>
        <v>0</v>
      </c>
      <c r="JW40" s="19">
        <f t="shared" ca="1" si="220"/>
        <v>0</v>
      </c>
      <c r="JX40" s="19">
        <f t="shared" ca="1" si="214"/>
        <v>0</v>
      </c>
      <c r="JY40" s="19">
        <f t="shared" ca="1" si="214"/>
        <v>0</v>
      </c>
      <c r="JZ40" s="19">
        <f t="shared" ca="1" si="214"/>
        <v>0</v>
      </c>
      <c r="KA40" s="19">
        <f t="shared" ca="1" si="214"/>
        <v>0</v>
      </c>
      <c r="KB40" s="19">
        <f t="shared" ca="1" si="214"/>
        <v>0</v>
      </c>
      <c r="KC40" s="19">
        <f t="shared" ca="1" si="214"/>
        <v>0</v>
      </c>
      <c r="KD40" s="19">
        <f t="shared" ca="1" si="214"/>
        <v>0</v>
      </c>
      <c r="KE40" s="19">
        <f t="shared" ca="1" si="214"/>
        <v>0</v>
      </c>
      <c r="KF40" s="19">
        <f t="shared" ca="1" si="214"/>
        <v>0</v>
      </c>
      <c r="KG40" s="19">
        <f t="shared" ca="1" si="214"/>
        <v>0</v>
      </c>
      <c r="KH40" s="19">
        <f t="shared" ca="1" si="214"/>
        <v>0</v>
      </c>
      <c r="KI40" s="19">
        <f t="shared" ca="1" si="214"/>
        <v>0</v>
      </c>
      <c r="KJ40" s="19">
        <f t="shared" ca="1" si="214"/>
        <v>0</v>
      </c>
      <c r="KK40" s="19">
        <f t="shared" ca="1" si="214"/>
        <v>0</v>
      </c>
      <c r="KL40" s="19">
        <f t="shared" ca="1" si="214"/>
        <v>0</v>
      </c>
      <c r="KM40" s="19">
        <f t="shared" ca="1" si="214"/>
        <v>0</v>
      </c>
      <c r="KN40" s="5">
        <f t="shared" ref="KN40:KQ60" ca="1" si="322">INDEX(i.dryman,($AO40-1)*4+$AN40,KN$19)</f>
        <v>0</v>
      </c>
      <c r="KO40" s="5">
        <f t="shared" ca="1" si="322"/>
        <v>0</v>
      </c>
      <c r="KP40" s="5">
        <f t="shared" ca="1" si="322"/>
        <v>0.05</v>
      </c>
      <c r="KQ40" s="5">
        <f t="shared" ca="1" si="322"/>
        <v>0.05</v>
      </c>
      <c r="KR40" s="19">
        <f t="shared" ca="1" si="270"/>
        <v>0</v>
      </c>
      <c r="KS40" s="19">
        <f t="shared" ca="1" si="214"/>
        <v>0</v>
      </c>
      <c r="KT40" s="19">
        <f t="shared" ca="1" si="222"/>
        <v>0</v>
      </c>
      <c r="KU40" s="19">
        <f t="shared" ca="1" si="222"/>
        <v>0</v>
      </c>
      <c r="KV40" s="19">
        <f t="shared" ca="1" si="222"/>
        <v>0</v>
      </c>
      <c r="KW40" s="19">
        <f t="shared" ca="1" si="214"/>
        <v>0</v>
      </c>
      <c r="KX40" s="19">
        <f t="shared" ca="1" si="214"/>
        <v>1</v>
      </c>
      <c r="KY40" s="19">
        <f t="shared" ref="KY40:LA60" ca="1" si="323">OFFSET(KY$5,$B40,0)</f>
        <v>0</v>
      </c>
      <c r="KZ40" s="19">
        <f t="shared" ca="1" si="323"/>
        <v>0</v>
      </c>
      <c r="LA40" s="19">
        <f t="shared" ca="1" si="323"/>
        <v>0</v>
      </c>
      <c r="LB40" s="19">
        <f t="shared" ca="1" si="214"/>
        <v>0</v>
      </c>
      <c r="LC40" s="19">
        <f t="shared" ca="1" si="214"/>
        <v>1</v>
      </c>
      <c r="LD40" s="9"/>
      <c r="LE40" s="19" t="str">
        <f t="shared" ref="LE40:LH60" ca="1" si="324">OFFSET(LE$5,$B40,0)</f>
        <v>-</v>
      </c>
      <c r="LF40" s="19" t="str">
        <f t="shared" ca="1" si="324"/>
        <v>-</v>
      </c>
      <c r="LG40" s="19" t="str">
        <f t="shared" ca="1" si="324"/>
        <v>-</v>
      </c>
      <c r="LH40" s="19" t="str">
        <f t="shared" ca="1" si="324"/>
        <v>-</v>
      </c>
      <c r="LI40" s="5" t="b">
        <f t="shared" ref="LI40:LI60" ca="1" si="325">IF($M40&lt;&gt;0,INDEX(i.cropgraze_inc,$M40,LI$18),OFFSET(LI$5,$B40,0))</f>
        <v>0</v>
      </c>
      <c r="LJ40" s="5" t="b">
        <f t="shared" ref="LJ40:LL60" ca="1" si="326">($P40=LJ$22)</f>
        <v>0</v>
      </c>
      <c r="LK40" s="5" t="b">
        <f t="shared" ca="1" si="326"/>
        <v>1</v>
      </c>
      <c r="LL40" s="5" t="b">
        <f t="shared" ca="1" si="326"/>
        <v>0</v>
      </c>
      <c r="LM40" s="136">
        <f t="shared" ref="LM40:LN60" ca="1" si="327">$Q40</f>
        <v>2</v>
      </c>
      <c r="LN40" s="136">
        <f t="shared" ca="1" si="327"/>
        <v>2</v>
      </c>
      <c r="LO40" s="5" t="b">
        <f t="shared" ref="LO40:LR40" ca="1" si="328">INDEX(i.dryman,($AO40-1)*4+$AN40,LO$18)</f>
        <v>0</v>
      </c>
      <c r="LP40" s="5" t="b">
        <f t="shared" ca="1" si="328"/>
        <v>0</v>
      </c>
      <c r="LQ40" s="5" t="b">
        <f t="shared" ca="1" si="328"/>
        <v>1</v>
      </c>
      <c r="LR40" s="5" t="b">
        <f t="shared" ca="1" si="328"/>
        <v>0</v>
      </c>
      <c r="LS40" s="5">
        <f t="shared" ref="LS40:LT40" ca="1" si="329">INDEX(i.dryman,($AO40-1)*4+$AN40,LS$18+$O40-1)</f>
        <v>1</v>
      </c>
      <c r="LT40" s="5">
        <f t="shared" ca="1" si="329"/>
        <v>0.66</v>
      </c>
      <c r="LU40" s="5" t="b">
        <f ca="1">AND(INDEX(i.dryman,($AO40-1)*4+$AN40,LU$18),($LN40&gt;0))</f>
        <v>1</v>
      </c>
      <c r="LV40" s="5" t="str" cm="1">
        <f t="array" aca="1" ref="LV40" ca="1">IF(OR(LW40:MD40&lt;&gt;"-"),TRUE,"-")</f>
        <v>-</v>
      </c>
      <c r="LW40" s="19" t="str">
        <f t="shared" ref="LO40:MF56" ca="1" si="330">OFFSET(LW$5,$B40,0)</f>
        <v>-</v>
      </c>
      <c r="LX40" s="19" t="str">
        <f t="shared" ca="1" si="330"/>
        <v>-</v>
      </c>
      <c r="LY40" s="19" t="str">
        <f t="shared" ca="1" si="330"/>
        <v>-</v>
      </c>
      <c r="LZ40" s="19" t="str">
        <f t="shared" ca="1" si="330"/>
        <v>-</v>
      </c>
      <c r="MA40" s="19" t="str">
        <f t="shared" ca="1" si="330"/>
        <v>-</v>
      </c>
      <c r="MB40" s="19" t="str">
        <f t="shared" ca="1" si="330"/>
        <v>-</v>
      </c>
      <c r="MC40" s="19" t="str">
        <f t="shared" ca="1" si="330"/>
        <v>-</v>
      </c>
      <c r="MD40" s="19" t="str">
        <f t="shared" ca="1" si="330"/>
        <v>-</v>
      </c>
      <c r="ME40" s="5" t="b">
        <f t="array" aca="1" ref="ME40" ca="1">IF(OR(MF40:ML40&lt;&gt;"-"),TRUE,"-")</f>
        <v>1</v>
      </c>
      <c r="MF40" s="19">
        <f t="shared" ca="1" si="330"/>
        <v>0</v>
      </c>
      <c r="MG40" s="19" t="str">
        <f t="shared" ref="MG40:ML40" ca="1" si="331">OFFSET(MG$5,$B40,0)</f>
        <v>-</v>
      </c>
      <c r="MH40" s="19">
        <f t="shared" ca="1" si="331"/>
        <v>999999</v>
      </c>
      <c r="MI40" s="19">
        <f t="shared" ca="1" si="331"/>
        <v>999999</v>
      </c>
      <c r="MJ40" s="19">
        <f t="shared" ca="1" si="331"/>
        <v>999999</v>
      </c>
      <c r="MK40" s="19">
        <f t="shared" ca="1" si="331"/>
        <v>999999</v>
      </c>
      <c r="ML40" s="19">
        <f t="shared" ca="1" si="331"/>
        <v>999999</v>
      </c>
      <c r="MM40" s="5" t="str">
        <f t="array" aca="1" ref="MM40" ca="1">IF(OR(MN40:MO40&lt;&gt;"-"),TRUE,"-")</f>
        <v>-</v>
      </c>
      <c r="MN40" s="19" t="str">
        <f t="shared" ref="MN40:MQ54" ca="1" si="332">OFFSET(MN$5,$B40,0)</f>
        <v>-</v>
      </c>
      <c r="MO40" s="19" t="str">
        <f t="shared" ca="1" si="332"/>
        <v>-</v>
      </c>
      <c r="MP40" s="19" t="b">
        <f t="shared" ca="1" si="332"/>
        <v>0</v>
      </c>
      <c r="MQ40" s="19">
        <f t="shared" ca="1" si="332"/>
        <v>0</v>
      </c>
      <c r="MR40" s="5" t="str">
        <f t="shared" ref="MR40:MU60" ca="1" si="333">INDEX(i.FlkStrctr,$O40,MR$18)</f>
        <v>-</v>
      </c>
      <c r="MS40" s="5" t="str">
        <f t="shared" ca="1" si="333"/>
        <v>-</v>
      </c>
      <c r="MT40" s="5" t="str">
        <f t="shared" ca="1" si="333"/>
        <v>-</v>
      </c>
      <c r="MU40" s="5" t="str">
        <f t="shared" ca="1" si="333"/>
        <v>-</v>
      </c>
      <c r="MV40" s="19" t="str">
        <f t="shared" ref="MV40:NF40" ca="1" si="334">OFFSET(MV$5,$B40,0)</f>
        <v>-</v>
      </c>
      <c r="MW40" s="19" t="str">
        <f t="shared" ca="1" si="334"/>
        <v>-</v>
      </c>
      <c r="MX40" s="19" t="str">
        <f t="shared" ca="1" si="334"/>
        <v>-</v>
      </c>
      <c r="MY40" s="19" t="str">
        <f t="shared" ca="1" si="334"/>
        <v>-</v>
      </c>
      <c r="MZ40" s="19" t="str">
        <f t="shared" ca="1" si="334"/>
        <v>-</v>
      </c>
      <c r="NA40" s="19" t="str">
        <f t="shared" ca="1" si="334"/>
        <v>-</v>
      </c>
      <c r="NB40" s="19" t="str">
        <f t="shared" ca="1" si="334"/>
        <v>-</v>
      </c>
      <c r="NC40" s="19" t="str">
        <f t="shared" ca="1" si="334"/>
        <v>-</v>
      </c>
      <c r="ND40" s="19">
        <f t="shared" ca="1" si="334"/>
        <v>500</v>
      </c>
      <c r="NE40" s="19">
        <f t="shared" ca="1" si="334"/>
        <v>500</v>
      </c>
      <c r="NF40" s="19" t="str">
        <f t="shared" ca="1" si="334"/>
        <v>-</v>
      </c>
      <c r="NG40" s="19">
        <f t="shared" ref="MW40:NL60" ca="1" si="335">OFFSET(NG$5,$B40,0)</f>
        <v>150</v>
      </c>
      <c r="NH40" s="19">
        <f t="shared" ca="1" si="335"/>
        <v>550</v>
      </c>
      <c r="NI40" s="5">
        <f t="shared" ref="NI40:NI60" ca="1" si="336">INDEX(i.conservation,$AE40+1,$P40)</f>
        <v>1</v>
      </c>
      <c r="NJ40" s="9"/>
      <c r="NK40" s="19">
        <f t="shared" ca="1" si="239"/>
        <v>70</v>
      </c>
      <c r="NL40" s="19">
        <f t="shared" ca="1" si="239"/>
        <v>50</v>
      </c>
      <c r="NM40" s="19">
        <f t="shared" ca="1" si="239"/>
        <v>75</v>
      </c>
      <c r="NN40" s="19">
        <f t="shared" ca="1" si="239"/>
        <v>50</v>
      </c>
      <c r="NO40" s="19">
        <f t="shared" ca="1" si="239"/>
        <v>1</v>
      </c>
      <c r="NP40" s="5">
        <f t="shared" ref="NP40:NP60" ca="1" si="337">INDEX(i.MeatPrices,$Y40,NP$18)</f>
        <v>1</v>
      </c>
      <c r="NQ40" s="19">
        <f ca="1">OFFSET(NQ$5,$B40,0)</f>
        <v>1</v>
      </c>
      <c r="NR40" s="19">
        <f ca="1">OFFSET(NR$5,$B40,0)</f>
        <v>1</v>
      </c>
      <c r="NS40" s="9"/>
      <c r="NT40" s="19" t="b">
        <f t="shared" ca="1" si="245"/>
        <v>0</v>
      </c>
      <c r="NU40" s="19" t="b">
        <f t="shared" ca="1" si="245"/>
        <v>0</v>
      </c>
      <c r="NV40" s="19" t="str">
        <f t="shared" ca="1" si="245"/>
        <v>-</v>
      </c>
      <c r="NW40" s="19" t="str">
        <f t="shared" ca="1" si="245"/>
        <v>-</v>
      </c>
      <c r="NX40" s="19">
        <f ca="1">OFFSET(NX$5,$B40,0)</f>
        <v>1</v>
      </c>
      <c r="NY40" s="19">
        <f t="shared" ref="NY40:OE41" ca="1" si="338">OFFSET(NY$5,$B40,0)</f>
        <v>1</v>
      </c>
      <c r="NZ40" s="19">
        <f t="shared" ca="1" si="338"/>
        <v>2.1403206110492325</v>
      </c>
      <c r="OA40" s="19">
        <f t="shared" ca="1" si="338"/>
        <v>1.965073149607067</v>
      </c>
      <c r="OB40" s="19">
        <f t="shared" ca="1" si="338"/>
        <v>1.9869867897902949</v>
      </c>
      <c r="OC40" s="19">
        <f t="shared" ca="1" si="338"/>
        <v>0.84809443844984356</v>
      </c>
      <c r="OD40" s="19">
        <f t="shared" ca="1" si="338"/>
        <v>1.2867145190754228</v>
      </c>
      <c r="OE40" s="19">
        <f t="shared" ca="1" si="338"/>
        <v>1</v>
      </c>
      <c r="OF40" s="19">
        <f t="shared" ca="1" si="239"/>
        <v>0.26</v>
      </c>
      <c r="OG40" s="9"/>
      <c r="OH40" s="12" t="str">
        <f t="shared" ref="OH40:OH60" ca="1" si="339">IF($P40=OH$22,TRUE,"-")</f>
        <v>-</v>
      </c>
      <c r="OI40" s="19" t="str">
        <f t="shared" ref="OI40:OZ59" ca="1" si="340">OFFSET(OI$5,$B40,0)</f>
        <v>-</v>
      </c>
      <c r="OJ40" s="19" t="str">
        <f t="shared" ca="1" si="340"/>
        <v>-</v>
      </c>
      <c r="OK40" s="19" t="str">
        <f t="shared" ref="OK40:OK60" ca="1" si="341">OFFSET(OK$5,$B40,0)</f>
        <v>-</v>
      </c>
      <c r="OL40" s="19" t="str">
        <f t="shared" ca="1" si="340"/>
        <v>-</v>
      </c>
      <c r="OM40" s="19" t="str">
        <f t="shared" ref="OM40:OM60" ca="1" si="342">OFFSET(OM$5,$B40,0)</f>
        <v>-</v>
      </c>
      <c r="ON40" s="19" t="str">
        <f t="shared" ca="1" si="340"/>
        <v>-</v>
      </c>
      <c r="OO40" s="19" t="str">
        <f t="shared" ca="1" si="340"/>
        <v>-</v>
      </c>
      <c r="OP40" s="19" t="str">
        <f t="shared" ca="1" si="340"/>
        <v>-</v>
      </c>
      <c r="OQ40" s="19" t="str">
        <f t="shared" ca="1" si="340"/>
        <v>-</v>
      </c>
      <c r="OR40" s="19" t="str">
        <f t="shared" ca="1" si="340"/>
        <v>-</v>
      </c>
      <c r="OS40" s="19" t="str">
        <f t="shared" ca="1" si="340"/>
        <v>-</v>
      </c>
      <c r="OT40" s="19" t="str">
        <f t="shared" ca="1" si="340"/>
        <v>-</v>
      </c>
      <c r="OU40" s="19" t="str">
        <f t="shared" ca="1" si="340"/>
        <v>-</v>
      </c>
      <c r="OV40" s="19" t="str">
        <f t="shared" ca="1" si="340"/>
        <v>-</v>
      </c>
      <c r="OW40" s="19" t="str">
        <f t="shared" ca="1" si="340"/>
        <v>-</v>
      </c>
      <c r="OX40" s="19" t="str">
        <f t="shared" ca="1" si="340"/>
        <v>-</v>
      </c>
      <c r="OY40" s="19" t="str">
        <f t="shared" ca="1" si="340"/>
        <v>-</v>
      </c>
      <c r="OZ40" s="19" t="str">
        <f t="shared" ca="1" si="340"/>
        <v>-</v>
      </c>
      <c r="PA40" s="19" t="str">
        <f t="shared" ref="PA40:PZ59" ca="1" si="343">OFFSET(PA$5,$B40,0)</f>
        <v>-</v>
      </c>
      <c r="PB40" s="19" t="str">
        <f t="shared" ca="1" si="343"/>
        <v>-</v>
      </c>
      <c r="PC40" s="19" t="str">
        <f t="shared" ca="1" si="343"/>
        <v>-</v>
      </c>
      <c r="PD40" s="19" t="str">
        <f t="shared" ca="1" si="343"/>
        <v>-</v>
      </c>
      <c r="PE40" s="19" t="str">
        <f t="shared" ca="1" si="343"/>
        <v>-</v>
      </c>
      <c r="PF40" s="19" t="str">
        <f t="shared" ca="1" si="343"/>
        <v>-</v>
      </c>
      <c r="PG40" s="19" t="str">
        <f t="shared" ca="1" si="343"/>
        <v>-</v>
      </c>
      <c r="PH40" s="19" t="str">
        <f t="shared" ref="PH40:PQ59" ca="1" si="344">OFFSET(PH$5,$B40,0)</f>
        <v>-</v>
      </c>
      <c r="PI40" s="19" t="str">
        <f t="shared" ca="1" si="344"/>
        <v>-</v>
      </c>
      <c r="PJ40" s="19" t="str">
        <f t="shared" ca="1" si="344"/>
        <v>-</v>
      </c>
      <c r="PK40" s="19" t="str">
        <f t="shared" ca="1" si="344"/>
        <v>-</v>
      </c>
      <c r="PL40" s="19" t="str">
        <f t="shared" ca="1" si="344"/>
        <v>-</v>
      </c>
      <c r="PM40" s="19" t="str">
        <f t="shared" ca="1" si="344"/>
        <v>-</v>
      </c>
      <c r="PN40" s="19" t="str">
        <f t="shared" ca="1" si="344"/>
        <v>-</v>
      </c>
      <c r="PO40" s="19" t="str">
        <f t="shared" ca="1" si="344"/>
        <v>-</v>
      </c>
      <c r="PP40" s="19" t="str">
        <f t="shared" ca="1" si="344"/>
        <v>-</v>
      </c>
      <c r="PQ40" s="19" t="str">
        <f t="shared" ca="1" si="344"/>
        <v>-</v>
      </c>
      <c r="PR40" s="19" t="str">
        <f t="shared" ca="1" si="343"/>
        <v>-</v>
      </c>
      <c r="PS40" s="19" t="str">
        <f t="shared" ca="1" si="343"/>
        <v>-</v>
      </c>
      <c r="PT40" s="19" t="str">
        <f t="shared" ca="1" si="343"/>
        <v>-</v>
      </c>
      <c r="PU40" s="19" t="str">
        <f t="shared" ca="1" si="343"/>
        <v>-</v>
      </c>
      <c r="PV40" s="19" t="str">
        <f t="shared" ca="1" si="343"/>
        <v>-</v>
      </c>
      <c r="PW40" s="19" t="str">
        <f t="shared" ca="1" si="343"/>
        <v>-</v>
      </c>
      <c r="PX40" s="19" t="str">
        <f t="shared" ca="1" si="343"/>
        <v>-</v>
      </c>
      <c r="PY40" s="19" t="str">
        <f t="shared" ca="1" si="343"/>
        <v>-</v>
      </c>
      <c r="PZ40" s="19" t="str">
        <f t="shared" ca="1" si="343"/>
        <v>-</v>
      </c>
      <c r="QA40" s="19" t="str">
        <f t="shared" ref="QA40:QP59" ca="1" si="345">OFFSET(QA$5,$B40,0)</f>
        <v>-</v>
      </c>
      <c r="QB40" s="19" t="str">
        <f t="shared" ca="1" si="345"/>
        <v>-</v>
      </c>
      <c r="QC40" s="19" t="str">
        <f t="shared" ca="1" si="345"/>
        <v>-</v>
      </c>
      <c r="QD40" s="19" t="str">
        <f t="shared" ca="1" si="345"/>
        <v>-</v>
      </c>
      <c r="QE40" s="19" t="str">
        <f t="shared" ca="1" si="345"/>
        <v>-</v>
      </c>
      <c r="QF40" s="19" t="str">
        <f t="shared" ca="1" si="345"/>
        <v>-</v>
      </c>
      <c r="QG40" s="19" t="str">
        <f t="shared" ca="1" si="345"/>
        <v>-</v>
      </c>
      <c r="QH40" s="19" t="str">
        <f t="shared" ca="1" si="345"/>
        <v>-</v>
      </c>
      <c r="QI40" s="19" t="str">
        <f t="shared" ca="1" si="345"/>
        <v>-</v>
      </c>
      <c r="QJ40" s="19" t="str">
        <f t="shared" ca="1" si="345"/>
        <v>-</v>
      </c>
      <c r="QK40" s="19" t="str">
        <f t="shared" ca="1" si="345"/>
        <v>-</v>
      </c>
      <c r="QL40" s="19" t="str">
        <f t="shared" ca="1" si="345"/>
        <v>-</v>
      </c>
      <c r="QM40" s="19" t="str">
        <f t="shared" ca="1" si="345"/>
        <v>-</v>
      </c>
      <c r="QN40" s="19" t="str">
        <f t="shared" ca="1" si="345"/>
        <v>-</v>
      </c>
      <c r="QO40" s="19" t="str">
        <f t="shared" ca="1" si="345"/>
        <v>-</v>
      </c>
      <c r="QP40" s="19" t="str">
        <f t="shared" ca="1" si="345"/>
        <v>-</v>
      </c>
      <c r="QQ40" s="19" t="str">
        <f t="shared" ref="QQ40:RL59" ca="1" si="346">OFFSET(QQ$5,$B40,0)</f>
        <v>-</v>
      </c>
      <c r="QR40" s="12" t="b">
        <f t="shared" ref="QR40:QR60" ca="1" si="347">IF($P40=QR$22,TRUE,"-")</f>
        <v>1</v>
      </c>
      <c r="QS40" s="19" t="str">
        <f t="shared" ca="1" si="346"/>
        <v>-</v>
      </c>
      <c r="QT40" s="19" t="str">
        <f t="shared" ca="1" si="346"/>
        <v>-</v>
      </c>
      <c r="QU40" s="19" t="str">
        <f t="shared" ca="1" si="346"/>
        <v>-</v>
      </c>
      <c r="QV40" s="19" t="str">
        <f t="shared" ca="1" si="346"/>
        <v>-</v>
      </c>
      <c r="QW40" s="19" t="str">
        <f t="shared" ca="1" si="346"/>
        <v>-</v>
      </c>
      <c r="QX40" s="19" t="str">
        <f t="shared" ca="1" si="346"/>
        <v>-</v>
      </c>
      <c r="QY40" s="19" t="str">
        <f t="shared" ca="1" si="346"/>
        <v>-</v>
      </c>
      <c r="QZ40" s="19" t="str">
        <f t="shared" ca="1" si="346"/>
        <v>-</v>
      </c>
      <c r="RA40" s="19" t="str">
        <f t="shared" ca="1" si="346"/>
        <v>-</v>
      </c>
      <c r="RB40" s="19" t="str">
        <f t="shared" ca="1" si="346"/>
        <v>-</v>
      </c>
      <c r="RC40" s="19" t="str">
        <f t="shared" ca="1" si="346"/>
        <v>-</v>
      </c>
      <c r="RD40" s="19" t="str">
        <f t="shared" ca="1" si="346"/>
        <v>-</v>
      </c>
      <c r="RE40" s="19" t="str">
        <f t="shared" ca="1" si="346"/>
        <v>-</v>
      </c>
      <c r="RF40" s="19" t="str">
        <f t="shared" ca="1" si="346"/>
        <v>-</v>
      </c>
      <c r="RG40" s="19" t="str">
        <f t="shared" ca="1" si="346"/>
        <v>-</v>
      </c>
      <c r="RH40" s="19" t="str">
        <f t="shared" ca="1" si="346"/>
        <v>-</v>
      </c>
      <c r="RI40" s="19" t="str">
        <f t="shared" ca="1" si="346"/>
        <v>-</v>
      </c>
      <c r="RJ40" s="19" t="str">
        <f t="shared" ca="1" si="346"/>
        <v>-</v>
      </c>
      <c r="RK40" s="19" t="str">
        <f t="shared" ca="1" si="346"/>
        <v>-</v>
      </c>
      <c r="RL40" s="19" t="str">
        <f t="shared" ca="1" si="346"/>
        <v>-</v>
      </c>
      <c r="RM40" s="19" t="str">
        <f t="shared" ref="RM40:SH59" ca="1" si="348">OFFSET(RM$5,$B40,0)</f>
        <v>-</v>
      </c>
      <c r="RN40" s="19" t="str">
        <f t="shared" ca="1" si="348"/>
        <v>-</v>
      </c>
      <c r="RO40" s="19" t="str">
        <f t="shared" ca="1" si="348"/>
        <v>-</v>
      </c>
      <c r="RP40" s="19" t="str">
        <f t="shared" ca="1" si="348"/>
        <v>-</v>
      </c>
      <c r="RQ40" s="19" t="str">
        <f t="shared" ca="1" si="348"/>
        <v>-</v>
      </c>
      <c r="RR40" s="19" t="str">
        <f t="shared" ca="1" si="348"/>
        <v>-</v>
      </c>
      <c r="RS40" s="19" t="str">
        <f t="shared" ca="1" si="348"/>
        <v>-</v>
      </c>
      <c r="RT40" s="19" t="str">
        <f t="shared" ca="1" si="348"/>
        <v>-</v>
      </c>
      <c r="RU40" s="19" t="str">
        <f t="shared" ca="1" si="348"/>
        <v>-</v>
      </c>
      <c r="RV40" s="19" t="str">
        <f t="shared" ref="RV40:SA60" ca="1" si="349">OFFSET(RV$5,$B40,0)</f>
        <v>-</v>
      </c>
      <c r="RW40" s="19" t="str">
        <f t="shared" ca="1" si="349"/>
        <v>-</v>
      </c>
      <c r="RX40" s="19" t="str">
        <f t="shared" ca="1" si="349"/>
        <v>-</v>
      </c>
      <c r="RY40" s="19" t="str">
        <f t="shared" ca="1" si="349"/>
        <v>-</v>
      </c>
      <c r="RZ40" s="19" t="str">
        <f t="shared" ca="1" si="349"/>
        <v>-</v>
      </c>
      <c r="SA40" s="19" t="str">
        <f t="shared" ca="1" si="349"/>
        <v>-</v>
      </c>
      <c r="SB40" s="19" t="str">
        <f t="shared" ca="1" si="348"/>
        <v>-</v>
      </c>
      <c r="SC40" s="19" t="str">
        <f t="shared" ca="1" si="348"/>
        <v>-</v>
      </c>
      <c r="SD40" s="19" t="str">
        <f t="shared" ca="1" si="348"/>
        <v>-</v>
      </c>
      <c r="SE40" s="19" t="str">
        <f t="shared" ca="1" si="348"/>
        <v>-</v>
      </c>
      <c r="SF40" s="19" t="str">
        <f t="shared" ca="1" si="348"/>
        <v>-</v>
      </c>
      <c r="SG40" s="19" t="str">
        <f t="shared" ca="1" si="348"/>
        <v>-</v>
      </c>
      <c r="SH40" s="19" t="str">
        <f t="shared" ca="1" si="348"/>
        <v>-</v>
      </c>
      <c r="SI40" s="19" t="str">
        <f t="shared" ref="SI40:SX59" ca="1" si="350">OFFSET(SI$5,$B40,0)</f>
        <v>-</v>
      </c>
      <c r="SJ40" s="19" t="str">
        <f t="shared" ca="1" si="350"/>
        <v>-</v>
      </c>
      <c r="SK40" s="19" t="str">
        <f t="shared" ca="1" si="350"/>
        <v>-</v>
      </c>
      <c r="SL40" s="19" t="str">
        <f t="shared" ca="1" si="350"/>
        <v>-</v>
      </c>
      <c r="SM40" s="19" t="str">
        <f t="shared" ca="1" si="350"/>
        <v>-</v>
      </c>
      <c r="SN40" s="19" t="str">
        <f t="shared" ca="1" si="350"/>
        <v>-</v>
      </c>
      <c r="SO40" s="19" t="str">
        <f t="shared" ca="1" si="350"/>
        <v>-</v>
      </c>
      <c r="SP40" s="19" t="str">
        <f t="shared" ca="1" si="350"/>
        <v>-</v>
      </c>
      <c r="SQ40" s="19" t="str">
        <f t="shared" ca="1" si="350"/>
        <v>-</v>
      </c>
      <c r="SR40" s="19" t="str">
        <f t="shared" ca="1" si="350"/>
        <v>-</v>
      </c>
      <c r="SS40" s="19" t="str">
        <f t="shared" ca="1" si="350"/>
        <v>-</v>
      </c>
      <c r="ST40" s="19" t="str">
        <f t="shared" ca="1" si="350"/>
        <v>-</v>
      </c>
      <c r="SU40" s="19" t="str">
        <f t="shared" ca="1" si="350"/>
        <v>-</v>
      </c>
      <c r="SV40" s="19" t="str">
        <f t="shared" ca="1" si="350"/>
        <v>-</v>
      </c>
      <c r="SW40" s="19" t="str">
        <f t="shared" ca="1" si="350"/>
        <v>-</v>
      </c>
      <c r="SX40" s="19" t="str">
        <f t="shared" ca="1" si="350"/>
        <v>-</v>
      </c>
      <c r="SY40" s="19" t="str">
        <f t="shared" ref="SV40:TA59" ca="1" si="351">OFFSET(SY$5,$B40,0)</f>
        <v>-</v>
      </c>
      <c r="SZ40" s="19" t="str">
        <f t="shared" ca="1" si="351"/>
        <v>-</v>
      </c>
      <c r="TA40" s="19" t="str">
        <f t="shared" ca="1" si="351"/>
        <v>-</v>
      </c>
      <c r="TB40" s="12" t="str">
        <f t="shared" ref="TB40:TB60" ca="1" si="352">IF($P40=TB$22,TRUE,"-")</f>
        <v>-</v>
      </c>
      <c r="TC40" s="19" t="str">
        <f t="shared" ca="1" si="239"/>
        <v>-</v>
      </c>
      <c r="TD40" s="19" t="str">
        <f t="shared" ca="1" si="239"/>
        <v>-</v>
      </c>
      <c r="TE40" s="19" t="str">
        <f t="shared" ca="1" si="239"/>
        <v>-</v>
      </c>
      <c r="TF40" s="19" t="str">
        <f t="shared" ca="1" si="239"/>
        <v>-</v>
      </c>
      <c r="TG40" s="19" t="str">
        <f t="shared" ca="1" si="239"/>
        <v>-</v>
      </c>
      <c r="TH40" s="19" t="str">
        <f t="shared" ca="1" si="239"/>
        <v>-</v>
      </c>
      <c r="TI40" s="19" t="str">
        <f t="shared" ca="1" si="239"/>
        <v>-</v>
      </c>
      <c r="TJ40" s="19" t="str">
        <f t="shared" ca="1" si="239"/>
        <v>-</v>
      </c>
      <c r="TK40" s="19" t="str">
        <f t="shared" ca="1" si="239"/>
        <v>-</v>
      </c>
      <c r="TL40" s="19" t="str">
        <f t="shared" ca="1" si="239"/>
        <v>-</v>
      </c>
      <c r="TM40" s="19" t="str">
        <f t="shared" ca="1" si="239"/>
        <v>-</v>
      </c>
      <c r="TN40" s="19" t="str">
        <f t="shared" ca="1" si="239"/>
        <v>-</v>
      </c>
      <c r="TO40" s="19" t="str">
        <f t="shared" ca="1" si="239"/>
        <v>-</v>
      </c>
      <c r="TP40" s="19" t="str">
        <f t="shared" ca="1" si="239"/>
        <v>-</v>
      </c>
      <c r="TQ40" s="19" t="str">
        <f t="shared" ca="1" si="239"/>
        <v>-</v>
      </c>
      <c r="TR40" s="19" t="str">
        <f t="shared" ca="1" si="239"/>
        <v>-</v>
      </c>
      <c r="TS40" s="19" t="str">
        <f t="shared" ca="1" si="239"/>
        <v>-</v>
      </c>
      <c r="TT40" s="19" t="str">
        <f t="shared" ca="1" si="239"/>
        <v>-</v>
      </c>
      <c r="TU40" s="19" t="str">
        <f t="shared" ca="1" si="239"/>
        <v>-</v>
      </c>
      <c r="TV40" s="19" t="str">
        <f t="shared" ca="1" si="239"/>
        <v>-</v>
      </c>
      <c r="TW40" s="19" t="str">
        <f t="shared" ca="1" si="239"/>
        <v>-</v>
      </c>
      <c r="TX40" s="19" t="str">
        <f t="shared" ca="1" si="239"/>
        <v>-</v>
      </c>
      <c r="TY40" s="19" t="str">
        <f t="shared" ca="1" si="239"/>
        <v>-</v>
      </c>
      <c r="TZ40" s="19" t="str">
        <f t="shared" ca="1" si="239"/>
        <v>-</v>
      </c>
      <c r="UA40" s="19" t="str">
        <f t="shared" ca="1" si="239"/>
        <v>-</v>
      </c>
      <c r="UB40" s="19" t="str">
        <f t="shared" ca="1" si="239"/>
        <v>-</v>
      </c>
      <c r="UC40" s="19" t="str">
        <f t="shared" ca="1" si="239"/>
        <v>-</v>
      </c>
      <c r="UD40" s="19" t="str">
        <f t="shared" ca="1" si="239"/>
        <v>-</v>
      </c>
      <c r="UE40" s="19" t="str">
        <f t="shared" ca="1" si="239"/>
        <v>-</v>
      </c>
      <c r="UF40" s="19" t="str">
        <f t="shared" ca="1" si="239"/>
        <v>-</v>
      </c>
      <c r="UG40" s="19" t="str">
        <f t="shared" ca="1" si="239"/>
        <v>-</v>
      </c>
      <c r="UH40" s="19" t="str">
        <f t="shared" ca="1" si="239"/>
        <v>-</v>
      </c>
      <c r="UI40" s="19" t="str">
        <f t="shared" ca="1" si="239"/>
        <v>-</v>
      </c>
      <c r="UJ40" s="19" t="str">
        <f t="shared" ca="1" si="239"/>
        <v>-</v>
      </c>
      <c r="UK40" s="19" t="str">
        <f t="shared" ca="1" si="239"/>
        <v>-</v>
      </c>
      <c r="UL40" s="19" t="str">
        <f t="shared" ca="1" si="239"/>
        <v>-</v>
      </c>
      <c r="UM40" s="19" t="str">
        <f t="shared" ca="1" si="239"/>
        <v>-</v>
      </c>
      <c r="UN40" s="19" t="str">
        <f t="shared" ca="1" si="239"/>
        <v>-</v>
      </c>
      <c r="UO40" s="19" t="str">
        <f t="shared" ca="1" si="239"/>
        <v>-</v>
      </c>
      <c r="UP40" s="19" t="str">
        <f t="shared" ca="1" si="239"/>
        <v>-</v>
      </c>
      <c r="UQ40" s="19" t="str">
        <f t="shared" ca="1" si="239"/>
        <v>-</v>
      </c>
      <c r="UR40" s="19" t="str">
        <f t="shared" ca="1" si="239"/>
        <v>-</v>
      </c>
      <c r="US40" s="19" t="str">
        <f t="shared" ca="1" si="239"/>
        <v>-</v>
      </c>
      <c r="UT40" s="19" t="str">
        <f t="shared" ca="1" si="239"/>
        <v>-</v>
      </c>
      <c r="UU40" s="19" t="str">
        <f t="shared" ca="1" si="239"/>
        <v>-</v>
      </c>
      <c r="UV40" s="19" t="str">
        <f t="shared" ca="1" si="239"/>
        <v>-</v>
      </c>
      <c r="UW40" s="19" t="str">
        <f t="shared" ca="1" si="239"/>
        <v>-</v>
      </c>
      <c r="UX40" s="19" t="str">
        <f t="shared" ca="1" si="239"/>
        <v>-</v>
      </c>
      <c r="UY40" s="19" t="str">
        <f t="shared" ca="1" si="239"/>
        <v>-</v>
      </c>
      <c r="UZ40" s="19" t="str">
        <f t="shared" ca="1" si="239"/>
        <v>-</v>
      </c>
      <c r="VA40" s="19" t="str">
        <f t="shared" ca="1" si="239"/>
        <v>-</v>
      </c>
      <c r="VB40" s="19" t="str">
        <f t="shared" ca="1" si="239"/>
        <v>-</v>
      </c>
      <c r="VC40" s="19" t="str">
        <f t="shared" ca="1" si="239"/>
        <v>-</v>
      </c>
      <c r="VD40" s="19" t="str">
        <f t="shared" ca="1" si="239"/>
        <v>-</v>
      </c>
      <c r="VE40" s="19" t="str">
        <f t="shared" ca="1" si="239"/>
        <v>-</v>
      </c>
      <c r="VF40" s="19" t="str">
        <f t="shared" ref="VF40:VK60" ca="1" si="353">OFFSET(VF$5,$B40,0)</f>
        <v>-</v>
      </c>
      <c r="VG40" s="19" t="str">
        <f t="shared" ca="1" si="353"/>
        <v>-</v>
      </c>
      <c r="VH40" s="19" t="str">
        <f t="shared" ca="1" si="353"/>
        <v>-</v>
      </c>
      <c r="VI40" s="19" t="str">
        <f t="shared" ca="1" si="353"/>
        <v>-</v>
      </c>
      <c r="VJ40" s="19" t="str">
        <f t="shared" ca="1" si="353"/>
        <v>-</v>
      </c>
      <c r="VK40" s="19" t="str">
        <f t="shared" ca="1" si="353"/>
        <v>-</v>
      </c>
      <c r="VL40" s="19">
        <f t="shared" ca="1" si="239"/>
        <v>1</v>
      </c>
      <c r="VM40" s="23">
        <v>0</v>
      </c>
    </row>
    <row r="41" spans="1:585" outlineLevel="1">
      <c r="A41" s="21">
        <f t="shared" ref="A41" si="354">ROW(A41)-5</f>
        <v>36</v>
      </c>
      <c r="B41" s="26">
        <f>$A$26</f>
        <v>21</v>
      </c>
      <c r="C41">
        <f>202</f>
        <v>202</v>
      </c>
      <c r="D41" s="136" t="str">
        <f t="shared" ca="1" si="278"/>
        <v>GSW</v>
      </c>
      <c r="E41" t="b">
        <v>1</v>
      </c>
      <c r="F41" t="b">
        <v>0</v>
      </c>
      <c r="G41" s="348" t="b">
        <v>0</v>
      </c>
      <c r="H41" s="229">
        <f ca="1">OFFSET(H41,-1,0)+1</f>
        <v>1</v>
      </c>
      <c r="I41" s="229">
        <f t="shared" ref="I41:V60" ca="1" si="355">OFFSET(I41,-1,0)</f>
        <v>1</v>
      </c>
      <c r="J41" s="116">
        <f t="shared" ca="1" si="280"/>
        <v>0</v>
      </c>
      <c r="K41" s="229">
        <f t="shared" ca="1" si="355"/>
        <v>0</v>
      </c>
      <c r="L41" s="229">
        <f t="shared" ca="1" si="355"/>
        <v>0</v>
      </c>
      <c r="M41" s="229"/>
      <c r="N41" s="229">
        <f t="shared" ref="N41:N60" ca="1" si="356">OFFSET(N41,-1,0)</f>
        <v>2</v>
      </c>
      <c r="O41" s="229">
        <f t="shared" ref="O41:O60" ca="1" si="357">OFFSET(O41,-1,0)</f>
        <v>3</v>
      </c>
      <c r="P41" s="229">
        <f t="shared" ref="P41:Y60" ca="1" si="358">OFFSET(P41,-1,0)</f>
        <v>2</v>
      </c>
      <c r="Q41" s="229">
        <f t="shared" ref="Q41:U60" ca="1" si="359">OFFSET(Q41,-1,0)</f>
        <v>2</v>
      </c>
      <c r="R41" s="229">
        <f t="shared" ca="1" si="359"/>
        <v>0</v>
      </c>
      <c r="S41" s="229">
        <f t="shared" ca="1" si="359"/>
        <v>0</v>
      </c>
      <c r="T41" s="229">
        <f t="shared" ca="1" si="359"/>
        <v>0</v>
      </c>
      <c r="U41" s="229">
        <f t="shared" ca="1" si="359"/>
        <v>0</v>
      </c>
      <c r="V41" s="229">
        <f t="shared" ca="1" si="358"/>
        <v>0</v>
      </c>
      <c r="W41" s="229">
        <f t="shared" ref="W41:W60" ca="1" si="360">OFFSET(W41,-1,0)</f>
        <v>1</v>
      </c>
      <c r="X41" s="229">
        <f t="shared" ca="1" si="358"/>
        <v>1</v>
      </c>
      <c r="Y41" s="229">
        <f t="shared" ca="1" si="358"/>
        <v>1</v>
      </c>
      <c r="Z41" s="265"/>
      <c r="AA41" s="265"/>
      <c r="AB41" s="265"/>
      <c r="AC41" s="265"/>
      <c r="AD41" s="265"/>
      <c r="AE41" s="229">
        <f t="shared" ref="AE41:AE60" ca="1" si="361">OFFSET(AE41,-1,0)</f>
        <v>0</v>
      </c>
      <c r="AF41" s="265"/>
      <c r="AG41" s="265">
        <f t="shared" ref="AG41:AM60" ca="1" si="362">OFFSET(AG41,-1,0)</f>
        <v>0</v>
      </c>
      <c r="AH41" s="265">
        <f t="shared" ca="1" si="362"/>
        <v>0</v>
      </c>
      <c r="AI41" s="265">
        <f t="shared" ca="1" si="362"/>
        <v>0</v>
      </c>
      <c r="AJ41" s="265">
        <f t="shared" ca="1" si="362"/>
        <v>0</v>
      </c>
      <c r="AK41" s="265">
        <f t="shared" ca="1" si="362"/>
        <v>0</v>
      </c>
      <c r="AL41" s="265">
        <f t="shared" ca="1" si="362"/>
        <v>0</v>
      </c>
      <c r="AM41" s="265">
        <f t="shared" ca="1" si="362"/>
        <v>0</v>
      </c>
      <c r="AN41" s="136">
        <f t="shared" ca="1" si="284"/>
        <v>2</v>
      </c>
      <c r="AO41" s="136">
        <f ca="1">INDEX(CHOOSE($P41,DataAutumn!i.AdultDrys,DataWinter!i.AdultDrys,DataSpring!i.AdultDrys),1,$O41)</f>
        <v>4</v>
      </c>
      <c r="AP41" s="5">
        <f t="shared" ca="1" si="285"/>
        <v>1</v>
      </c>
      <c r="AQ41" s="5">
        <f t="shared" ca="1" si="285"/>
        <v>1</v>
      </c>
      <c r="AR41" s="5">
        <f t="shared" ca="1" si="286"/>
        <v>3</v>
      </c>
      <c r="AS41">
        <f t="shared" ca="1" si="287"/>
        <v>0</v>
      </c>
      <c r="AV41" s="353" t="str">
        <f t="shared" ca="1" si="288"/>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89"/>
        <v>1</v>
      </c>
      <c r="BI41" s="19" t="str">
        <f t="shared" ca="1" si="289"/>
        <v>-</v>
      </c>
      <c r="BJ41" s="19" t="str">
        <f t="shared" ca="1" si="289"/>
        <v>-</v>
      </c>
      <c r="BK41" s="19" t="str">
        <f t="shared" ca="1" si="289"/>
        <v>-</v>
      </c>
      <c r="BL41" s="19" t="b">
        <f t="shared" ca="1" si="289"/>
        <v>0</v>
      </c>
      <c r="BM41" s="19">
        <f t="shared" ca="1" si="290"/>
        <v>0</v>
      </c>
      <c r="BN41" s="19" t="b">
        <f t="shared" ca="1" si="290"/>
        <v>1</v>
      </c>
      <c r="BO41" s="9"/>
      <c r="BP41" s="19" t="str">
        <f t="shared" ca="1" si="291"/>
        <v>-</v>
      </c>
      <c r="BQ41" s="5" t="str">
        <f t="shared" ca="1" si="292"/>
        <v>-</v>
      </c>
      <c r="BR41" s="5">
        <f t="shared" ca="1" si="293"/>
        <v>0</v>
      </c>
      <c r="BS41" s="19" t="str">
        <f t="shared" ca="1" si="294"/>
        <v>-</v>
      </c>
      <c r="BT41" s="19" t="str">
        <f t="shared" ca="1" si="294"/>
        <v>-</v>
      </c>
      <c r="BU41" s="19" t="str">
        <f t="shared" ca="1" si="294"/>
        <v>-</v>
      </c>
      <c r="BV41" s="5" t="str">
        <f t="shared" ca="1" si="295"/>
        <v>-</v>
      </c>
      <c r="BW41" s="5">
        <f t="shared" ca="1" si="296"/>
        <v>0</v>
      </c>
      <c r="BX41" s="19" t="str">
        <f t="shared" ca="1" si="297"/>
        <v>-</v>
      </c>
      <c r="BY41" s="5" t="str">
        <f t="shared" ca="1" si="298"/>
        <v>-</v>
      </c>
      <c r="BZ41" s="5">
        <f t="shared" ca="1" si="299"/>
        <v>0</v>
      </c>
      <c r="CA41" s="19" t="str">
        <f t="shared" ca="1" si="300"/>
        <v>-</v>
      </c>
      <c r="CB41" s="19" t="str">
        <f t="shared" ca="1" si="300"/>
        <v>-</v>
      </c>
      <c r="CC41" s="19" t="str">
        <f t="shared" ca="1" si="300"/>
        <v>-</v>
      </c>
      <c r="CD41" s="5" t="str">
        <f t="shared" ca="1" si="301"/>
        <v>-</v>
      </c>
      <c r="CE41" s="5">
        <f t="shared" ca="1" si="302"/>
        <v>0</v>
      </c>
      <c r="CF41" s="9"/>
      <c r="CG41" s="19" t="str">
        <f t="shared" ca="1" si="303"/>
        <v>-</v>
      </c>
      <c r="CH41" s="19" t="str">
        <f t="shared" ca="1" si="303"/>
        <v>-</v>
      </c>
      <c r="CI41" s="19" t="str">
        <f t="shared" ca="1" si="303"/>
        <v>-</v>
      </c>
      <c r="CJ41" s="19" t="str">
        <f t="shared" ca="1" si="303"/>
        <v>-</v>
      </c>
      <c r="CK41" s="19" t="str">
        <f t="shared" ca="1" si="303"/>
        <v>-</v>
      </c>
      <c r="CL41" s="19" t="str">
        <f t="shared" ca="1" si="303"/>
        <v>-</v>
      </c>
      <c r="CM41" s="19" t="str">
        <f t="shared" ca="1" si="303"/>
        <v>-</v>
      </c>
      <c r="CN41" s="19" t="str">
        <f t="shared" ca="1" si="303"/>
        <v>-</v>
      </c>
      <c r="CO41" s="19" t="str">
        <f t="shared" ca="1" si="303"/>
        <v>-</v>
      </c>
      <c r="CP41" s="19" t="str">
        <f t="shared" ca="1" si="303"/>
        <v>-</v>
      </c>
      <c r="CQ41" s="9"/>
      <c r="CR41" s="136" t="b">
        <f t="shared" si="304"/>
        <v>0</v>
      </c>
      <c r="CS41" s="12" t="b">
        <v>0</v>
      </c>
      <c r="CT41" s="12" t="b">
        <v>0</v>
      </c>
      <c r="CU41" s="579">
        <f ca="1">VALUE($N41&amp;$O41&amp;$P41&amp;$Y41&amp;$Q41&amp;$R41&amp;$S41&amp;$T41&amp;$U41&amp;IFERROR(VALUE($BW41),0))</f>
        <v>2321200000</v>
      </c>
      <c r="CV41" s="136" t="b">
        <f>NOT(CT41)</f>
        <v>1</v>
      </c>
      <c r="CW41" s="12" t="s">
        <v>31</v>
      </c>
      <c r="CX41" s="12" t="b">
        <v>1</v>
      </c>
      <c r="CY41" s="585">
        <f ca="1">VALUE($N41&amp;$O41&amp;$P41&amp;$Y41&amp;$Q41&amp;$R41&amp;$S41&amp;$T41&amp;$U41&amp;IFERROR(VALUE($BW41),0)&amp;"01")</f>
        <v>232120000001</v>
      </c>
      <c r="CZ41" s="430">
        <f t="shared" ca="1" si="306"/>
        <v>669</v>
      </c>
      <c r="DA41" s="430">
        <f t="shared" ca="1" si="306"/>
        <v>703</v>
      </c>
      <c r="DB41" s="430">
        <f t="shared" ca="1" si="306"/>
        <v>738</v>
      </c>
      <c r="DC41" s="144">
        <f t="shared" ca="1" si="307"/>
        <v>413</v>
      </c>
      <c r="DD41" s="144">
        <f t="shared" ca="1" si="307"/>
        <v>448</v>
      </c>
      <c r="DE41" s="144">
        <f t="shared" ca="1" si="307"/>
        <v>483</v>
      </c>
      <c r="DF41" s="19" t="str">
        <f t="shared" ca="1" si="308"/>
        <v>-</v>
      </c>
      <c r="DG41" s="19" t="str">
        <f t="shared" ca="1" si="308"/>
        <v>-</v>
      </c>
      <c r="DH41" s="19" t="str">
        <f t="shared" ca="1" si="308"/>
        <v>-</v>
      </c>
      <c r="DI41" s="19" t="str">
        <f t="shared" ca="1" si="308"/>
        <v>-</v>
      </c>
      <c r="DJ41" s="19" t="str">
        <f t="shared" ca="1" si="308"/>
        <v>-</v>
      </c>
      <c r="DK41" s="19" t="str">
        <f t="shared" ca="1" si="308"/>
        <v>-</v>
      </c>
      <c r="DL41" s="12">
        <v>3</v>
      </c>
      <c r="DM41" s="12">
        <v>3</v>
      </c>
      <c r="DN41" s="12">
        <v>0</v>
      </c>
      <c r="DO41" s="12">
        <v>2</v>
      </c>
      <c r="DP41" s="12">
        <v>-2</v>
      </c>
      <c r="DQ41" s="19" t="str">
        <f t="shared" ca="1" si="310"/>
        <v>-</v>
      </c>
      <c r="DR41" s="19" t="str">
        <f t="shared" ca="1" si="310"/>
        <v>-</v>
      </c>
      <c r="DS41" s="19" t="str">
        <f t="shared" ca="1" si="310"/>
        <v>-</v>
      </c>
      <c r="DT41" s="242">
        <f t="shared" ref="DT41" si="363">DN41</f>
        <v>0</v>
      </c>
      <c r="DU41" s="242">
        <f>DO41</f>
        <v>2</v>
      </c>
      <c r="DV41" s="242">
        <f t="shared" ref="DV41" si="364">DP41</f>
        <v>-2</v>
      </c>
      <c r="DW41" s="19" t="str">
        <f t="shared" ca="1" si="289"/>
        <v>-</v>
      </c>
      <c r="DX41" s="19">
        <f t="shared" ca="1" si="289"/>
        <v>1</v>
      </c>
      <c r="DY41" s="19">
        <f t="shared" ca="1" si="289"/>
        <v>1</v>
      </c>
      <c r="DZ41" s="9"/>
      <c r="EA41" s="19" t="str">
        <f t="shared" ca="1" si="178"/>
        <v>-</v>
      </c>
      <c r="EB41" s="19" t="str">
        <f t="shared" ca="1" si="178"/>
        <v>-</v>
      </c>
      <c r="EC41" s="19" t="str">
        <f t="shared" ca="1" si="178"/>
        <v>-</v>
      </c>
      <c r="ED41" s="19" t="str">
        <f t="shared" ca="1" si="178"/>
        <v>-</v>
      </c>
      <c r="EE41" s="19" t="str">
        <f t="shared" ca="1" si="178"/>
        <v>-</v>
      </c>
      <c r="EF41" s="19" t="str">
        <f t="shared" ca="1" si="178"/>
        <v>-</v>
      </c>
      <c r="EG41" s="19" t="str">
        <f t="shared" ca="1" si="178"/>
        <v>-</v>
      </c>
      <c r="EH41" s="19" t="str">
        <f t="shared" ca="1" si="178"/>
        <v>-</v>
      </c>
      <c r="EI41" s="19" t="str">
        <f t="shared" ca="1" si="178"/>
        <v>-</v>
      </c>
      <c r="EJ41" s="19" t="str">
        <f t="shared" ca="1" si="178"/>
        <v>-</v>
      </c>
      <c r="EK41" s="19" t="str">
        <f t="shared" ca="1" si="178"/>
        <v>-</v>
      </c>
      <c r="EL41" s="19" t="str">
        <f t="shared" ca="1" si="178"/>
        <v>-</v>
      </c>
      <c r="EM41" s="19">
        <f t="shared" ca="1" si="178"/>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1"/>
        <v>0</v>
      </c>
      <c r="FI41" s="19">
        <f t="shared" ca="1" si="311"/>
        <v>0</v>
      </c>
      <c r="FJ41" s="19">
        <f t="shared" ca="1" si="311"/>
        <v>0</v>
      </c>
      <c r="FK41" s="19">
        <f t="shared" ref="FK41:GX42" ca="1" si="365">OFFSET(FK$5,$B41,0)</f>
        <v>0</v>
      </c>
      <c r="FL41" s="19">
        <f t="shared" ca="1" si="365"/>
        <v>0</v>
      </c>
      <c r="FM41" s="19">
        <f t="shared" ca="1" si="365"/>
        <v>0</v>
      </c>
      <c r="FN41" s="19">
        <f t="shared" ca="1" si="365"/>
        <v>0</v>
      </c>
      <c r="FO41" s="19">
        <f t="shared" ca="1" si="365"/>
        <v>0</v>
      </c>
      <c r="FP41" s="19">
        <f t="shared" ca="1" si="313"/>
        <v>0</v>
      </c>
      <c r="FQ41" s="19">
        <f t="shared" ca="1" si="313"/>
        <v>0</v>
      </c>
      <c r="FR41" s="19">
        <f t="shared" ca="1" si="313"/>
        <v>0</v>
      </c>
      <c r="FS41" s="19">
        <f t="shared" ca="1" si="313"/>
        <v>0</v>
      </c>
      <c r="FT41" s="19">
        <f t="shared" ca="1" si="313"/>
        <v>0</v>
      </c>
      <c r="FU41" s="19">
        <f t="shared" ca="1" si="313"/>
        <v>0</v>
      </c>
      <c r="FV41" s="19">
        <f t="shared" ca="1" si="313"/>
        <v>0</v>
      </c>
      <c r="FW41" s="19">
        <f t="shared" ca="1" si="313"/>
        <v>0</v>
      </c>
      <c r="FX41" s="19">
        <f t="shared" ca="1" si="313"/>
        <v>0</v>
      </c>
      <c r="FY41" s="19">
        <f t="shared" ca="1" si="313"/>
        <v>0</v>
      </c>
      <c r="FZ41" s="19">
        <f t="shared" ca="1" si="365"/>
        <v>0</v>
      </c>
      <c r="GA41" s="19">
        <f t="shared" ca="1" si="365"/>
        <v>0</v>
      </c>
      <c r="GB41" s="19">
        <f t="shared" ca="1" si="365"/>
        <v>0</v>
      </c>
      <c r="GC41" s="19">
        <f t="shared" ca="1" si="365"/>
        <v>0</v>
      </c>
      <c r="GD41" s="19">
        <f t="shared" ca="1" si="365"/>
        <v>0</v>
      </c>
      <c r="GE41" s="19">
        <f t="shared" ca="1" si="365"/>
        <v>0</v>
      </c>
      <c r="GF41" s="19">
        <f t="shared" ca="1" si="365"/>
        <v>0</v>
      </c>
      <c r="GG41" s="19">
        <f t="shared" ca="1" si="365"/>
        <v>0</v>
      </c>
      <c r="GH41" s="19">
        <f t="shared" ca="1" si="365"/>
        <v>0</v>
      </c>
      <c r="GI41" s="19">
        <f t="shared" ca="1" si="365"/>
        <v>0</v>
      </c>
      <c r="GJ41" s="19">
        <f t="shared" ca="1" si="365"/>
        <v>0</v>
      </c>
      <c r="GK41" s="19">
        <f t="shared" ca="1" si="365"/>
        <v>0</v>
      </c>
      <c r="GL41" s="19">
        <f t="shared" ca="1" si="365"/>
        <v>0</v>
      </c>
      <c r="GM41" s="19">
        <f t="shared" ca="1" si="365"/>
        <v>0</v>
      </c>
      <c r="GN41" s="19">
        <f t="shared" ca="1" si="365"/>
        <v>0</v>
      </c>
      <c r="GO41" s="19">
        <f t="shared" ca="1" si="365"/>
        <v>0</v>
      </c>
      <c r="GP41" s="19">
        <f t="shared" ca="1" si="365"/>
        <v>0</v>
      </c>
      <c r="GQ41" s="19">
        <f t="shared" ca="1" si="365"/>
        <v>0</v>
      </c>
      <c r="GR41" s="19">
        <f t="shared" ca="1" si="365"/>
        <v>0</v>
      </c>
      <c r="GS41" s="19">
        <f t="shared" ca="1" si="365"/>
        <v>0</v>
      </c>
      <c r="GT41" s="19">
        <f t="shared" ca="1" si="365"/>
        <v>0</v>
      </c>
      <c r="GU41" s="19">
        <f t="shared" ca="1" si="365"/>
        <v>0</v>
      </c>
      <c r="GV41" s="19">
        <f t="shared" ca="1" si="365"/>
        <v>0</v>
      </c>
      <c r="GW41" s="19">
        <f t="shared" ca="1" si="365"/>
        <v>0</v>
      </c>
      <c r="GX41" s="19">
        <f t="shared" ca="1" si="365"/>
        <v>0</v>
      </c>
      <c r="GY41" s="19">
        <f t="shared" ca="1" si="314"/>
        <v>0</v>
      </c>
      <c r="GZ41" s="19">
        <f t="shared" ca="1" si="314"/>
        <v>0</v>
      </c>
      <c r="HA41" s="19">
        <f t="shared" ca="1" si="314"/>
        <v>0</v>
      </c>
      <c r="HB41" s="19">
        <f t="shared" ca="1" si="314"/>
        <v>0</v>
      </c>
      <c r="HC41" s="19">
        <f t="shared" ca="1" si="314"/>
        <v>0</v>
      </c>
      <c r="HD41" s="19">
        <f t="shared" ca="1" si="314"/>
        <v>0</v>
      </c>
      <c r="HE41" s="19">
        <f t="shared" ca="1" si="314"/>
        <v>0</v>
      </c>
      <c r="HF41" s="19">
        <f t="shared" ca="1" si="314"/>
        <v>0</v>
      </c>
      <c r="HG41" s="19">
        <f t="shared" ca="1" si="314"/>
        <v>0</v>
      </c>
      <c r="HH41" s="19">
        <f t="shared" ca="1" si="314"/>
        <v>0</v>
      </c>
      <c r="HI41" s="19">
        <f t="shared" ca="1" si="314"/>
        <v>0</v>
      </c>
      <c r="HJ41" s="19">
        <f t="shared" ca="1" si="314"/>
        <v>0</v>
      </c>
      <c r="HK41" s="19">
        <f t="shared" ca="1" si="314"/>
        <v>0</v>
      </c>
      <c r="HL41" s="19">
        <f t="shared" ca="1" si="314"/>
        <v>0</v>
      </c>
      <c r="HM41" s="19">
        <f t="shared" ca="1" si="314"/>
        <v>0</v>
      </c>
      <c r="HN41" s="19">
        <f t="shared" ca="1" si="314"/>
        <v>0</v>
      </c>
      <c r="HO41" s="19">
        <f t="shared" ca="1" si="314"/>
        <v>0</v>
      </c>
      <c r="HP41" s="19">
        <f t="shared" ca="1" si="314"/>
        <v>0</v>
      </c>
      <c r="HQ41" s="19">
        <f t="shared" ca="1" si="314"/>
        <v>0</v>
      </c>
      <c r="HR41" s="19">
        <f t="shared" ca="1" si="314"/>
        <v>0</v>
      </c>
      <c r="HS41" s="19">
        <f t="shared" ca="1" si="314"/>
        <v>0</v>
      </c>
      <c r="HT41" s="19">
        <f t="shared" ca="1" si="314"/>
        <v>0</v>
      </c>
      <c r="HU41" s="19">
        <f t="shared" ca="1" si="314"/>
        <v>0</v>
      </c>
      <c r="HV41" s="19">
        <f t="shared" ref="HV41:JG42" ca="1" si="366">OFFSET(HV$5,$B41,0)</f>
        <v>0</v>
      </c>
      <c r="HW41" s="19">
        <f t="shared" ca="1" si="366"/>
        <v>0</v>
      </c>
      <c r="HX41" s="19">
        <f t="shared" ca="1" si="366"/>
        <v>0</v>
      </c>
      <c r="HY41" s="19">
        <f t="shared" ca="1" si="316"/>
        <v>0</v>
      </c>
      <c r="HZ41" s="19">
        <f t="shared" ca="1" si="316"/>
        <v>0</v>
      </c>
      <c r="IA41" s="19">
        <f t="shared" ca="1" si="316"/>
        <v>0</v>
      </c>
      <c r="IB41" s="19">
        <f t="shared" ca="1" si="316"/>
        <v>0</v>
      </c>
      <c r="IC41" s="19">
        <f t="shared" ca="1" si="316"/>
        <v>0</v>
      </c>
      <c r="ID41" s="19">
        <f t="shared" ca="1" si="316"/>
        <v>0</v>
      </c>
      <c r="IE41" s="19">
        <f t="shared" ca="1" si="316"/>
        <v>0</v>
      </c>
      <c r="IF41" s="19">
        <f t="shared" ca="1" si="316"/>
        <v>0</v>
      </c>
      <c r="IG41" s="19">
        <f t="shared" ca="1" si="316"/>
        <v>0</v>
      </c>
      <c r="IH41" s="19">
        <f t="shared" ca="1" si="316"/>
        <v>0</v>
      </c>
      <c r="II41" s="19">
        <f t="shared" ca="1" si="366"/>
        <v>0</v>
      </c>
      <c r="IJ41" s="19">
        <f t="shared" ca="1" si="366"/>
        <v>0</v>
      </c>
      <c r="IK41" s="19">
        <f t="shared" ca="1" si="366"/>
        <v>0</v>
      </c>
      <c r="IL41" s="19">
        <f t="shared" ca="1" si="366"/>
        <v>0</v>
      </c>
      <c r="IM41" s="19">
        <f t="shared" ca="1" si="366"/>
        <v>0</v>
      </c>
      <c r="IN41" s="19">
        <f t="shared" ca="1" si="366"/>
        <v>0</v>
      </c>
      <c r="IO41" s="19">
        <f t="shared" ca="1" si="366"/>
        <v>0</v>
      </c>
      <c r="IP41" s="19">
        <f t="shared" ca="1" si="366"/>
        <v>0</v>
      </c>
      <c r="IQ41" s="19">
        <f t="shared" ca="1" si="366"/>
        <v>0</v>
      </c>
      <c r="IR41" s="19">
        <f t="shared" ca="1" si="366"/>
        <v>0</v>
      </c>
      <c r="IS41" s="19">
        <f t="shared" ca="1" si="366"/>
        <v>0</v>
      </c>
      <c r="IT41" s="19">
        <f t="shared" ca="1" si="366"/>
        <v>0</v>
      </c>
      <c r="IU41" s="19">
        <f t="shared" ca="1" si="366"/>
        <v>0</v>
      </c>
      <c r="IV41" s="19">
        <f t="shared" ca="1" si="366"/>
        <v>0</v>
      </c>
      <c r="IW41" s="19">
        <f t="shared" ca="1" si="366"/>
        <v>0</v>
      </c>
      <c r="IX41" s="19">
        <f t="shared" ca="1" si="366"/>
        <v>0</v>
      </c>
      <c r="IY41" s="19">
        <f t="shared" ca="1" si="366"/>
        <v>0</v>
      </c>
      <c r="IZ41" s="19">
        <f t="shared" ca="1" si="366"/>
        <v>0</v>
      </c>
      <c r="JA41" s="19">
        <f t="shared" ca="1" si="366"/>
        <v>0</v>
      </c>
      <c r="JB41" s="19">
        <f t="shared" ca="1" si="366"/>
        <v>0</v>
      </c>
      <c r="JC41" s="19">
        <f t="shared" ca="1" si="366"/>
        <v>0</v>
      </c>
      <c r="JD41" s="19">
        <f t="shared" ca="1" si="366"/>
        <v>0</v>
      </c>
      <c r="JE41" s="19">
        <f t="shared" ca="1" si="366"/>
        <v>0</v>
      </c>
      <c r="JF41" s="19">
        <f t="shared" ca="1" si="366"/>
        <v>0</v>
      </c>
      <c r="JG41" s="19">
        <f t="shared" ca="1" si="366"/>
        <v>0</v>
      </c>
      <c r="JH41" s="5">
        <f t="shared" ca="1" si="317"/>
        <v>43</v>
      </c>
      <c r="JI41" s="9"/>
      <c r="JJ41" s="5">
        <f t="shared" ca="1" si="318"/>
        <v>1</v>
      </c>
      <c r="JK41" s="5" t="b">
        <f t="shared" ca="1" si="318"/>
        <v>1</v>
      </c>
      <c r="JL41" s="19">
        <f t="shared" ref="JL41:LC42" ca="1" si="367">OFFSET(JL$5,$B41,0)</f>
        <v>0</v>
      </c>
      <c r="JM41" s="5">
        <f t="shared" ca="1" si="319"/>
        <v>0</v>
      </c>
      <c r="JN41" s="5">
        <f t="shared" ca="1" si="320"/>
        <v>0.01</v>
      </c>
      <c r="JO41" s="19">
        <f t="shared" ca="1" si="321"/>
        <v>0</v>
      </c>
      <c r="JP41" s="19">
        <f t="shared" ca="1" si="321"/>
        <v>0</v>
      </c>
      <c r="JQ41" s="19">
        <f t="shared" ca="1" si="321"/>
        <v>60</v>
      </c>
      <c r="JR41" s="19">
        <f t="shared" ca="1" si="367"/>
        <v>1</v>
      </c>
      <c r="JS41" s="19">
        <f t="shared" ca="1" si="367"/>
        <v>0</v>
      </c>
      <c r="JT41" s="19">
        <f t="shared" ca="1" si="367"/>
        <v>0</v>
      </c>
      <c r="JU41" s="19">
        <f t="shared" ca="1" si="367"/>
        <v>0</v>
      </c>
      <c r="JV41" s="19">
        <f t="shared" ca="1" si="220"/>
        <v>0</v>
      </c>
      <c r="JW41" s="19">
        <f t="shared" ca="1" si="220"/>
        <v>0</v>
      </c>
      <c r="JX41" s="19">
        <f t="shared" ca="1" si="367"/>
        <v>0</v>
      </c>
      <c r="JY41" s="19">
        <f t="shared" ca="1" si="367"/>
        <v>0</v>
      </c>
      <c r="JZ41" s="19">
        <f t="shared" ca="1" si="367"/>
        <v>0</v>
      </c>
      <c r="KA41" s="19">
        <f t="shared" ca="1" si="367"/>
        <v>0</v>
      </c>
      <c r="KB41" s="19">
        <f t="shared" ca="1" si="367"/>
        <v>0</v>
      </c>
      <c r="KC41" s="19">
        <f t="shared" ca="1" si="367"/>
        <v>0</v>
      </c>
      <c r="KD41" s="19">
        <f t="shared" ca="1" si="367"/>
        <v>0</v>
      </c>
      <c r="KE41" s="19">
        <f t="shared" ca="1" si="367"/>
        <v>0</v>
      </c>
      <c r="KF41" s="19">
        <f t="shared" ca="1" si="367"/>
        <v>0</v>
      </c>
      <c r="KG41" s="19">
        <f t="shared" ca="1" si="367"/>
        <v>0</v>
      </c>
      <c r="KH41" s="19">
        <f t="shared" ca="1" si="367"/>
        <v>0</v>
      </c>
      <c r="KI41" s="19">
        <f t="shared" ca="1" si="367"/>
        <v>0</v>
      </c>
      <c r="KJ41" s="19">
        <f t="shared" ca="1" si="367"/>
        <v>0</v>
      </c>
      <c r="KK41" s="19">
        <f t="shared" ca="1" si="367"/>
        <v>0</v>
      </c>
      <c r="KL41" s="19">
        <f t="shared" ca="1" si="367"/>
        <v>0</v>
      </c>
      <c r="KM41" s="19">
        <f t="shared" ca="1" si="367"/>
        <v>0</v>
      </c>
      <c r="KN41" s="5">
        <f t="shared" ca="1" si="322"/>
        <v>0</v>
      </c>
      <c r="KO41" s="5">
        <f t="shared" ca="1" si="322"/>
        <v>0</v>
      </c>
      <c r="KP41" s="5">
        <f t="shared" ca="1" si="322"/>
        <v>0.05</v>
      </c>
      <c r="KQ41" s="5">
        <f t="shared" ca="1" si="322"/>
        <v>0.05</v>
      </c>
      <c r="KR41" s="19">
        <f t="shared" ca="1" si="270"/>
        <v>0</v>
      </c>
      <c r="KS41" s="19">
        <f t="shared" ca="1" si="367"/>
        <v>0</v>
      </c>
      <c r="KT41" s="19">
        <f t="shared" ca="1" si="222"/>
        <v>0</v>
      </c>
      <c r="KU41" s="19">
        <f t="shared" ca="1" si="222"/>
        <v>0</v>
      </c>
      <c r="KV41" s="19">
        <f t="shared" ca="1" si="222"/>
        <v>0</v>
      </c>
      <c r="KW41" s="19">
        <f t="shared" ca="1" si="367"/>
        <v>0</v>
      </c>
      <c r="KX41" s="19">
        <f t="shared" ca="1" si="367"/>
        <v>1</v>
      </c>
      <c r="KY41" s="19">
        <f t="shared" ca="1" si="323"/>
        <v>0</v>
      </c>
      <c r="KZ41" s="19">
        <f t="shared" ca="1" si="323"/>
        <v>0</v>
      </c>
      <c r="LA41" s="19">
        <f t="shared" ca="1" si="323"/>
        <v>0</v>
      </c>
      <c r="LB41" s="19">
        <f t="shared" ca="1" si="367"/>
        <v>0</v>
      </c>
      <c r="LC41" s="19">
        <f t="shared" ca="1" si="367"/>
        <v>1</v>
      </c>
      <c r="LD41" s="9"/>
      <c r="LE41" s="19" t="str">
        <f t="shared" ca="1" si="324"/>
        <v>-</v>
      </c>
      <c r="LF41" s="19" t="str">
        <f t="shared" ca="1" si="324"/>
        <v>-</v>
      </c>
      <c r="LG41" s="19" t="str">
        <f t="shared" ca="1" si="324"/>
        <v>-</v>
      </c>
      <c r="LH41" s="19" t="str">
        <f t="shared" ca="1" si="324"/>
        <v>-</v>
      </c>
      <c r="LI41" s="5" t="b">
        <f t="shared" ca="1" si="325"/>
        <v>0</v>
      </c>
      <c r="LJ41" s="5" t="b">
        <f t="shared" ca="1" si="326"/>
        <v>0</v>
      </c>
      <c r="LK41" s="5" t="b">
        <f t="shared" ca="1" si="326"/>
        <v>1</v>
      </c>
      <c r="LL41" s="5" t="b">
        <f t="shared" ca="1" si="326"/>
        <v>0</v>
      </c>
      <c r="LM41" s="136">
        <f t="shared" ca="1" si="327"/>
        <v>2</v>
      </c>
      <c r="LN41" s="136">
        <f t="shared" ca="1" si="327"/>
        <v>2</v>
      </c>
      <c r="LO41" s="12" t="s">
        <v>31</v>
      </c>
      <c r="LP41" s="12" t="s">
        <v>31</v>
      </c>
      <c r="LQ41" s="12" t="s">
        <v>31</v>
      </c>
      <c r="LR41" s="12" t="s">
        <v>31</v>
      </c>
      <c r="LS41" s="12">
        <v>1</v>
      </c>
      <c r="LT41" s="12">
        <v>0.66</v>
      </c>
      <c r="LU41" s="235" t="s">
        <v>31</v>
      </c>
      <c r="LV41" s="5" t="b" cm="1">
        <f t="array" ref="LV41">IF(OR(LW41:MD41&lt;&gt;"-"),TRUE,"-")</f>
        <v>1</v>
      </c>
      <c r="LW41" s="12">
        <v>2</v>
      </c>
      <c r="LX41" s="12">
        <v>2</v>
      </c>
      <c r="LY41" s="12">
        <v>2</v>
      </c>
      <c r="LZ41" s="12">
        <v>2</v>
      </c>
      <c r="MA41" s="12">
        <v>2</v>
      </c>
      <c r="MB41" s="12">
        <v>2</v>
      </c>
      <c r="MC41" s="12">
        <v>2</v>
      </c>
      <c r="MD41" s="12">
        <v>2</v>
      </c>
      <c r="ME41" s="5" t="str">
        <f t="array" ref="ME41">IF(OR(MF41:ML41&lt;&gt;"-"),TRUE,"-")</f>
        <v>-</v>
      </c>
      <c r="MF41" s="12" t="s">
        <v>31</v>
      </c>
      <c r="MG41" s="12" t="s">
        <v>31</v>
      </c>
      <c r="MH41" s="12" t="s">
        <v>31</v>
      </c>
      <c r="MI41" s="12" t="s">
        <v>31</v>
      </c>
      <c r="MJ41" s="12" t="s">
        <v>31</v>
      </c>
      <c r="MK41" s="12" t="s">
        <v>31</v>
      </c>
      <c r="ML41" s="12" t="s">
        <v>31</v>
      </c>
      <c r="MM41" s="5" t="b">
        <f t="array" aca="1" ref="MM41" ca="1">IF(OR(MN41:MO41&lt;&gt;"-"),TRUE,"-")</f>
        <v>1</v>
      </c>
      <c r="MN41" s="136">
        <f ca="1">IF($AR41=6,0,$MO41)</f>
        <v>2</v>
      </c>
      <c r="MO41" s="12">
        <v>2</v>
      </c>
      <c r="MP41" s="12" t="b">
        <v>0</v>
      </c>
      <c r="MQ41" s="12" t="s">
        <v>31</v>
      </c>
      <c r="MR41" s="5" t="str">
        <f t="shared" ca="1" si="333"/>
        <v>-</v>
      </c>
      <c r="MS41" s="5" t="str">
        <f t="shared" ca="1" si="333"/>
        <v>-</v>
      </c>
      <c r="MT41" s="5" t="str">
        <f t="shared" ca="1" si="333"/>
        <v>-</v>
      </c>
      <c r="MU41" s="5" t="str">
        <f t="shared" ca="1" si="333"/>
        <v>-</v>
      </c>
      <c r="MV41" s="12" t="b">
        <v>0</v>
      </c>
      <c r="MW41" s="235" t="s">
        <v>31</v>
      </c>
      <c r="MX41" s="235" t="s">
        <v>31</v>
      </c>
      <c r="MY41" s="12" t="b">
        <v>1</v>
      </c>
      <c r="MZ41" s="12">
        <v>0.75</v>
      </c>
      <c r="NA41" s="136">
        <f>MZ41</f>
        <v>0.75</v>
      </c>
      <c r="NB41" s="12">
        <v>0.99</v>
      </c>
      <c r="NC41" s="12">
        <v>0.5</v>
      </c>
      <c r="ND41" s="19">
        <f t="shared" ca="1" si="335"/>
        <v>500</v>
      </c>
      <c r="NE41" s="19">
        <f t="shared" ca="1" si="335"/>
        <v>500</v>
      </c>
      <c r="NF41" s="12" t="s">
        <v>31</v>
      </c>
      <c r="NG41" s="19">
        <f t="shared" ca="1" si="335"/>
        <v>150</v>
      </c>
      <c r="NH41" s="19">
        <f t="shared" ca="1" si="335"/>
        <v>550</v>
      </c>
      <c r="NI41" s="5">
        <f t="shared" ca="1" si="336"/>
        <v>1</v>
      </c>
      <c r="NJ41" s="9"/>
      <c r="NK41" s="19">
        <f t="shared" ca="1" si="239"/>
        <v>70</v>
      </c>
      <c r="NL41" s="19">
        <f t="shared" ca="1" si="239"/>
        <v>50</v>
      </c>
      <c r="NM41" s="19">
        <f t="shared" ca="1" si="239"/>
        <v>75</v>
      </c>
      <c r="NN41" s="19">
        <f t="shared" ca="1" si="239"/>
        <v>50</v>
      </c>
      <c r="NO41" s="19">
        <f t="shared" ca="1" si="239"/>
        <v>1</v>
      </c>
      <c r="NP41" s="5">
        <f t="shared" ca="1" si="337"/>
        <v>1</v>
      </c>
      <c r="NQ41" s="19">
        <f t="shared" ref="NQ41:NR60" ca="1" si="368">OFFSET(NQ$5,$B41,0)</f>
        <v>1</v>
      </c>
      <c r="NR41" s="19">
        <f t="shared" ca="1" si="368"/>
        <v>1</v>
      </c>
      <c r="NS41" s="9"/>
      <c r="NT41" s="19" t="b">
        <f t="shared" ca="1" si="245"/>
        <v>0</v>
      </c>
      <c r="NU41" s="19" t="b">
        <f t="shared" ca="1" si="245"/>
        <v>0</v>
      </c>
      <c r="NV41" s="19" t="str">
        <f t="shared" ca="1" si="245"/>
        <v>-</v>
      </c>
      <c r="NW41" s="19" t="str">
        <f t="shared" ca="1" si="245"/>
        <v>-</v>
      </c>
      <c r="NX41" s="19">
        <f ca="1">OFFSET(NX$5,$B41,0)</f>
        <v>1</v>
      </c>
      <c r="NY41" s="19">
        <f t="shared" ca="1" si="338"/>
        <v>1</v>
      </c>
      <c r="NZ41" s="19">
        <f t="shared" ca="1" si="338"/>
        <v>2.1403206110492325</v>
      </c>
      <c r="OA41" s="19">
        <f t="shared" ca="1" si="338"/>
        <v>1.965073149607067</v>
      </c>
      <c r="OB41" s="19">
        <f t="shared" ca="1" si="338"/>
        <v>1.9869867897902949</v>
      </c>
      <c r="OC41" s="19">
        <f t="shared" ca="1" si="338"/>
        <v>0.84809443844984356</v>
      </c>
      <c r="OD41" s="19">
        <f t="shared" ca="1" si="338"/>
        <v>1.2867145190754228</v>
      </c>
      <c r="OE41" s="19">
        <f t="shared" ca="1" si="338"/>
        <v>1</v>
      </c>
      <c r="OF41" s="19">
        <f t="shared" ca="1" si="239"/>
        <v>0.26</v>
      </c>
      <c r="OG41" s="9"/>
      <c r="OH41" s="12" t="str">
        <f t="shared" ca="1" si="339"/>
        <v>-</v>
      </c>
      <c r="OI41" s="19" t="str">
        <f t="shared" ref="OI41:QT42" ca="1" si="369">OFFSET(OI$5,$B41,0)</f>
        <v>-</v>
      </c>
      <c r="OJ41" s="19" t="str">
        <f t="shared" ca="1" si="369"/>
        <v>-</v>
      </c>
      <c r="OK41" s="19" t="str">
        <f t="shared" ca="1" si="341"/>
        <v>-</v>
      </c>
      <c r="OL41" s="19" t="str">
        <f t="shared" ca="1" si="369"/>
        <v>-</v>
      </c>
      <c r="OM41" s="19" t="str">
        <f t="shared" ca="1" si="342"/>
        <v>-</v>
      </c>
      <c r="ON41" s="19" t="str">
        <f t="shared" ca="1" si="369"/>
        <v>-</v>
      </c>
      <c r="OO41" s="19" t="str">
        <f t="shared" ca="1" si="369"/>
        <v>-</v>
      </c>
      <c r="OP41" s="19" t="str">
        <f t="shared" ca="1" si="369"/>
        <v>-</v>
      </c>
      <c r="OQ41" s="19" t="str">
        <f t="shared" ca="1" si="369"/>
        <v>-</v>
      </c>
      <c r="OR41" s="19" t="str">
        <f t="shared" ca="1" si="369"/>
        <v>-</v>
      </c>
      <c r="OS41" s="19" t="str">
        <f t="shared" ca="1" si="369"/>
        <v>-</v>
      </c>
      <c r="OT41" s="19" t="str">
        <f t="shared" ca="1" si="369"/>
        <v>-</v>
      </c>
      <c r="OU41" s="19" t="str">
        <f t="shared" ca="1" si="369"/>
        <v>-</v>
      </c>
      <c r="OV41" s="19" t="str">
        <f t="shared" ca="1" si="369"/>
        <v>-</v>
      </c>
      <c r="OW41" s="19" t="str">
        <f t="shared" ca="1" si="369"/>
        <v>-</v>
      </c>
      <c r="OX41" s="19" t="str">
        <f t="shared" ca="1" si="369"/>
        <v>-</v>
      </c>
      <c r="OY41" s="19" t="str">
        <f t="shared" ca="1" si="369"/>
        <v>-</v>
      </c>
      <c r="OZ41" s="19" t="str">
        <f t="shared" ca="1" si="369"/>
        <v>-</v>
      </c>
      <c r="PA41" s="19" t="str">
        <f t="shared" ca="1" si="369"/>
        <v>-</v>
      </c>
      <c r="PB41" s="19" t="str">
        <f t="shared" ca="1" si="369"/>
        <v>-</v>
      </c>
      <c r="PC41" s="19" t="str">
        <f t="shared" ca="1" si="369"/>
        <v>-</v>
      </c>
      <c r="PD41" s="19" t="str">
        <f t="shared" ca="1" si="369"/>
        <v>-</v>
      </c>
      <c r="PE41" s="19" t="str">
        <f t="shared" ca="1" si="369"/>
        <v>-</v>
      </c>
      <c r="PF41" s="19" t="str">
        <f t="shared" ca="1" si="369"/>
        <v>-</v>
      </c>
      <c r="PG41" s="19" t="str">
        <f t="shared" ca="1" si="369"/>
        <v>-</v>
      </c>
      <c r="PH41" s="19" t="str">
        <f t="shared" ca="1" si="344"/>
        <v>-</v>
      </c>
      <c r="PI41" s="19" t="str">
        <f t="shared" ca="1" si="344"/>
        <v>-</v>
      </c>
      <c r="PJ41" s="19" t="str">
        <f t="shared" ca="1" si="344"/>
        <v>-</v>
      </c>
      <c r="PK41" s="19" t="str">
        <f t="shared" ca="1" si="344"/>
        <v>-</v>
      </c>
      <c r="PL41" s="19" t="str">
        <f t="shared" ca="1" si="344"/>
        <v>-</v>
      </c>
      <c r="PM41" s="19" t="str">
        <f t="shared" ca="1" si="344"/>
        <v>-</v>
      </c>
      <c r="PN41" s="19" t="str">
        <f t="shared" ca="1" si="344"/>
        <v>-</v>
      </c>
      <c r="PO41" s="19" t="str">
        <f t="shared" ca="1" si="344"/>
        <v>-</v>
      </c>
      <c r="PP41" s="19" t="str">
        <f t="shared" ca="1" si="344"/>
        <v>-</v>
      </c>
      <c r="PQ41" s="19" t="str">
        <f t="shared" ca="1" si="344"/>
        <v>-</v>
      </c>
      <c r="PR41" s="19" t="str">
        <f t="shared" ca="1" si="369"/>
        <v>-</v>
      </c>
      <c r="PS41" s="19" t="str">
        <f t="shared" ca="1" si="369"/>
        <v>-</v>
      </c>
      <c r="PT41" s="19" t="str">
        <f t="shared" ca="1" si="369"/>
        <v>-</v>
      </c>
      <c r="PU41" s="19" t="str">
        <f t="shared" ca="1" si="369"/>
        <v>-</v>
      </c>
      <c r="PV41" s="19" t="str">
        <f t="shared" ca="1" si="369"/>
        <v>-</v>
      </c>
      <c r="PW41" s="19" t="str">
        <f t="shared" ca="1" si="369"/>
        <v>-</v>
      </c>
      <c r="PX41" s="19" t="str">
        <f t="shared" ca="1" si="369"/>
        <v>-</v>
      </c>
      <c r="PY41" s="19" t="str">
        <f t="shared" ca="1" si="369"/>
        <v>-</v>
      </c>
      <c r="PZ41" s="19" t="str">
        <f t="shared" ca="1" si="369"/>
        <v>-</v>
      </c>
      <c r="QA41" s="19" t="str">
        <f t="shared" ca="1" si="369"/>
        <v>-</v>
      </c>
      <c r="QB41" s="19" t="str">
        <f t="shared" ca="1" si="369"/>
        <v>-</v>
      </c>
      <c r="QC41" s="19" t="str">
        <f t="shared" ca="1" si="369"/>
        <v>-</v>
      </c>
      <c r="QD41" s="19" t="str">
        <f t="shared" ca="1" si="369"/>
        <v>-</v>
      </c>
      <c r="QE41" s="19" t="str">
        <f t="shared" ca="1" si="369"/>
        <v>-</v>
      </c>
      <c r="QF41" s="19" t="str">
        <f t="shared" ca="1" si="369"/>
        <v>-</v>
      </c>
      <c r="QG41" s="19" t="str">
        <f t="shared" ca="1" si="369"/>
        <v>-</v>
      </c>
      <c r="QH41" s="19" t="str">
        <f t="shared" ca="1" si="369"/>
        <v>-</v>
      </c>
      <c r="QI41" s="19" t="str">
        <f t="shared" ca="1" si="369"/>
        <v>-</v>
      </c>
      <c r="QJ41" s="19" t="str">
        <f t="shared" ca="1" si="369"/>
        <v>-</v>
      </c>
      <c r="QK41" s="19" t="str">
        <f t="shared" ca="1" si="369"/>
        <v>-</v>
      </c>
      <c r="QL41" s="19" t="str">
        <f t="shared" ca="1" si="369"/>
        <v>-</v>
      </c>
      <c r="QM41" s="19" t="str">
        <f t="shared" ca="1" si="369"/>
        <v>-</v>
      </c>
      <c r="QN41" s="19" t="str">
        <f t="shared" ca="1" si="369"/>
        <v>-</v>
      </c>
      <c r="QO41" s="19" t="str">
        <f t="shared" ca="1" si="369"/>
        <v>-</v>
      </c>
      <c r="QP41" s="19" t="str">
        <f t="shared" ca="1" si="369"/>
        <v>-</v>
      </c>
      <c r="QQ41" s="19" t="str">
        <f t="shared" ca="1" si="369"/>
        <v>-</v>
      </c>
      <c r="QR41" s="12" t="b">
        <f t="shared" ca="1" si="347"/>
        <v>1</v>
      </c>
      <c r="QS41" s="19" t="str">
        <f t="shared" ca="1" si="369"/>
        <v>-</v>
      </c>
      <c r="QT41" s="19" t="str">
        <f t="shared" ca="1" si="369"/>
        <v>-</v>
      </c>
      <c r="QU41" s="19" t="str">
        <f t="shared" ref="QU41:SH42" ca="1" si="370">OFFSET(QU$5,$B41,0)</f>
        <v>-</v>
      </c>
      <c r="QV41" s="19" t="str">
        <f t="shared" ca="1" si="370"/>
        <v>-</v>
      </c>
      <c r="QW41" s="19" t="str">
        <f t="shared" ca="1" si="370"/>
        <v>-</v>
      </c>
      <c r="QX41" s="19" t="str">
        <f t="shared" ca="1" si="370"/>
        <v>-</v>
      </c>
      <c r="QY41" s="19" t="str">
        <f t="shared" ca="1" si="370"/>
        <v>-</v>
      </c>
      <c r="QZ41" s="19" t="str">
        <f t="shared" ca="1" si="370"/>
        <v>-</v>
      </c>
      <c r="RA41" s="19" t="str">
        <f t="shared" ca="1" si="370"/>
        <v>-</v>
      </c>
      <c r="RB41" s="19" t="str">
        <f t="shared" ca="1" si="370"/>
        <v>-</v>
      </c>
      <c r="RC41" s="19" t="str">
        <f t="shared" ca="1" si="370"/>
        <v>-</v>
      </c>
      <c r="RD41" s="19" t="str">
        <f t="shared" ca="1" si="370"/>
        <v>-</v>
      </c>
      <c r="RE41" s="19" t="str">
        <f t="shared" ca="1" si="370"/>
        <v>-</v>
      </c>
      <c r="RF41" s="19" t="str">
        <f t="shared" ca="1" si="370"/>
        <v>-</v>
      </c>
      <c r="RG41" s="19" t="str">
        <f t="shared" ca="1" si="370"/>
        <v>-</v>
      </c>
      <c r="RH41" s="19" t="str">
        <f t="shared" ca="1" si="370"/>
        <v>-</v>
      </c>
      <c r="RI41" s="19" t="str">
        <f t="shared" ca="1" si="370"/>
        <v>-</v>
      </c>
      <c r="RJ41" s="19" t="str">
        <f t="shared" ca="1" si="370"/>
        <v>-</v>
      </c>
      <c r="RK41" s="19" t="str">
        <f t="shared" ca="1" si="370"/>
        <v>-</v>
      </c>
      <c r="RL41" s="19" t="str">
        <f t="shared" ca="1" si="370"/>
        <v>-</v>
      </c>
      <c r="RM41" s="19" t="str">
        <f t="shared" ca="1" si="370"/>
        <v>-</v>
      </c>
      <c r="RN41" s="19" t="str">
        <f t="shared" ca="1" si="370"/>
        <v>-</v>
      </c>
      <c r="RO41" s="19" t="str">
        <f t="shared" ca="1" si="370"/>
        <v>-</v>
      </c>
      <c r="RP41" s="19" t="str">
        <f t="shared" ca="1" si="370"/>
        <v>-</v>
      </c>
      <c r="RQ41" s="19" t="str">
        <f t="shared" ca="1" si="370"/>
        <v>-</v>
      </c>
      <c r="RR41" s="19" t="str">
        <f t="shared" ca="1" si="370"/>
        <v>-</v>
      </c>
      <c r="RS41" s="19" t="str">
        <f t="shared" ca="1" si="370"/>
        <v>-</v>
      </c>
      <c r="RT41" s="19" t="str">
        <f t="shared" ca="1" si="370"/>
        <v>-</v>
      </c>
      <c r="RU41" s="19" t="str">
        <f t="shared" ca="1" si="370"/>
        <v>-</v>
      </c>
      <c r="RV41" s="19" t="str">
        <f t="shared" ca="1" si="349"/>
        <v>-</v>
      </c>
      <c r="RW41" s="19" t="str">
        <f t="shared" ca="1" si="349"/>
        <v>-</v>
      </c>
      <c r="RX41" s="19" t="str">
        <f t="shared" ca="1" si="349"/>
        <v>-</v>
      </c>
      <c r="RY41" s="19" t="str">
        <f t="shared" ca="1" si="349"/>
        <v>-</v>
      </c>
      <c r="RZ41" s="19" t="str">
        <f t="shared" ca="1" si="349"/>
        <v>-</v>
      </c>
      <c r="SA41" s="19" t="str">
        <f t="shared" ca="1" si="349"/>
        <v>-</v>
      </c>
      <c r="SB41" s="19" t="str">
        <f t="shared" ca="1" si="370"/>
        <v>-</v>
      </c>
      <c r="SC41" s="19" t="str">
        <f t="shared" ca="1" si="370"/>
        <v>-</v>
      </c>
      <c r="SD41" s="19" t="str">
        <f t="shared" ca="1" si="370"/>
        <v>-</v>
      </c>
      <c r="SE41" s="19" t="str">
        <f t="shared" ca="1" si="370"/>
        <v>-</v>
      </c>
      <c r="SF41" s="19" t="str">
        <f t="shared" ca="1" si="370"/>
        <v>-</v>
      </c>
      <c r="SG41" s="19" t="str">
        <f t="shared" ca="1" si="370"/>
        <v>-</v>
      </c>
      <c r="SH41" s="19" t="str">
        <f t="shared" ca="1" si="370"/>
        <v>-</v>
      </c>
      <c r="SI41" s="19" t="str">
        <f t="shared" ca="1" si="350"/>
        <v>-</v>
      </c>
      <c r="SJ41" s="19" t="str">
        <f t="shared" ca="1" si="350"/>
        <v>-</v>
      </c>
      <c r="SK41" s="19" t="str">
        <f t="shared" ca="1" si="350"/>
        <v>-</v>
      </c>
      <c r="SL41" s="19" t="str">
        <f t="shared" ca="1" si="350"/>
        <v>-</v>
      </c>
      <c r="SM41" s="19" t="str">
        <f t="shared" ca="1" si="350"/>
        <v>-</v>
      </c>
      <c r="SN41" s="19" t="str">
        <f t="shared" ca="1" si="350"/>
        <v>-</v>
      </c>
      <c r="SO41" s="19" t="str">
        <f t="shared" ca="1" si="350"/>
        <v>-</v>
      </c>
      <c r="SP41" s="19" t="str">
        <f t="shared" ca="1" si="350"/>
        <v>-</v>
      </c>
      <c r="SQ41" s="19" t="str">
        <f t="shared" ca="1" si="350"/>
        <v>-</v>
      </c>
      <c r="SR41" s="19" t="str">
        <f t="shared" ca="1" si="350"/>
        <v>-</v>
      </c>
      <c r="SS41" s="19" t="str">
        <f t="shared" ca="1" si="350"/>
        <v>-</v>
      </c>
      <c r="ST41" s="19" t="str">
        <f t="shared" ca="1" si="350"/>
        <v>-</v>
      </c>
      <c r="SU41" s="19" t="str">
        <f t="shared" ca="1" si="350"/>
        <v>-</v>
      </c>
      <c r="SV41" s="19" t="str">
        <f t="shared" ca="1" si="350"/>
        <v>-</v>
      </c>
      <c r="SW41" s="19" t="str">
        <f t="shared" ca="1" si="350"/>
        <v>-</v>
      </c>
      <c r="SX41" s="19" t="str">
        <f t="shared" ca="1" si="350"/>
        <v>-</v>
      </c>
      <c r="SY41" s="19" t="str">
        <f t="shared" ref="SY41:TA42" ca="1" si="371">OFFSET(SY$5,$B41,0)</f>
        <v>-</v>
      </c>
      <c r="SZ41" s="19" t="str">
        <f t="shared" ca="1" si="371"/>
        <v>-</v>
      </c>
      <c r="TA41" s="19" t="str">
        <f t="shared" ca="1" si="371"/>
        <v>-</v>
      </c>
      <c r="TB41" s="12" t="str">
        <f t="shared" ca="1" si="352"/>
        <v>-</v>
      </c>
      <c r="TC41" s="19" t="str">
        <f t="shared" ca="1" si="239"/>
        <v>-</v>
      </c>
      <c r="TD41" s="19" t="str">
        <f t="shared" ca="1" si="239"/>
        <v>-</v>
      </c>
      <c r="TE41" s="19" t="str">
        <f t="shared" ca="1" si="239"/>
        <v>-</v>
      </c>
      <c r="TF41" s="19" t="str">
        <f t="shared" ca="1" si="239"/>
        <v>-</v>
      </c>
      <c r="TG41" s="19" t="str">
        <f t="shared" ca="1" si="239"/>
        <v>-</v>
      </c>
      <c r="TH41" s="19" t="str">
        <f t="shared" ca="1" si="239"/>
        <v>-</v>
      </c>
      <c r="TI41" s="19" t="str">
        <f t="shared" ca="1" si="239"/>
        <v>-</v>
      </c>
      <c r="TJ41" s="19" t="str">
        <f t="shared" ca="1" si="239"/>
        <v>-</v>
      </c>
      <c r="TK41" s="19" t="str">
        <f t="shared" ca="1" si="239"/>
        <v>-</v>
      </c>
      <c r="TL41" s="19" t="str">
        <f t="shared" ca="1" si="239"/>
        <v>-</v>
      </c>
      <c r="TM41" s="19" t="str">
        <f t="shared" ca="1" si="239"/>
        <v>-</v>
      </c>
      <c r="TN41" s="19" t="str">
        <f t="shared" ca="1" si="239"/>
        <v>-</v>
      </c>
      <c r="TO41" s="19" t="str">
        <f t="shared" ca="1" si="239"/>
        <v>-</v>
      </c>
      <c r="TP41" s="19" t="str">
        <f t="shared" ca="1" si="239"/>
        <v>-</v>
      </c>
      <c r="TQ41" s="19" t="str">
        <f t="shared" ca="1" si="239"/>
        <v>-</v>
      </c>
      <c r="TR41" s="19" t="str">
        <f t="shared" ca="1" si="239"/>
        <v>-</v>
      </c>
      <c r="TS41" s="19" t="str">
        <f t="shared" ca="1" si="239"/>
        <v>-</v>
      </c>
      <c r="TT41" s="19" t="str">
        <f t="shared" ca="1" si="239"/>
        <v>-</v>
      </c>
      <c r="TU41" s="19" t="str">
        <f t="shared" ca="1" si="239"/>
        <v>-</v>
      </c>
      <c r="TV41" s="19" t="str">
        <f t="shared" ca="1" si="239"/>
        <v>-</v>
      </c>
      <c r="TW41" s="19" t="str">
        <f t="shared" ca="1" si="239"/>
        <v>-</v>
      </c>
      <c r="TX41" s="19" t="str">
        <f t="shared" ca="1" si="239"/>
        <v>-</v>
      </c>
      <c r="TY41" s="19" t="str">
        <f t="shared" ca="1" si="239"/>
        <v>-</v>
      </c>
      <c r="TZ41" s="19" t="str">
        <f t="shared" ca="1" si="239"/>
        <v>-</v>
      </c>
      <c r="UA41" s="19" t="str">
        <f t="shared" ca="1" si="239"/>
        <v>-</v>
      </c>
      <c r="UB41" s="19" t="str">
        <f t="shared" ca="1" si="239"/>
        <v>-</v>
      </c>
      <c r="UC41" s="19" t="str">
        <f t="shared" ca="1" si="239"/>
        <v>-</v>
      </c>
      <c r="UD41" s="19" t="str">
        <f t="shared" ca="1" si="239"/>
        <v>-</v>
      </c>
      <c r="UE41" s="19" t="str">
        <f t="shared" ca="1" si="239"/>
        <v>-</v>
      </c>
      <c r="UF41" s="19" t="str">
        <f t="shared" ca="1" si="239"/>
        <v>-</v>
      </c>
      <c r="UG41" s="19" t="str">
        <f t="shared" ca="1" si="239"/>
        <v>-</v>
      </c>
      <c r="UH41" s="19" t="str">
        <f t="shared" ca="1" si="239"/>
        <v>-</v>
      </c>
      <c r="UI41" s="19" t="str">
        <f t="shared" ca="1" si="239"/>
        <v>-</v>
      </c>
      <c r="UJ41" s="19" t="str">
        <f t="shared" ca="1" si="239"/>
        <v>-</v>
      </c>
      <c r="UK41" s="19" t="str">
        <f t="shared" ca="1" si="239"/>
        <v>-</v>
      </c>
      <c r="UL41" s="19" t="str">
        <f t="shared" ca="1" si="239"/>
        <v>-</v>
      </c>
      <c r="UM41" s="19" t="str">
        <f t="shared" ca="1" si="239"/>
        <v>-</v>
      </c>
      <c r="UN41" s="19" t="str">
        <f t="shared" ca="1" si="239"/>
        <v>-</v>
      </c>
      <c r="UO41" s="19" t="str">
        <f t="shared" ca="1" si="239"/>
        <v>-</v>
      </c>
      <c r="UP41" s="19" t="str">
        <f t="shared" ca="1" si="239"/>
        <v>-</v>
      </c>
      <c r="UQ41" s="19" t="str">
        <f t="shared" ca="1" si="239"/>
        <v>-</v>
      </c>
      <c r="UR41" s="19" t="str">
        <f t="shared" ca="1" si="239"/>
        <v>-</v>
      </c>
      <c r="US41" s="19" t="str">
        <f t="shared" ca="1" si="239"/>
        <v>-</v>
      </c>
      <c r="UT41" s="19" t="str">
        <f t="shared" ca="1" si="239"/>
        <v>-</v>
      </c>
      <c r="UU41" s="19" t="str">
        <f t="shared" ca="1" si="239"/>
        <v>-</v>
      </c>
      <c r="UV41" s="19" t="str">
        <f t="shared" ca="1" si="239"/>
        <v>-</v>
      </c>
      <c r="UW41" s="19" t="str">
        <f t="shared" ca="1" si="239"/>
        <v>-</v>
      </c>
      <c r="UX41" s="19" t="str">
        <f t="shared" ca="1" si="239"/>
        <v>-</v>
      </c>
      <c r="UY41" s="19" t="str">
        <f t="shared" ca="1" si="239"/>
        <v>-</v>
      </c>
      <c r="UZ41" s="19" t="str">
        <f t="shared" ca="1" si="239"/>
        <v>-</v>
      </c>
      <c r="VA41" s="19" t="str">
        <f t="shared" ca="1" si="239"/>
        <v>-</v>
      </c>
      <c r="VB41" s="19" t="str">
        <f t="shared" ca="1" si="239"/>
        <v>-</v>
      </c>
      <c r="VC41" s="19" t="str">
        <f t="shared" ca="1" si="239"/>
        <v>-</v>
      </c>
      <c r="VD41" s="19" t="str">
        <f t="shared" ca="1" si="239"/>
        <v>-</v>
      </c>
      <c r="VE41" s="19" t="str">
        <f t="shared" ca="1" si="239"/>
        <v>-</v>
      </c>
      <c r="VF41" s="19" t="str">
        <f t="shared" ca="1" si="353"/>
        <v>-</v>
      </c>
      <c r="VG41" s="19" t="str">
        <f t="shared" ca="1" si="353"/>
        <v>-</v>
      </c>
      <c r="VH41" s="19" t="str">
        <f t="shared" ca="1" si="353"/>
        <v>-</v>
      </c>
      <c r="VI41" s="19" t="str">
        <f t="shared" ca="1" si="353"/>
        <v>-</v>
      </c>
      <c r="VJ41" s="19" t="str">
        <f t="shared" ca="1" si="353"/>
        <v>-</v>
      </c>
      <c r="VK41" s="19" t="str">
        <f t="shared" ca="1" si="353"/>
        <v>-</v>
      </c>
      <c r="VL41" s="19">
        <f t="shared" ca="1" si="239"/>
        <v>1</v>
      </c>
      <c r="VM41" s="23">
        <v>0</v>
      </c>
    </row>
    <row r="42" spans="1:585" outlineLevel="2">
      <c r="A42" s="21">
        <f t="shared" ref="A42:A60" si="372">ROW(A42)-5</f>
        <v>37</v>
      </c>
      <c r="B42" s="561">
        <f t="shared" ref="B42:B43" ca="1" si="373">OFFSET(B42,-2,-1)</f>
        <v>35</v>
      </c>
      <c r="C42">
        <f>202</f>
        <v>202</v>
      </c>
      <c r="D42" s="136" t="str">
        <f t="shared" ca="1" si="278"/>
        <v>GSW</v>
      </c>
      <c r="E42" t="b">
        <v>1</v>
      </c>
      <c r="F42" t="b">
        <v>0</v>
      </c>
      <c r="G42" s="349" t="b">
        <v>0</v>
      </c>
      <c r="H42" s="229">
        <f ca="1">OFFSET(H42,-1,0)+1</f>
        <v>2</v>
      </c>
      <c r="I42" s="229">
        <f t="shared" ca="1" si="355"/>
        <v>1</v>
      </c>
      <c r="J42" s="116">
        <f t="shared" ca="1" si="280"/>
        <v>0</v>
      </c>
      <c r="K42" s="229">
        <f t="shared" ca="1" si="355"/>
        <v>0</v>
      </c>
      <c r="L42" s="229">
        <f t="shared" ca="1" si="355"/>
        <v>0</v>
      </c>
      <c r="M42" s="229"/>
      <c r="N42" s="229">
        <f t="shared" ca="1" si="356"/>
        <v>2</v>
      </c>
      <c r="O42" s="229">
        <f t="shared" ca="1" si="357"/>
        <v>3</v>
      </c>
      <c r="P42" s="229">
        <f t="shared" ca="1" si="358"/>
        <v>2</v>
      </c>
      <c r="Q42" s="229">
        <f t="shared" ca="1" si="359"/>
        <v>2</v>
      </c>
      <c r="R42" s="229">
        <f t="shared" ca="1" si="359"/>
        <v>0</v>
      </c>
      <c r="S42" s="229">
        <f t="shared" ca="1" si="359"/>
        <v>0</v>
      </c>
      <c r="T42" s="229">
        <f t="shared" ca="1" si="359"/>
        <v>0</v>
      </c>
      <c r="U42" s="229">
        <f t="shared" ca="1" si="359"/>
        <v>0</v>
      </c>
      <c r="V42" s="229">
        <f t="shared" ca="1" si="358"/>
        <v>0</v>
      </c>
      <c r="W42" s="229">
        <f t="shared" ca="1" si="360"/>
        <v>1</v>
      </c>
      <c r="X42" s="229">
        <f t="shared" ca="1" si="358"/>
        <v>1</v>
      </c>
      <c r="Y42" s="229">
        <f t="shared" ca="1" si="358"/>
        <v>1</v>
      </c>
      <c r="Z42" s="265"/>
      <c r="AA42" s="265"/>
      <c r="AB42" s="265"/>
      <c r="AC42" s="265"/>
      <c r="AD42" s="265"/>
      <c r="AE42" s="229">
        <f t="shared" ca="1" si="361"/>
        <v>0</v>
      </c>
      <c r="AF42" s="265"/>
      <c r="AG42" s="265">
        <f t="shared" ca="1" si="362"/>
        <v>0</v>
      </c>
      <c r="AH42" s="265">
        <f t="shared" ca="1" si="362"/>
        <v>0</v>
      </c>
      <c r="AI42" s="265">
        <f t="shared" ca="1" si="362"/>
        <v>0</v>
      </c>
      <c r="AJ42" s="265">
        <f t="shared" ca="1" si="362"/>
        <v>0</v>
      </c>
      <c r="AK42" s="265">
        <f t="shared" ca="1" si="362"/>
        <v>0</v>
      </c>
      <c r="AL42" s="265">
        <f t="shared" ca="1" si="362"/>
        <v>0</v>
      </c>
      <c r="AM42" s="265">
        <f t="shared" ca="1" si="362"/>
        <v>0</v>
      </c>
      <c r="AN42" s="136">
        <f t="shared" ca="1" si="284"/>
        <v>2</v>
      </c>
      <c r="AO42" s="136">
        <f ca="1">INDEX(CHOOSE($P42,DataAutumn!i.AdultDrys,DataWinter!i.AdultDrys,DataSpring!i.AdultDrys),1,$O42)</f>
        <v>4</v>
      </c>
      <c r="AP42" s="5">
        <f t="shared" ca="1" si="285"/>
        <v>1</v>
      </c>
      <c r="AQ42" s="5">
        <f t="shared" ca="1" si="285"/>
        <v>1</v>
      </c>
      <c r="AR42" s="5">
        <f t="shared" ca="1" si="286"/>
        <v>3</v>
      </c>
      <c r="AS42">
        <f t="shared" ca="1" si="287"/>
        <v>1</v>
      </c>
      <c r="AV42" s="224" t="str">
        <f t="shared" ca="1" si="288"/>
        <v>FeedSupply 00002 GSW MWM&amp;BBT Day169 Scan2-0000 RR     GP100% WP100% MP100% T_TRUE (F33N11)</v>
      </c>
      <c r="AW42" s="9" t="str">
        <f ca="1">IF(COUNTIF(AV$5:AV42,AV42)=1,"-","Dup")</f>
        <v>-</v>
      </c>
      <c r="AX42" s="9"/>
      <c r="AY42" s="19" t="b">
        <f t="shared" ref="AY42:BF42" ca="1" si="374">OFFSET(AY$5,$B42,0)</f>
        <v>0</v>
      </c>
      <c r="AZ42" s="19" t="b">
        <f t="shared" ca="1" si="374"/>
        <v>0</v>
      </c>
      <c r="BA42" s="19" t="b">
        <f t="shared" ca="1" si="374"/>
        <v>0</v>
      </c>
      <c r="BB42" s="19" t="b">
        <f t="shared" ca="1" si="374"/>
        <v>0</v>
      </c>
      <c r="BC42" s="19" t="b">
        <f t="shared" ca="1" si="374"/>
        <v>0</v>
      </c>
      <c r="BD42" s="19" t="b">
        <f t="shared" ca="1" si="374"/>
        <v>0</v>
      </c>
      <c r="BE42" s="19" t="b">
        <f t="shared" ca="1" si="374"/>
        <v>0</v>
      </c>
      <c r="BF42" s="19" t="b">
        <f t="shared" ca="1" si="374"/>
        <v>0</v>
      </c>
      <c r="BG42" s="9"/>
      <c r="BH42" s="19" t="b">
        <f t="shared" ca="1" si="289"/>
        <v>1</v>
      </c>
      <c r="BI42" s="19" t="str">
        <f t="shared" ca="1" si="289"/>
        <v>-</v>
      </c>
      <c r="BJ42" s="19" t="str">
        <f t="shared" ca="1" si="289"/>
        <v>-</v>
      </c>
      <c r="BK42" s="19" t="str">
        <f t="shared" ca="1" si="289"/>
        <v>-</v>
      </c>
      <c r="BL42" s="19" t="b">
        <f t="shared" ca="1" si="289"/>
        <v>0</v>
      </c>
      <c r="BM42" s="19">
        <f t="shared" ca="1" si="290"/>
        <v>0</v>
      </c>
      <c r="BN42" s="19" t="b">
        <f t="shared" ca="1" si="290"/>
        <v>1</v>
      </c>
      <c r="BO42" s="9"/>
      <c r="BP42" s="19" t="str">
        <f t="shared" ca="1" si="291"/>
        <v>-</v>
      </c>
      <c r="BQ42" s="5" t="str">
        <f t="shared" ca="1" si="292"/>
        <v>-</v>
      </c>
      <c r="BR42" s="5">
        <f t="shared" ca="1" si="293"/>
        <v>0</v>
      </c>
      <c r="BS42" s="19" t="str">
        <f t="shared" ca="1" si="294"/>
        <v>-</v>
      </c>
      <c r="BT42" s="19" t="str">
        <f t="shared" ca="1" si="294"/>
        <v>-</v>
      </c>
      <c r="BU42" s="19" t="str">
        <f t="shared" ca="1" si="294"/>
        <v>-</v>
      </c>
      <c r="BV42" s="5" t="str">
        <f t="shared" ca="1" si="295"/>
        <v>-</v>
      </c>
      <c r="BW42" s="5">
        <f t="shared" ca="1" si="296"/>
        <v>0</v>
      </c>
      <c r="BX42" s="19" t="str">
        <f t="shared" ca="1" si="297"/>
        <v>-</v>
      </c>
      <c r="BY42" s="5" t="str">
        <f t="shared" ca="1" si="298"/>
        <v>-</v>
      </c>
      <c r="BZ42" s="5">
        <f t="shared" ca="1" si="299"/>
        <v>0</v>
      </c>
      <c r="CA42" s="19" t="str">
        <f t="shared" ca="1" si="300"/>
        <v>-</v>
      </c>
      <c r="CB42" s="19" t="str">
        <f t="shared" ca="1" si="300"/>
        <v>-</v>
      </c>
      <c r="CC42" s="19" t="str">
        <f t="shared" ca="1" si="300"/>
        <v>-</v>
      </c>
      <c r="CD42" s="5" t="str">
        <f t="shared" ca="1" si="301"/>
        <v>-</v>
      </c>
      <c r="CE42" s="5">
        <f t="shared" ca="1" si="302"/>
        <v>0</v>
      </c>
      <c r="CF42" s="9"/>
      <c r="CG42" s="19" t="str">
        <f t="shared" ca="1" si="303"/>
        <v>-</v>
      </c>
      <c r="CH42" s="19" t="str">
        <f t="shared" ca="1" si="303"/>
        <v>-</v>
      </c>
      <c r="CI42" s="19" t="str">
        <f t="shared" ca="1" si="303"/>
        <v>-</v>
      </c>
      <c r="CJ42" s="19" t="str">
        <f t="shared" ca="1" si="303"/>
        <v>-</v>
      </c>
      <c r="CK42" s="19" t="str">
        <f t="shared" ca="1" si="303"/>
        <v>-</v>
      </c>
      <c r="CL42" s="19" t="str">
        <f t="shared" ca="1" si="303"/>
        <v>-</v>
      </c>
      <c r="CM42" s="19" t="str">
        <f t="shared" ca="1" si="303"/>
        <v>-</v>
      </c>
      <c r="CN42" s="19" t="str">
        <f t="shared" ca="1" si="303"/>
        <v>-</v>
      </c>
      <c r="CO42" s="19" t="str">
        <f t="shared" ca="1" si="303"/>
        <v>-</v>
      </c>
      <c r="CP42" s="19" t="str">
        <f t="shared" ca="1" si="303"/>
        <v>-</v>
      </c>
      <c r="CQ42" s="9"/>
      <c r="CR42" s="136" t="b">
        <f t="shared" si="304"/>
        <v>1</v>
      </c>
      <c r="CS42" s="229" t="b">
        <f ca="1">OFFSET(CS42,-1,0)</f>
        <v>0</v>
      </c>
      <c r="CT42" s="12" t="b">
        <v>1</v>
      </c>
      <c r="CU42" s="581">
        <f ca="1">OFFSET($CY42,-1,0)</f>
        <v>232120000001</v>
      </c>
      <c r="CV42" s="12" t="b">
        <v>0</v>
      </c>
      <c r="CW42" s="12" t="s">
        <v>31</v>
      </c>
      <c r="CX42" s="19" t="str">
        <f t="shared" ref="CX42:CX60" ca="1" si="375">OFFSET(CX$5,$B42,0)</f>
        <v>-</v>
      </c>
      <c r="CY42" s="583">
        <f ca="1">OFFSET(CY42,-1,0)+IF($CX42=TRUE,1,0)</f>
        <v>232120000001</v>
      </c>
      <c r="CZ42" s="430">
        <f t="shared" ca="1" si="306"/>
        <v>669</v>
      </c>
      <c r="DA42" s="430">
        <f t="shared" ca="1" si="306"/>
        <v>703</v>
      </c>
      <c r="DB42" s="430">
        <f t="shared" ca="1" si="306"/>
        <v>738</v>
      </c>
      <c r="DC42" s="144">
        <f t="shared" ca="1" si="307"/>
        <v>413</v>
      </c>
      <c r="DD42" s="144">
        <f t="shared" ca="1" si="307"/>
        <v>448</v>
      </c>
      <c r="DE42" s="144">
        <f t="shared" ca="1" si="307"/>
        <v>483</v>
      </c>
      <c r="DF42" s="19" t="str">
        <f t="shared" ref="DF42:DK60" ca="1" si="376">OFFSET(DF$5,$B42,0)</f>
        <v>-</v>
      </c>
      <c r="DG42" s="19" t="str">
        <f t="shared" ca="1" si="308"/>
        <v>-</v>
      </c>
      <c r="DH42" s="19" t="str">
        <f t="shared" ca="1" si="308"/>
        <v>-</v>
      </c>
      <c r="DI42" s="19" t="str">
        <f t="shared" ca="1" si="308"/>
        <v>-</v>
      </c>
      <c r="DJ42" s="19" t="str">
        <f t="shared" ca="1" si="308"/>
        <v>-</v>
      </c>
      <c r="DK42" s="19" t="str">
        <f t="shared" ca="1" si="308"/>
        <v>-</v>
      </c>
      <c r="DL42" s="12">
        <v>1</v>
      </c>
      <c r="DM42" s="12">
        <v>1</v>
      </c>
      <c r="DN42" s="19">
        <f t="shared" ca="1" si="309"/>
        <v>0</v>
      </c>
      <c r="DO42" s="19" t="str">
        <f t="shared" ca="1" si="309"/>
        <v>-</v>
      </c>
      <c r="DP42" s="19" t="str">
        <f t="shared" ca="1" si="309"/>
        <v>-</v>
      </c>
      <c r="DQ42" s="19" t="str">
        <f t="shared" ref="DQ42:DV60" ca="1" si="377">OFFSET(DQ$5,$B42,0)</f>
        <v>-</v>
      </c>
      <c r="DR42" s="19" t="str">
        <f t="shared" ca="1" si="377"/>
        <v>-</v>
      </c>
      <c r="DS42" s="19" t="str">
        <f t="shared" ca="1" si="377"/>
        <v>-</v>
      </c>
      <c r="DT42" s="19">
        <f t="shared" ca="1" si="377"/>
        <v>0</v>
      </c>
      <c r="DU42" s="19" t="str">
        <f t="shared" ca="1" si="377"/>
        <v>-</v>
      </c>
      <c r="DV42" s="19" t="str">
        <f t="shared" ca="1" si="377"/>
        <v>-</v>
      </c>
      <c r="DW42" s="19" t="str">
        <f t="shared" ca="1" si="289"/>
        <v>-</v>
      </c>
      <c r="DX42" s="19">
        <f t="shared" ca="1" si="289"/>
        <v>1</v>
      </c>
      <c r="DY42" s="19">
        <f t="shared" ca="1" si="289"/>
        <v>1</v>
      </c>
      <c r="DZ42" s="9"/>
      <c r="EA42" s="19" t="str">
        <f t="shared" ca="1" si="178"/>
        <v>-</v>
      </c>
      <c r="EB42" s="19" t="str">
        <f t="shared" ca="1" si="178"/>
        <v>-</v>
      </c>
      <c r="EC42" s="19" t="str">
        <f t="shared" ca="1" si="178"/>
        <v>-</v>
      </c>
      <c r="ED42" s="19" t="str">
        <f t="shared" ca="1" si="178"/>
        <v>-</v>
      </c>
      <c r="EE42" s="19" t="str">
        <f t="shared" ca="1" si="178"/>
        <v>-</v>
      </c>
      <c r="EF42" s="19" t="str">
        <f t="shared" ca="1" si="178"/>
        <v>-</v>
      </c>
      <c r="EG42" s="19" t="str">
        <f t="shared" ca="1" si="178"/>
        <v>-</v>
      </c>
      <c r="EH42" s="19" t="str">
        <f t="shared" ca="1" si="178"/>
        <v>-</v>
      </c>
      <c r="EI42" s="19" t="str">
        <f t="shared" ca="1" si="178"/>
        <v>-</v>
      </c>
      <c r="EJ42" s="19" t="str">
        <f t="shared" ca="1" si="178"/>
        <v>-</v>
      </c>
      <c r="EK42" s="19" t="str">
        <f t="shared" ca="1" si="178"/>
        <v>-</v>
      </c>
      <c r="EL42" s="19" t="str">
        <f t="shared" ca="1" si="178"/>
        <v>-</v>
      </c>
      <c r="EM42" s="19">
        <f t="shared" ref="EM42:FB60" ca="1" si="378">OFFSET(EM$5,$B42,0)</f>
        <v>0</v>
      </c>
      <c r="EN42" s="19">
        <f t="shared" ca="1" si="311"/>
        <v>0</v>
      </c>
      <c r="EO42" s="19">
        <f t="shared" ca="1" si="311"/>
        <v>0</v>
      </c>
      <c r="EP42" s="19">
        <f t="shared" ca="1" si="311"/>
        <v>0</v>
      </c>
      <c r="EQ42" s="19">
        <f t="shared" ca="1" si="311"/>
        <v>0</v>
      </c>
      <c r="ER42" s="19">
        <f t="shared" ca="1" si="311"/>
        <v>0</v>
      </c>
      <c r="ES42" s="19">
        <f t="shared" ca="1" si="311"/>
        <v>0</v>
      </c>
      <c r="ET42" s="19">
        <f t="shared" ca="1" si="311"/>
        <v>0</v>
      </c>
      <c r="EU42" s="19">
        <f t="shared" ca="1" si="311"/>
        <v>0</v>
      </c>
      <c r="EV42" s="19">
        <f t="shared" ca="1" si="311"/>
        <v>0</v>
      </c>
      <c r="EW42" s="19">
        <f t="shared" ca="1" si="311"/>
        <v>0</v>
      </c>
      <c r="EX42" s="19">
        <f t="shared" ca="1" si="311"/>
        <v>0</v>
      </c>
      <c r="EY42" s="19">
        <f t="shared" ca="1" si="311"/>
        <v>0</v>
      </c>
      <c r="EZ42" s="19">
        <f t="shared" ca="1" si="311"/>
        <v>0</v>
      </c>
      <c r="FA42" s="19">
        <f t="shared" ca="1" si="311"/>
        <v>0</v>
      </c>
      <c r="FB42" s="19">
        <f t="shared" ca="1" si="311"/>
        <v>0</v>
      </c>
      <c r="FC42" s="19">
        <f t="shared" ca="1" si="311"/>
        <v>0</v>
      </c>
      <c r="FD42" s="19">
        <f t="shared" ca="1" si="311"/>
        <v>0</v>
      </c>
      <c r="FE42" s="19">
        <f t="shared" ca="1" si="311"/>
        <v>0</v>
      </c>
      <c r="FF42" s="19">
        <f t="shared" ca="1" si="311"/>
        <v>0</v>
      </c>
      <c r="FG42" s="19">
        <f t="shared" ca="1" si="311"/>
        <v>0</v>
      </c>
      <c r="FH42" s="19">
        <f t="shared" ca="1" si="311"/>
        <v>0</v>
      </c>
      <c r="FI42" s="19">
        <f t="shared" ca="1" si="311"/>
        <v>0</v>
      </c>
      <c r="FJ42" s="19">
        <f t="shared" ca="1" si="311"/>
        <v>0</v>
      </c>
      <c r="FK42" s="19">
        <f t="shared" ca="1" si="365"/>
        <v>0</v>
      </c>
      <c r="FL42" s="19">
        <f t="shared" ca="1" si="365"/>
        <v>0</v>
      </c>
      <c r="FM42" s="19">
        <f t="shared" ca="1" si="365"/>
        <v>0</v>
      </c>
      <c r="FN42" s="19">
        <f t="shared" ca="1" si="365"/>
        <v>0</v>
      </c>
      <c r="FO42" s="19">
        <f t="shared" ca="1" si="365"/>
        <v>0</v>
      </c>
      <c r="FP42" s="19">
        <f t="shared" ca="1" si="313"/>
        <v>0</v>
      </c>
      <c r="FQ42" s="19">
        <f t="shared" ca="1" si="313"/>
        <v>0</v>
      </c>
      <c r="FR42" s="19">
        <f t="shared" ca="1" si="313"/>
        <v>0</v>
      </c>
      <c r="FS42" s="19">
        <f t="shared" ca="1" si="313"/>
        <v>0</v>
      </c>
      <c r="FT42" s="19">
        <f t="shared" ca="1" si="313"/>
        <v>0</v>
      </c>
      <c r="FU42" s="19">
        <f t="shared" ca="1" si="313"/>
        <v>0</v>
      </c>
      <c r="FV42" s="19">
        <f t="shared" ca="1" si="313"/>
        <v>0</v>
      </c>
      <c r="FW42" s="19">
        <f t="shared" ca="1" si="313"/>
        <v>0</v>
      </c>
      <c r="FX42" s="19">
        <f t="shared" ca="1" si="313"/>
        <v>0</v>
      </c>
      <c r="FY42" s="19">
        <f t="shared" ca="1" si="313"/>
        <v>0</v>
      </c>
      <c r="FZ42" s="19">
        <f t="shared" ca="1" si="365"/>
        <v>0</v>
      </c>
      <c r="GA42" s="19">
        <f t="shared" ca="1" si="365"/>
        <v>0</v>
      </c>
      <c r="GB42" s="19">
        <f t="shared" ca="1" si="365"/>
        <v>0</v>
      </c>
      <c r="GC42" s="19">
        <f t="shared" ca="1" si="365"/>
        <v>0</v>
      </c>
      <c r="GD42" s="19">
        <f t="shared" ca="1" si="365"/>
        <v>0</v>
      </c>
      <c r="GE42" s="19">
        <f t="shared" ca="1" si="365"/>
        <v>0</v>
      </c>
      <c r="GF42" s="19">
        <f t="shared" ca="1" si="365"/>
        <v>0</v>
      </c>
      <c r="GG42" s="19">
        <f t="shared" ca="1" si="365"/>
        <v>0</v>
      </c>
      <c r="GH42" s="19">
        <f t="shared" ca="1" si="365"/>
        <v>0</v>
      </c>
      <c r="GI42" s="19">
        <f t="shared" ca="1" si="365"/>
        <v>0</v>
      </c>
      <c r="GJ42" s="19">
        <f t="shared" ca="1" si="365"/>
        <v>0</v>
      </c>
      <c r="GK42" s="19">
        <f t="shared" ca="1" si="365"/>
        <v>0</v>
      </c>
      <c r="GL42" s="19">
        <f t="shared" ca="1" si="365"/>
        <v>0</v>
      </c>
      <c r="GM42" s="19">
        <f t="shared" ca="1" si="365"/>
        <v>0</v>
      </c>
      <c r="GN42" s="19">
        <f t="shared" ca="1" si="365"/>
        <v>0</v>
      </c>
      <c r="GO42" s="19">
        <f t="shared" ca="1" si="365"/>
        <v>0</v>
      </c>
      <c r="GP42" s="19">
        <f t="shared" ca="1" si="365"/>
        <v>0</v>
      </c>
      <c r="GQ42" s="19">
        <f t="shared" ca="1" si="365"/>
        <v>0</v>
      </c>
      <c r="GR42" s="19">
        <f t="shared" ca="1" si="365"/>
        <v>0</v>
      </c>
      <c r="GS42" s="19">
        <f t="shared" ca="1" si="365"/>
        <v>0</v>
      </c>
      <c r="GT42" s="19">
        <f t="shared" ca="1" si="365"/>
        <v>0</v>
      </c>
      <c r="GU42" s="19">
        <f t="shared" ca="1" si="365"/>
        <v>0</v>
      </c>
      <c r="GV42" s="19">
        <f t="shared" ca="1" si="365"/>
        <v>0</v>
      </c>
      <c r="GW42" s="19">
        <f t="shared" ca="1" si="365"/>
        <v>0</v>
      </c>
      <c r="GX42" s="19">
        <f t="shared" ca="1" si="365"/>
        <v>0</v>
      </c>
      <c r="GY42" s="19">
        <f t="shared" ca="1" si="314"/>
        <v>0</v>
      </c>
      <c r="GZ42" s="19">
        <f t="shared" ca="1" si="314"/>
        <v>0</v>
      </c>
      <c r="HA42" s="19">
        <f t="shared" ref="HA42:HU42" ca="1" si="379">OFFSET(HA$5,$B42,0)</f>
        <v>0</v>
      </c>
      <c r="HB42" s="19">
        <f t="shared" ca="1" si="379"/>
        <v>0</v>
      </c>
      <c r="HC42" s="19">
        <f t="shared" ca="1" si="379"/>
        <v>0</v>
      </c>
      <c r="HD42" s="19">
        <f t="shared" ca="1" si="379"/>
        <v>0</v>
      </c>
      <c r="HE42" s="19">
        <f t="shared" ca="1" si="379"/>
        <v>0</v>
      </c>
      <c r="HF42" s="19">
        <f t="shared" ca="1" si="379"/>
        <v>0</v>
      </c>
      <c r="HG42" s="19">
        <f t="shared" ca="1" si="379"/>
        <v>0</v>
      </c>
      <c r="HH42" s="19">
        <f t="shared" ca="1" si="379"/>
        <v>0</v>
      </c>
      <c r="HI42" s="19">
        <f t="shared" ca="1" si="379"/>
        <v>0</v>
      </c>
      <c r="HJ42" s="19">
        <f t="shared" ca="1" si="379"/>
        <v>0</v>
      </c>
      <c r="HK42" s="19">
        <f t="shared" ca="1" si="379"/>
        <v>0</v>
      </c>
      <c r="HL42" s="19">
        <f t="shared" ca="1" si="379"/>
        <v>0</v>
      </c>
      <c r="HM42" s="19">
        <f t="shared" ca="1" si="379"/>
        <v>0</v>
      </c>
      <c r="HN42" s="19">
        <f t="shared" ca="1" si="379"/>
        <v>0</v>
      </c>
      <c r="HO42" s="19">
        <f t="shared" ca="1" si="379"/>
        <v>0</v>
      </c>
      <c r="HP42" s="19">
        <f t="shared" ca="1" si="379"/>
        <v>0</v>
      </c>
      <c r="HQ42" s="19">
        <f t="shared" ca="1" si="379"/>
        <v>0</v>
      </c>
      <c r="HR42" s="19">
        <f t="shared" ca="1" si="379"/>
        <v>0</v>
      </c>
      <c r="HS42" s="19">
        <f t="shared" ca="1" si="379"/>
        <v>0</v>
      </c>
      <c r="HT42" s="19">
        <f t="shared" ca="1" si="379"/>
        <v>0</v>
      </c>
      <c r="HU42" s="19">
        <f t="shared" ca="1" si="379"/>
        <v>0</v>
      </c>
      <c r="HV42" s="19">
        <f t="shared" ca="1" si="366"/>
        <v>0</v>
      </c>
      <c r="HW42" s="19">
        <f t="shared" ca="1" si="366"/>
        <v>0</v>
      </c>
      <c r="HX42" s="19">
        <f t="shared" ca="1" si="366"/>
        <v>0</v>
      </c>
      <c r="HY42" s="19">
        <f t="shared" ca="1" si="316"/>
        <v>0</v>
      </c>
      <c r="HZ42" s="19">
        <f t="shared" ca="1" si="316"/>
        <v>0</v>
      </c>
      <c r="IA42" s="19">
        <f t="shared" ca="1" si="316"/>
        <v>0</v>
      </c>
      <c r="IB42" s="19">
        <f t="shared" ca="1" si="316"/>
        <v>0</v>
      </c>
      <c r="IC42" s="19">
        <f t="shared" ca="1" si="316"/>
        <v>0</v>
      </c>
      <c r="ID42" s="19">
        <f t="shared" ca="1" si="316"/>
        <v>0</v>
      </c>
      <c r="IE42" s="19">
        <f t="shared" ca="1" si="316"/>
        <v>0</v>
      </c>
      <c r="IF42" s="19">
        <f t="shared" ca="1" si="316"/>
        <v>0</v>
      </c>
      <c r="IG42" s="19">
        <f t="shared" ca="1" si="316"/>
        <v>0</v>
      </c>
      <c r="IH42" s="19">
        <f t="shared" ca="1" si="316"/>
        <v>0</v>
      </c>
      <c r="II42" s="19">
        <f t="shared" ca="1" si="366"/>
        <v>0</v>
      </c>
      <c r="IJ42" s="19">
        <f t="shared" ca="1" si="366"/>
        <v>0</v>
      </c>
      <c r="IK42" s="19">
        <f t="shared" ca="1" si="366"/>
        <v>0</v>
      </c>
      <c r="IL42" s="19">
        <f t="shared" ca="1" si="366"/>
        <v>0</v>
      </c>
      <c r="IM42" s="19">
        <f t="shared" ca="1" si="366"/>
        <v>0</v>
      </c>
      <c r="IN42" s="19">
        <f t="shared" ca="1" si="366"/>
        <v>0</v>
      </c>
      <c r="IO42" s="19">
        <f t="shared" ca="1" si="366"/>
        <v>0</v>
      </c>
      <c r="IP42" s="19">
        <f t="shared" ca="1" si="366"/>
        <v>0</v>
      </c>
      <c r="IQ42" s="19">
        <f t="shared" ca="1" si="366"/>
        <v>0</v>
      </c>
      <c r="IR42" s="19">
        <f t="shared" ca="1" si="366"/>
        <v>0</v>
      </c>
      <c r="IS42" s="19">
        <f t="shared" ca="1" si="366"/>
        <v>0</v>
      </c>
      <c r="IT42" s="19">
        <f t="shared" ca="1" si="366"/>
        <v>0</v>
      </c>
      <c r="IU42" s="19">
        <f t="shared" ca="1" si="366"/>
        <v>0</v>
      </c>
      <c r="IV42" s="19">
        <f t="shared" ca="1" si="366"/>
        <v>0</v>
      </c>
      <c r="IW42" s="19">
        <f t="shared" ca="1" si="366"/>
        <v>0</v>
      </c>
      <c r="IX42" s="19">
        <f t="shared" ca="1" si="366"/>
        <v>0</v>
      </c>
      <c r="IY42" s="19">
        <f t="shared" ca="1" si="366"/>
        <v>0</v>
      </c>
      <c r="IZ42" s="19">
        <f t="shared" ca="1" si="366"/>
        <v>0</v>
      </c>
      <c r="JA42" s="19">
        <f t="shared" ca="1" si="366"/>
        <v>0</v>
      </c>
      <c r="JB42" s="19">
        <f t="shared" ca="1" si="366"/>
        <v>0</v>
      </c>
      <c r="JC42" s="19">
        <f t="shared" ca="1" si="366"/>
        <v>0</v>
      </c>
      <c r="JD42" s="19">
        <f t="shared" ca="1" si="366"/>
        <v>0</v>
      </c>
      <c r="JE42" s="19">
        <f t="shared" ca="1" si="366"/>
        <v>0</v>
      </c>
      <c r="JF42" s="19">
        <f t="shared" ca="1" si="366"/>
        <v>0</v>
      </c>
      <c r="JG42" s="19">
        <f t="shared" ca="1" si="366"/>
        <v>0</v>
      </c>
      <c r="JH42" s="5">
        <f t="shared" ca="1" si="317"/>
        <v>43</v>
      </c>
      <c r="JI42" s="9"/>
      <c r="JJ42" s="5">
        <f t="shared" ca="1" si="318"/>
        <v>1</v>
      </c>
      <c r="JK42" s="5" t="b">
        <f t="shared" ca="1" si="318"/>
        <v>1</v>
      </c>
      <c r="JL42" s="19">
        <f t="shared" ref="JL42:KE59" ca="1" si="380">OFFSET(JL$5,$B42,0)</f>
        <v>0</v>
      </c>
      <c r="JM42" s="5">
        <f t="shared" ca="1" si="319"/>
        <v>0</v>
      </c>
      <c r="JN42" s="5">
        <f t="shared" ca="1" si="320"/>
        <v>0.01</v>
      </c>
      <c r="JO42" s="19">
        <f t="shared" ca="1" si="321"/>
        <v>0</v>
      </c>
      <c r="JP42" s="19">
        <f t="shared" ca="1" si="321"/>
        <v>0</v>
      </c>
      <c r="JQ42" s="19">
        <f t="shared" ca="1" si="321"/>
        <v>60</v>
      </c>
      <c r="JR42" s="19">
        <f t="shared" ca="1" si="380"/>
        <v>1</v>
      </c>
      <c r="JS42" s="19">
        <f t="shared" ca="1" si="380"/>
        <v>0</v>
      </c>
      <c r="JT42" s="19">
        <f t="shared" ca="1" si="380"/>
        <v>0</v>
      </c>
      <c r="JU42" s="19">
        <f t="shared" ca="1" si="380"/>
        <v>0</v>
      </c>
      <c r="JV42" s="19">
        <f t="shared" ca="1" si="380"/>
        <v>0</v>
      </c>
      <c r="JW42" s="19">
        <f t="shared" ca="1" si="380"/>
        <v>0</v>
      </c>
      <c r="JX42" s="19">
        <f t="shared" ca="1" si="380"/>
        <v>0</v>
      </c>
      <c r="JY42" s="19">
        <f t="shared" ca="1" si="380"/>
        <v>0</v>
      </c>
      <c r="JZ42" s="19">
        <f t="shared" ca="1" si="380"/>
        <v>0</v>
      </c>
      <c r="KA42" s="19">
        <f t="shared" ca="1" si="380"/>
        <v>0</v>
      </c>
      <c r="KB42" s="19">
        <f t="shared" ca="1" si="380"/>
        <v>0</v>
      </c>
      <c r="KC42" s="19">
        <f t="shared" ca="1" si="380"/>
        <v>0</v>
      </c>
      <c r="KD42" s="19">
        <f t="shared" ca="1" si="380"/>
        <v>0</v>
      </c>
      <c r="KE42" s="19">
        <f t="shared" ca="1" si="380"/>
        <v>0</v>
      </c>
      <c r="KF42" s="19">
        <f t="shared" ca="1" si="367"/>
        <v>0</v>
      </c>
      <c r="KG42" s="19">
        <f t="shared" ca="1" si="367"/>
        <v>0</v>
      </c>
      <c r="KH42" s="19">
        <f t="shared" ca="1" si="367"/>
        <v>0</v>
      </c>
      <c r="KI42" s="19">
        <f t="shared" ca="1" si="367"/>
        <v>0</v>
      </c>
      <c r="KJ42" s="19">
        <f t="shared" ca="1" si="367"/>
        <v>0</v>
      </c>
      <c r="KK42" s="19">
        <f t="shared" ca="1" si="367"/>
        <v>0</v>
      </c>
      <c r="KL42" s="19">
        <f t="shared" ca="1" si="367"/>
        <v>0</v>
      </c>
      <c r="KM42" s="19">
        <f t="shared" ca="1" si="367"/>
        <v>0</v>
      </c>
      <c r="KN42" s="5">
        <f t="shared" ca="1" si="322"/>
        <v>0</v>
      </c>
      <c r="KO42" s="5">
        <f t="shared" ca="1" si="322"/>
        <v>0</v>
      </c>
      <c r="KP42" s="5">
        <f t="shared" ca="1" si="322"/>
        <v>0.05</v>
      </c>
      <c r="KQ42" s="5">
        <f t="shared" ca="1" si="322"/>
        <v>0.05</v>
      </c>
      <c r="KR42" s="19">
        <f t="shared" ca="1" si="270"/>
        <v>0</v>
      </c>
      <c r="KS42" s="19">
        <f t="shared" ca="1" si="367"/>
        <v>0</v>
      </c>
      <c r="KT42" s="19">
        <f t="shared" ca="1" si="222"/>
        <v>0</v>
      </c>
      <c r="KU42" s="19">
        <f t="shared" ca="1" si="222"/>
        <v>0</v>
      </c>
      <c r="KV42" s="19">
        <f t="shared" ca="1" si="222"/>
        <v>0</v>
      </c>
      <c r="KW42" s="19">
        <f t="shared" ca="1" si="367"/>
        <v>0</v>
      </c>
      <c r="KX42" s="19">
        <f t="shared" ca="1" si="367"/>
        <v>1</v>
      </c>
      <c r="KY42" s="19">
        <f t="shared" ca="1" si="323"/>
        <v>0</v>
      </c>
      <c r="KZ42" s="19">
        <f t="shared" ca="1" si="323"/>
        <v>0</v>
      </c>
      <c r="LA42" s="19">
        <f t="shared" ca="1" si="323"/>
        <v>0</v>
      </c>
      <c r="LB42" s="19">
        <f t="shared" ca="1" si="367"/>
        <v>0</v>
      </c>
      <c r="LC42" s="19">
        <f t="shared" ca="1" si="367"/>
        <v>1</v>
      </c>
      <c r="LD42" s="9"/>
      <c r="LE42" s="19" t="str">
        <f t="shared" ca="1" si="324"/>
        <v>-</v>
      </c>
      <c r="LF42" s="19" t="str">
        <f t="shared" ca="1" si="324"/>
        <v>-</v>
      </c>
      <c r="LG42" s="19" t="str">
        <f t="shared" ca="1" si="324"/>
        <v>-</v>
      </c>
      <c r="LH42" s="19" t="str">
        <f t="shared" ca="1" si="324"/>
        <v>-</v>
      </c>
      <c r="LI42" s="5" t="b">
        <f t="shared" ca="1" si="325"/>
        <v>0</v>
      </c>
      <c r="LJ42" s="5" t="b">
        <f t="shared" ca="1" si="326"/>
        <v>0</v>
      </c>
      <c r="LK42" s="5" t="b">
        <f t="shared" ca="1" si="326"/>
        <v>1</v>
      </c>
      <c r="LL42" s="5" t="b">
        <f t="shared" ca="1" si="326"/>
        <v>0</v>
      </c>
      <c r="LM42" s="136">
        <f t="shared" ca="1" si="327"/>
        <v>2</v>
      </c>
      <c r="LN42" s="136">
        <f t="shared" ca="1" si="327"/>
        <v>2</v>
      </c>
      <c r="LO42" s="5" t="b">
        <f t="shared" ref="LO42:LR42" ca="1" si="381">INDEX(i.dryman,($AO42-1)*4+$AN42,LO$18)</f>
        <v>0</v>
      </c>
      <c r="LP42" s="5" t="b">
        <f t="shared" ca="1" si="381"/>
        <v>0</v>
      </c>
      <c r="LQ42" s="5" t="b">
        <f t="shared" ca="1" si="381"/>
        <v>1</v>
      </c>
      <c r="LR42" s="5" t="b">
        <f t="shared" ca="1" si="381"/>
        <v>0</v>
      </c>
      <c r="LS42" s="5">
        <f t="shared" ref="LS42:LT42" ca="1" si="382">INDEX(i.dryman,($AO42-1)*4+$AN42,LS$18+$O42-1)</f>
        <v>1</v>
      </c>
      <c r="LT42" s="5">
        <f t="shared" ca="1" si="382"/>
        <v>0.66</v>
      </c>
      <c r="LU42" s="5" t="b">
        <f ca="1">AND(INDEX(i.dryman,($AO42-1)*4+$AN42,LU$18),($LN42&gt;0))</f>
        <v>1</v>
      </c>
      <c r="LV42" s="5" t="str" cm="1">
        <f t="array" aca="1" ref="LV42" ca="1">IF(OR(LW42:MD42&lt;&gt;"-"),TRUE,"-")</f>
        <v>-</v>
      </c>
      <c r="LW42" s="19" t="str">
        <f t="shared" ca="1" si="330"/>
        <v>-</v>
      </c>
      <c r="LX42" s="19" t="str">
        <f t="shared" ca="1" si="330"/>
        <v>-</v>
      </c>
      <c r="LY42" s="19" t="str">
        <f t="shared" ca="1" si="330"/>
        <v>-</v>
      </c>
      <c r="LZ42" s="19" t="str">
        <f t="shared" ca="1" si="330"/>
        <v>-</v>
      </c>
      <c r="MA42" s="19" t="str">
        <f t="shared" ca="1" si="330"/>
        <v>-</v>
      </c>
      <c r="MB42" s="19" t="str">
        <f t="shared" ca="1" si="330"/>
        <v>-</v>
      </c>
      <c r="MC42" s="19" t="str">
        <f t="shared" ca="1" si="330"/>
        <v>-</v>
      </c>
      <c r="MD42" s="19" t="str">
        <f t="shared" ca="1" si="330"/>
        <v>-</v>
      </c>
      <c r="ME42" s="5" t="b">
        <f t="array" aca="1" ref="ME42" ca="1">IF(OR(MF42:ML42&lt;&gt;"-"),TRUE,"-")</f>
        <v>1</v>
      </c>
      <c r="MF42" s="19">
        <f t="shared" ref="MF42:MQ60" ca="1" si="383">OFFSET(MF$5,$B42,0)</f>
        <v>0</v>
      </c>
      <c r="MG42" s="19" t="str">
        <f t="shared" ca="1" si="383"/>
        <v>-</v>
      </c>
      <c r="MH42" s="19">
        <f t="shared" ca="1" si="383"/>
        <v>999999</v>
      </c>
      <c r="MI42" s="19">
        <f t="shared" ca="1" si="383"/>
        <v>999999</v>
      </c>
      <c r="MJ42" s="19">
        <f t="shared" ca="1" si="383"/>
        <v>999999</v>
      </c>
      <c r="MK42" s="19">
        <f t="shared" ca="1" si="383"/>
        <v>999999</v>
      </c>
      <c r="ML42" s="19">
        <f t="shared" ca="1" si="383"/>
        <v>999999</v>
      </c>
      <c r="MM42" s="5" t="str">
        <f t="array" aca="1" ref="MM42" ca="1">IF(OR(MN42:MO42&lt;&gt;"-"),TRUE,"-")</f>
        <v>-</v>
      </c>
      <c r="MN42" s="19" t="str">
        <f t="shared" ca="1" si="332"/>
        <v>-</v>
      </c>
      <c r="MO42" s="19" t="str">
        <f t="shared" ca="1" si="234"/>
        <v>-</v>
      </c>
      <c r="MP42" s="19" t="b">
        <f t="shared" ca="1" si="235"/>
        <v>0</v>
      </c>
      <c r="MQ42" s="19">
        <f t="shared" ref="MQ42:MQ53" ca="1" si="384">OFFSET(MQ$5,$B42,0)</f>
        <v>0</v>
      </c>
      <c r="MR42" s="5" t="str">
        <f t="shared" ca="1" si="333"/>
        <v>-</v>
      </c>
      <c r="MS42" s="5" t="str">
        <f t="shared" ca="1" si="333"/>
        <v>-</v>
      </c>
      <c r="MT42" s="5" t="str">
        <f t="shared" ca="1" si="333"/>
        <v>-</v>
      </c>
      <c r="MU42" s="5" t="str">
        <f t="shared" ca="1" si="333"/>
        <v>-</v>
      </c>
      <c r="MV42" s="19" t="str">
        <f t="shared" ca="1" si="237"/>
        <v>-</v>
      </c>
      <c r="MW42" s="19" t="str">
        <f t="shared" ca="1" si="335"/>
        <v>-</v>
      </c>
      <c r="MX42" s="19" t="str">
        <f t="shared" ref="MX42:MY45" ca="1" si="385">OFFSET(MX$5,$B42,0)</f>
        <v>-</v>
      </c>
      <c r="MY42" s="19" t="str">
        <f t="shared" ca="1" si="385"/>
        <v>-</v>
      </c>
      <c r="MZ42" s="19" t="str">
        <f t="shared" ca="1" si="335"/>
        <v>-</v>
      </c>
      <c r="NA42" s="19" t="str">
        <f t="shared" ca="1" si="335"/>
        <v>-</v>
      </c>
      <c r="NB42" s="19" t="str">
        <f t="shared" ca="1" si="335"/>
        <v>-</v>
      </c>
      <c r="NC42" s="19" t="str">
        <f t="shared" ca="1" si="335"/>
        <v>-</v>
      </c>
      <c r="ND42" s="19">
        <f t="shared" ca="1" si="335"/>
        <v>500</v>
      </c>
      <c r="NE42" s="19">
        <f t="shared" ca="1" si="335"/>
        <v>500</v>
      </c>
      <c r="NF42" s="19" t="str">
        <f t="shared" ca="1" si="335"/>
        <v>-</v>
      </c>
      <c r="NG42" s="19">
        <f t="shared" ca="1" si="335"/>
        <v>150</v>
      </c>
      <c r="NH42" s="19">
        <f t="shared" ca="1" si="335"/>
        <v>550</v>
      </c>
      <c r="NI42" s="5">
        <f t="shared" ca="1" si="336"/>
        <v>1</v>
      </c>
      <c r="NJ42" s="9"/>
      <c r="NK42" s="19">
        <f t="shared" ca="1" si="335"/>
        <v>70</v>
      </c>
      <c r="NL42" s="19">
        <f t="shared" ref="NL42:OF59" ca="1" si="386">OFFSET(NL$5,$B42,0)</f>
        <v>50</v>
      </c>
      <c r="NM42" s="19">
        <f t="shared" ca="1" si="386"/>
        <v>75</v>
      </c>
      <c r="NN42" s="19">
        <f t="shared" ca="1" si="386"/>
        <v>50</v>
      </c>
      <c r="NO42" s="19">
        <f t="shared" ca="1" si="239"/>
        <v>1</v>
      </c>
      <c r="NP42" s="5">
        <f t="shared" ca="1" si="337"/>
        <v>1</v>
      </c>
      <c r="NQ42" s="19">
        <f t="shared" ca="1" si="368"/>
        <v>1</v>
      </c>
      <c r="NR42" s="19">
        <f t="shared" ca="1" si="368"/>
        <v>1</v>
      </c>
      <c r="NS42" s="9"/>
      <c r="NT42" s="19" t="b">
        <f t="shared" ca="1" si="386"/>
        <v>0</v>
      </c>
      <c r="NU42" s="19" t="b">
        <f t="shared" ca="1" si="386"/>
        <v>0</v>
      </c>
      <c r="NV42" s="19" t="str">
        <f t="shared" ca="1" si="386"/>
        <v>-</v>
      </c>
      <c r="NW42" s="19" t="str">
        <f t="shared" ca="1" si="386"/>
        <v>-</v>
      </c>
      <c r="NX42" s="19">
        <f t="shared" ca="1" si="386"/>
        <v>1</v>
      </c>
      <c r="NY42" s="19">
        <f t="shared" ca="1" si="386"/>
        <v>1</v>
      </c>
      <c r="NZ42" s="19">
        <f t="shared" ca="1" si="386"/>
        <v>2.1403206110492325</v>
      </c>
      <c r="OA42" s="19">
        <f t="shared" ca="1" si="386"/>
        <v>1.965073149607067</v>
      </c>
      <c r="OB42" s="19">
        <f t="shared" ca="1" si="386"/>
        <v>1.9869867897902949</v>
      </c>
      <c r="OC42" s="19">
        <f t="shared" ca="1" si="386"/>
        <v>0.84809443844984356</v>
      </c>
      <c r="OD42" s="19">
        <f t="shared" ca="1" si="386"/>
        <v>1.2867145190754228</v>
      </c>
      <c r="OE42" s="19">
        <f t="shared" ca="1" si="386"/>
        <v>1</v>
      </c>
      <c r="OF42" s="19">
        <f t="shared" ca="1" si="386"/>
        <v>0.26</v>
      </c>
      <c r="OG42" s="9"/>
      <c r="OH42" s="12" t="str">
        <f t="shared" ca="1" si="339"/>
        <v>-</v>
      </c>
      <c r="OI42" s="19" t="str">
        <f t="shared" ca="1" si="369"/>
        <v>-</v>
      </c>
      <c r="OJ42" s="19" t="str">
        <f t="shared" ca="1" si="369"/>
        <v>-</v>
      </c>
      <c r="OK42" s="19" t="str">
        <f t="shared" ca="1" si="341"/>
        <v>-</v>
      </c>
      <c r="OL42" s="19" t="str">
        <f t="shared" ca="1" si="369"/>
        <v>-</v>
      </c>
      <c r="OM42" s="19" t="str">
        <f t="shared" ca="1" si="342"/>
        <v>-</v>
      </c>
      <c r="ON42" s="19" t="str">
        <f t="shared" ca="1" si="369"/>
        <v>-</v>
      </c>
      <c r="OO42" s="19" t="str">
        <f t="shared" ca="1" si="369"/>
        <v>-</v>
      </c>
      <c r="OP42" s="19" t="str">
        <f t="shared" ca="1" si="369"/>
        <v>-</v>
      </c>
      <c r="OQ42" s="19" t="str">
        <f t="shared" ca="1" si="369"/>
        <v>-</v>
      </c>
      <c r="OR42" s="19" t="str">
        <f t="shared" ca="1" si="369"/>
        <v>-</v>
      </c>
      <c r="OS42" s="19" t="str">
        <f t="shared" ca="1" si="369"/>
        <v>-</v>
      </c>
      <c r="OT42" s="19" t="str">
        <f t="shared" ca="1" si="369"/>
        <v>-</v>
      </c>
      <c r="OU42" s="19" t="str">
        <f t="shared" ca="1" si="369"/>
        <v>-</v>
      </c>
      <c r="OV42" s="19" t="str">
        <f t="shared" ca="1" si="369"/>
        <v>-</v>
      </c>
      <c r="OW42" s="19" t="str">
        <f t="shared" ca="1" si="369"/>
        <v>-</v>
      </c>
      <c r="OX42" s="19" t="str">
        <f t="shared" ca="1" si="369"/>
        <v>-</v>
      </c>
      <c r="OY42" s="19" t="str">
        <f t="shared" ca="1" si="369"/>
        <v>-</v>
      </c>
      <c r="OZ42" s="19" t="str">
        <f t="shared" ca="1" si="369"/>
        <v>-</v>
      </c>
      <c r="PA42" s="19" t="str">
        <f t="shared" ca="1" si="369"/>
        <v>-</v>
      </c>
      <c r="PB42" s="19" t="str">
        <f t="shared" ca="1" si="369"/>
        <v>-</v>
      </c>
      <c r="PC42" s="19" t="str">
        <f t="shared" ca="1" si="369"/>
        <v>-</v>
      </c>
      <c r="PD42" s="19" t="str">
        <f t="shared" ca="1" si="369"/>
        <v>-</v>
      </c>
      <c r="PE42" s="19" t="str">
        <f t="shared" ca="1" si="369"/>
        <v>-</v>
      </c>
      <c r="PF42" s="19" t="str">
        <f t="shared" ca="1" si="369"/>
        <v>-</v>
      </c>
      <c r="PG42" s="19" t="str">
        <f t="shared" ca="1" si="369"/>
        <v>-</v>
      </c>
      <c r="PH42" s="19" t="str">
        <f t="shared" ca="1" si="344"/>
        <v>-</v>
      </c>
      <c r="PI42" s="19" t="str">
        <f t="shared" ca="1" si="344"/>
        <v>-</v>
      </c>
      <c r="PJ42" s="19" t="str">
        <f t="shared" ca="1" si="344"/>
        <v>-</v>
      </c>
      <c r="PK42" s="19" t="str">
        <f t="shared" ca="1" si="344"/>
        <v>-</v>
      </c>
      <c r="PL42" s="19" t="str">
        <f t="shared" ca="1" si="344"/>
        <v>-</v>
      </c>
      <c r="PM42" s="19" t="str">
        <f t="shared" ca="1" si="344"/>
        <v>-</v>
      </c>
      <c r="PN42" s="19" t="str">
        <f t="shared" ca="1" si="344"/>
        <v>-</v>
      </c>
      <c r="PO42" s="19" t="str">
        <f t="shared" ca="1" si="344"/>
        <v>-</v>
      </c>
      <c r="PP42" s="19" t="str">
        <f t="shared" ca="1" si="344"/>
        <v>-</v>
      </c>
      <c r="PQ42" s="19" t="str">
        <f t="shared" ca="1" si="344"/>
        <v>-</v>
      </c>
      <c r="PR42" s="19" t="str">
        <f t="shared" ca="1" si="369"/>
        <v>-</v>
      </c>
      <c r="PS42" s="19" t="str">
        <f t="shared" ca="1" si="369"/>
        <v>-</v>
      </c>
      <c r="PT42" s="19" t="str">
        <f t="shared" ca="1" si="369"/>
        <v>-</v>
      </c>
      <c r="PU42" s="19" t="str">
        <f t="shared" ca="1" si="369"/>
        <v>-</v>
      </c>
      <c r="PV42" s="19" t="str">
        <f t="shared" ca="1" si="369"/>
        <v>-</v>
      </c>
      <c r="PW42" s="19" t="str">
        <f t="shared" ca="1" si="369"/>
        <v>-</v>
      </c>
      <c r="PX42" s="19" t="str">
        <f t="shared" ca="1" si="369"/>
        <v>-</v>
      </c>
      <c r="PY42" s="19" t="str">
        <f t="shared" ca="1" si="369"/>
        <v>-</v>
      </c>
      <c r="PZ42" s="19" t="str">
        <f t="shared" ca="1" si="369"/>
        <v>-</v>
      </c>
      <c r="QA42" s="19" t="str">
        <f t="shared" ca="1" si="369"/>
        <v>-</v>
      </c>
      <c r="QB42" s="19" t="str">
        <f t="shared" ca="1" si="369"/>
        <v>-</v>
      </c>
      <c r="QC42" s="19" t="str">
        <f t="shared" ca="1" si="369"/>
        <v>-</v>
      </c>
      <c r="QD42" s="19" t="str">
        <f t="shared" ca="1" si="369"/>
        <v>-</v>
      </c>
      <c r="QE42" s="19" t="str">
        <f t="shared" ca="1" si="369"/>
        <v>-</v>
      </c>
      <c r="QF42" s="19" t="str">
        <f t="shared" ca="1" si="369"/>
        <v>-</v>
      </c>
      <c r="QG42" s="19" t="str">
        <f t="shared" ca="1" si="369"/>
        <v>-</v>
      </c>
      <c r="QH42" s="19" t="str">
        <f t="shared" ca="1" si="369"/>
        <v>-</v>
      </c>
      <c r="QI42" s="19" t="str">
        <f t="shared" ca="1" si="369"/>
        <v>-</v>
      </c>
      <c r="QJ42" s="19" t="str">
        <f t="shared" ca="1" si="369"/>
        <v>-</v>
      </c>
      <c r="QK42" s="19" t="str">
        <f t="shared" ca="1" si="369"/>
        <v>-</v>
      </c>
      <c r="QL42" s="19" t="str">
        <f t="shared" ca="1" si="369"/>
        <v>-</v>
      </c>
      <c r="QM42" s="19" t="str">
        <f t="shared" ca="1" si="369"/>
        <v>-</v>
      </c>
      <c r="QN42" s="19" t="str">
        <f t="shared" ca="1" si="369"/>
        <v>-</v>
      </c>
      <c r="QO42" s="19" t="str">
        <f t="shared" ca="1" si="369"/>
        <v>-</v>
      </c>
      <c r="QP42" s="19" t="str">
        <f t="shared" ca="1" si="369"/>
        <v>-</v>
      </c>
      <c r="QQ42" s="19" t="str">
        <f t="shared" ca="1" si="369"/>
        <v>-</v>
      </c>
      <c r="QR42" s="12" t="b">
        <f t="shared" ca="1" si="347"/>
        <v>1</v>
      </c>
      <c r="QS42" s="19" t="str">
        <f t="shared" ca="1" si="369"/>
        <v>-</v>
      </c>
      <c r="QT42" s="19" t="str">
        <f t="shared" ca="1" si="369"/>
        <v>-</v>
      </c>
      <c r="QU42" s="19" t="str">
        <f t="shared" ca="1" si="370"/>
        <v>-</v>
      </c>
      <c r="QV42" s="19" t="str">
        <f t="shared" ca="1" si="370"/>
        <v>-</v>
      </c>
      <c r="QW42" s="19" t="str">
        <f t="shared" ca="1" si="370"/>
        <v>-</v>
      </c>
      <c r="QX42" s="19" t="str">
        <f t="shared" ca="1" si="370"/>
        <v>-</v>
      </c>
      <c r="QY42" s="19" t="str">
        <f t="shared" ca="1" si="370"/>
        <v>-</v>
      </c>
      <c r="QZ42" s="19" t="str">
        <f t="shared" ca="1" si="370"/>
        <v>-</v>
      </c>
      <c r="RA42" s="19" t="str">
        <f t="shared" ca="1" si="370"/>
        <v>-</v>
      </c>
      <c r="RB42" s="19" t="str">
        <f t="shared" ca="1" si="370"/>
        <v>-</v>
      </c>
      <c r="RC42" s="19" t="str">
        <f t="shared" ca="1" si="370"/>
        <v>-</v>
      </c>
      <c r="RD42" s="19" t="str">
        <f t="shared" ca="1" si="370"/>
        <v>-</v>
      </c>
      <c r="RE42" s="19" t="str">
        <f t="shared" ca="1" si="370"/>
        <v>-</v>
      </c>
      <c r="RF42" s="19" t="str">
        <f t="shared" ca="1" si="370"/>
        <v>-</v>
      </c>
      <c r="RG42" s="19" t="str">
        <f t="shared" ca="1" si="370"/>
        <v>-</v>
      </c>
      <c r="RH42" s="19" t="str">
        <f t="shared" ca="1" si="370"/>
        <v>-</v>
      </c>
      <c r="RI42" s="19" t="str">
        <f t="shared" ca="1" si="370"/>
        <v>-</v>
      </c>
      <c r="RJ42" s="19" t="str">
        <f t="shared" ca="1" si="370"/>
        <v>-</v>
      </c>
      <c r="RK42" s="19" t="str">
        <f t="shared" ca="1" si="370"/>
        <v>-</v>
      </c>
      <c r="RL42" s="19" t="str">
        <f t="shared" ca="1" si="370"/>
        <v>-</v>
      </c>
      <c r="RM42" s="19" t="str">
        <f t="shared" ca="1" si="370"/>
        <v>-</v>
      </c>
      <c r="RN42" s="19" t="str">
        <f t="shared" ca="1" si="370"/>
        <v>-</v>
      </c>
      <c r="RO42" s="19" t="str">
        <f t="shared" ca="1" si="370"/>
        <v>-</v>
      </c>
      <c r="RP42" s="19" t="str">
        <f t="shared" ca="1" si="370"/>
        <v>-</v>
      </c>
      <c r="RQ42" s="19" t="str">
        <f t="shared" ca="1" si="370"/>
        <v>-</v>
      </c>
      <c r="RR42" s="19" t="str">
        <f t="shared" ca="1" si="370"/>
        <v>-</v>
      </c>
      <c r="RS42" s="19" t="str">
        <f t="shared" ca="1" si="370"/>
        <v>-</v>
      </c>
      <c r="RT42" s="19" t="str">
        <f t="shared" ca="1" si="370"/>
        <v>-</v>
      </c>
      <c r="RU42" s="19" t="str">
        <f t="shared" ca="1" si="370"/>
        <v>-</v>
      </c>
      <c r="RV42" s="19" t="str">
        <f t="shared" ca="1" si="349"/>
        <v>-</v>
      </c>
      <c r="RW42" s="19" t="str">
        <f t="shared" ca="1" si="349"/>
        <v>-</v>
      </c>
      <c r="RX42" s="19" t="str">
        <f t="shared" ca="1" si="349"/>
        <v>-</v>
      </c>
      <c r="RY42" s="19" t="str">
        <f t="shared" ca="1" si="349"/>
        <v>-</v>
      </c>
      <c r="RZ42" s="19" t="str">
        <f t="shared" ca="1" si="349"/>
        <v>-</v>
      </c>
      <c r="SA42" s="19" t="str">
        <f t="shared" ca="1" si="349"/>
        <v>-</v>
      </c>
      <c r="SB42" s="19" t="str">
        <f t="shared" ca="1" si="370"/>
        <v>-</v>
      </c>
      <c r="SC42" s="19" t="str">
        <f t="shared" ca="1" si="370"/>
        <v>-</v>
      </c>
      <c r="SD42" s="19" t="str">
        <f t="shared" ca="1" si="370"/>
        <v>-</v>
      </c>
      <c r="SE42" s="19" t="str">
        <f t="shared" ca="1" si="370"/>
        <v>-</v>
      </c>
      <c r="SF42" s="19" t="str">
        <f t="shared" ca="1" si="370"/>
        <v>-</v>
      </c>
      <c r="SG42" s="19" t="str">
        <f t="shared" ca="1" si="370"/>
        <v>-</v>
      </c>
      <c r="SH42" s="19" t="str">
        <f t="shared" ca="1" si="370"/>
        <v>-</v>
      </c>
      <c r="SI42" s="19" t="str">
        <f t="shared" ca="1" si="350"/>
        <v>-</v>
      </c>
      <c r="SJ42" s="19" t="str">
        <f t="shared" ca="1" si="350"/>
        <v>-</v>
      </c>
      <c r="SK42" s="19" t="str">
        <f t="shared" ca="1" si="350"/>
        <v>-</v>
      </c>
      <c r="SL42" s="19" t="str">
        <f t="shared" ca="1" si="350"/>
        <v>-</v>
      </c>
      <c r="SM42" s="19" t="str">
        <f t="shared" ca="1" si="350"/>
        <v>-</v>
      </c>
      <c r="SN42" s="19" t="str">
        <f t="shared" ca="1" si="350"/>
        <v>-</v>
      </c>
      <c r="SO42" s="19" t="str">
        <f t="shared" ca="1" si="350"/>
        <v>-</v>
      </c>
      <c r="SP42" s="19" t="str">
        <f t="shared" ca="1" si="350"/>
        <v>-</v>
      </c>
      <c r="SQ42" s="19" t="str">
        <f t="shared" ca="1" si="350"/>
        <v>-</v>
      </c>
      <c r="SR42" s="19" t="str">
        <f t="shared" ca="1" si="350"/>
        <v>-</v>
      </c>
      <c r="SS42" s="19" t="str">
        <f t="shared" ca="1" si="350"/>
        <v>-</v>
      </c>
      <c r="ST42" s="19" t="str">
        <f t="shared" ca="1" si="350"/>
        <v>-</v>
      </c>
      <c r="SU42" s="19" t="str">
        <f t="shared" ca="1" si="350"/>
        <v>-</v>
      </c>
      <c r="SV42" s="19" t="str">
        <f t="shared" ca="1" si="350"/>
        <v>-</v>
      </c>
      <c r="SW42" s="19" t="str">
        <f t="shared" ca="1" si="350"/>
        <v>-</v>
      </c>
      <c r="SX42" s="19" t="str">
        <f t="shared" ca="1" si="350"/>
        <v>-</v>
      </c>
      <c r="SY42" s="19" t="str">
        <f t="shared" ca="1" si="371"/>
        <v>-</v>
      </c>
      <c r="SZ42" s="19" t="str">
        <f t="shared" ca="1" si="371"/>
        <v>-</v>
      </c>
      <c r="TA42" s="19" t="str">
        <f t="shared" ca="1" si="371"/>
        <v>-</v>
      </c>
      <c r="TB42" s="12" t="str">
        <f t="shared" ca="1" si="352"/>
        <v>-</v>
      </c>
      <c r="TC42" s="19" t="str">
        <f t="shared" ref="TC42:VF60" ca="1" si="387">OFFSET(TC$5,$B42,0)</f>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7"/>
        <v>-</v>
      </c>
      <c r="US42" s="19" t="str">
        <f t="shared" ca="1" si="387"/>
        <v>-</v>
      </c>
      <c r="UT42" s="19" t="str">
        <f t="shared" ca="1" si="387"/>
        <v>-</v>
      </c>
      <c r="UU42" s="19" t="str">
        <f t="shared" ca="1" si="387"/>
        <v>-</v>
      </c>
      <c r="UV42" s="19" t="str">
        <f t="shared" ca="1" si="387"/>
        <v>-</v>
      </c>
      <c r="UW42" s="19" t="str">
        <f t="shared" ca="1" si="387"/>
        <v>-</v>
      </c>
      <c r="UX42" s="19" t="str">
        <f t="shared" ca="1" si="387"/>
        <v>-</v>
      </c>
      <c r="UY42" s="19" t="str">
        <f t="shared" ca="1" si="387"/>
        <v>-</v>
      </c>
      <c r="UZ42" s="19" t="str">
        <f t="shared" ca="1" si="387"/>
        <v>-</v>
      </c>
      <c r="VA42" s="19" t="str">
        <f t="shared" ca="1" si="387"/>
        <v>-</v>
      </c>
      <c r="VB42" s="19" t="str">
        <f t="shared" ca="1" si="387"/>
        <v>-</v>
      </c>
      <c r="VC42" s="19" t="str">
        <f t="shared" ca="1" si="387"/>
        <v>-</v>
      </c>
      <c r="VD42" s="19" t="str">
        <f t="shared" ca="1" si="387"/>
        <v>-</v>
      </c>
      <c r="VE42" s="19" t="str">
        <f t="shared" ca="1" si="387"/>
        <v>-</v>
      </c>
      <c r="VF42" s="19" t="str">
        <f t="shared" ca="1" si="387"/>
        <v>-</v>
      </c>
      <c r="VG42" s="19" t="str">
        <f t="shared" ca="1" si="353"/>
        <v>-</v>
      </c>
      <c r="VH42" s="19" t="str">
        <f t="shared" ca="1" si="353"/>
        <v>-</v>
      </c>
      <c r="VI42" s="19" t="str">
        <f t="shared" ca="1" si="353"/>
        <v>-</v>
      </c>
      <c r="VJ42" s="19" t="str">
        <f t="shared" ca="1" si="353"/>
        <v>-</v>
      </c>
      <c r="VK42" s="19" t="str">
        <f t="shared" ca="1" si="353"/>
        <v>-</v>
      </c>
      <c r="VL42" s="19">
        <f t="shared" ref="VL42:VL60" ca="1" si="388">OFFSET(VL$5,$B42,0)</f>
        <v>1</v>
      </c>
      <c r="VM42" s="23">
        <v>0</v>
      </c>
    </row>
    <row r="43" spans="1:585" outlineLevel="2">
      <c r="A43" s="21">
        <f t="shared" si="372"/>
        <v>38</v>
      </c>
      <c r="B43" s="561">
        <f t="shared" ca="1" si="373"/>
        <v>36</v>
      </c>
      <c r="C43">
        <f>202</f>
        <v>202</v>
      </c>
      <c r="D43" s="136" t="str">
        <f t="shared" ca="1" si="278"/>
        <v>GSW</v>
      </c>
      <c r="E43" t="b">
        <v>1</v>
      </c>
      <c r="F43" t="b">
        <v>0</v>
      </c>
      <c r="G43" s="349" t="b">
        <v>0</v>
      </c>
      <c r="H43" s="229">
        <f ca="1">OFFSET(H43,-1,0)+1</f>
        <v>3</v>
      </c>
      <c r="I43" s="229">
        <f t="shared" ca="1" si="355"/>
        <v>1</v>
      </c>
      <c r="J43" s="116">
        <f t="shared" ca="1" si="280"/>
        <v>0</v>
      </c>
      <c r="K43" s="229">
        <f t="shared" ca="1" si="355"/>
        <v>0</v>
      </c>
      <c r="L43" s="229">
        <f t="shared" ca="1" si="355"/>
        <v>0</v>
      </c>
      <c r="M43" s="229"/>
      <c r="N43" s="229">
        <f t="shared" ca="1" si="356"/>
        <v>2</v>
      </c>
      <c r="O43" s="229">
        <f t="shared" ca="1" si="357"/>
        <v>3</v>
      </c>
      <c r="P43" s="229">
        <f t="shared" ca="1" si="358"/>
        <v>2</v>
      </c>
      <c r="Q43" s="229">
        <f t="shared" ca="1" si="359"/>
        <v>2</v>
      </c>
      <c r="R43" s="229">
        <f t="shared" ca="1" si="359"/>
        <v>0</v>
      </c>
      <c r="S43" s="229">
        <f t="shared" ca="1" si="359"/>
        <v>0</v>
      </c>
      <c r="T43" s="229">
        <f t="shared" ca="1" si="359"/>
        <v>0</v>
      </c>
      <c r="U43" s="229">
        <f t="shared" ca="1" si="359"/>
        <v>0</v>
      </c>
      <c r="V43" s="229">
        <f t="shared" ca="1" si="358"/>
        <v>0</v>
      </c>
      <c r="W43" s="229">
        <f t="shared" ca="1" si="360"/>
        <v>1</v>
      </c>
      <c r="X43" s="229">
        <f t="shared" ca="1" si="358"/>
        <v>1</v>
      </c>
      <c r="Y43" s="229">
        <f t="shared" ca="1" si="358"/>
        <v>1</v>
      </c>
      <c r="Z43" s="265"/>
      <c r="AA43" s="265"/>
      <c r="AB43" s="265"/>
      <c r="AC43" s="265"/>
      <c r="AD43" s="265"/>
      <c r="AE43" s="229">
        <f t="shared" ca="1" si="361"/>
        <v>0</v>
      </c>
      <c r="AF43" s="265"/>
      <c r="AG43" s="265">
        <f t="shared" ca="1" si="362"/>
        <v>0</v>
      </c>
      <c r="AH43" s="265">
        <f t="shared" ca="1" si="362"/>
        <v>0</v>
      </c>
      <c r="AI43" s="265">
        <f t="shared" ca="1" si="362"/>
        <v>0</v>
      </c>
      <c r="AJ43" s="265">
        <f t="shared" ca="1" si="362"/>
        <v>0</v>
      </c>
      <c r="AK43" s="265">
        <f t="shared" ca="1" si="362"/>
        <v>0</v>
      </c>
      <c r="AL43" s="265">
        <f t="shared" ca="1" si="362"/>
        <v>0</v>
      </c>
      <c r="AM43" s="265">
        <f t="shared" ca="1" si="362"/>
        <v>0</v>
      </c>
      <c r="AN43" s="136">
        <f t="shared" ca="1" si="284"/>
        <v>2</v>
      </c>
      <c r="AO43" s="136">
        <f ca="1">INDEX(CHOOSE($P43,DataAutumn!i.AdultDrys,DataWinter!i.AdultDrys,DataSpring!i.AdultDrys),1,$O43)</f>
        <v>4</v>
      </c>
      <c r="AP43" s="5">
        <f t="shared" ca="1" si="285"/>
        <v>1</v>
      </c>
      <c r="AQ43" s="5">
        <f t="shared" ca="1" si="285"/>
        <v>1</v>
      </c>
      <c r="AR43" s="5">
        <f t="shared" ca="1" si="286"/>
        <v>3</v>
      </c>
      <c r="AS43">
        <f t="shared" ca="1" si="287"/>
        <v>1</v>
      </c>
      <c r="AV43" s="224" t="str">
        <f t="shared" ca="1" si="288"/>
        <v>FeedSupply 00003 GSW MWM&amp;BBT Day169 Scan2-0000 RR     GP100% WP100% MP100% T_TRUE (F33N33)</v>
      </c>
      <c r="AW43" s="9" t="str">
        <f ca="1">IF(COUNTIF(AV$5:AV43,AV43)=1,"-","Dup")</f>
        <v>-</v>
      </c>
      <c r="AX43" s="9"/>
      <c r="AY43" s="19" t="b">
        <f t="shared" ref="AY43:BF59" ca="1" si="389">OFFSET(AY$5,$B43,0)</f>
        <v>0</v>
      </c>
      <c r="AZ43" s="19" t="b">
        <f t="shared" ca="1" si="389"/>
        <v>0</v>
      </c>
      <c r="BA43" s="19" t="b">
        <f t="shared" ca="1" si="389"/>
        <v>0</v>
      </c>
      <c r="BB43" s="19" t="b">
        <f t="shared" ca="1" si="389"/>
        <v>0</v>
      </c>
      <c r="BC43" s="19" t="b">
        <f t="shared" ca="1" si="389"/>
        <v>0</v>
      </c>
      <c r="BD43" s="19" t="b">
        <f t="shared" ca="1" si="389"/>
        <v>0</v>
      </c>
      <c r="BE43" s="19" t="b">
        <f t="shared" ca="1" si="389"/>
        <v>0</v>
      </c>
      <c r="BF43" s="19" t="b">
        <f t="shared" ca="1" si="389"/>
        <v>0</v>
      </c>
      <c r="BG43" s="9"/>
      <c r="BH43" s="19" t="b">
        <f t="shared" ca="1" si="289"/>
        <v>1</v>
      </c>
      <c r="BI43" s="19" t="str">
        <f t="shared" ca="1" si="289"/>
        <v>-</v>
      </c>
      <c r="BJ43" s="19" t="str">
        <f t="shared" ca="1" si="289"/>
        <v>-</v>
      </c>
      <c r="BK43" s="19" t="str">
        <f t="shared" ca="1" si="289"/>
        <v>-</v>
      </c>
      <c r="BL43" s="19" t="b">
        <f t="shared" ca="1" si="289"/>
        <v>0</v>
      </c>
      <c r="BM43" s="19">
        <f t="shared" ca="1" si="290"/>
        <v>0</v>
      </c>
      <c r="BN43" s="19" t="b">
        <f t="shared" ca="1" si="290"/>
        <v>1</v>
      </c>
      <c r="BO43" s="9"/>
      <c r="BP43" s="19" t="str">
        <f t="shared" ca="1" si="291"/>
        <v>-</v>
      </c>
      <c r="BQ43" s="5" t="str">
        <f t="shared" ca="1" si="292"/>
        <v>-</v>
      </c>
      <c r="BR43" s="5">
        <f t="shared" ca="1" si="293"/>
        <v>0</v>
      </c>
      <c r="BS43" s="19" t="str">
        <f t="shared" ca="1" si="294"/>
        <v>-</v>
      </c>
      <c r="BT43" s="19" t="str">
        <f t="shared" ca="1" si="294"/>
        <v>-</v>
      </c>
      <c r="BU43" s="19" t="str">
        <f t="shared" ca="1" si="294"/>
        <v>-</v>
      </c>
      <c r="BV43" s="5" t="str">
        <f t="shared" ca="1" si="295"/>
        <v>-</v>
      </c>
      <c r="BW43" s="5">
        <f t="shared" ca="1" si="296"/>
        <v>0</v>
      </c>
      <c r="BX43" s="19" t="str">
        <f t="shared" ca="1" si="297"/>
        <v>-</v>
      </c>
      <c r="BY43" s="5" t="str">
        <f t="shared" ca="1" si="298"/>
        <v>-</v>
      </c>
      <c r="BZ43" s="5">
        <f t="shared" ca="1" si="299"/>
        <v>0</v>
      </c>
      <c r="CA43" s="19" t="str">
        <f t="shared" ca="1" si="300"/>
        <v>-</v>
      </c>
      <c r="CB43" s="19" t="str">
        <f t="shared" ca="1" si="300"/>
        <v>-</v>
      </c>
      <c r="CC43" s="19" t="str">
        <f t="shared" ca="1" si="300"/>
        <v>-</v>
      </c>
      <c r="CD43" s="5" t="str">
        <f t="shared" ca="1" si="301"/>
        <v>-</v>
      </c>
      <c r="CE43" s="5">
        <f t="shared" ca="1" si="302"/>
        <v>0</v>
      </c>
      <c r="CF43" s="9"/>
      <c r="CG43" s="19" t="str">
        <f t="shared" ca="1" si="303"/>
        <v>-</v>
      </c>
      <c r="CH43" s="19" t="str">
        <f t="shared" ca="1" si="303"/>
        <v>-</v>
      </c>
      <c r="CI43" s="19" t="str">
        <f t="shared" ca="1" si="303"/>
        <v>-</v>
      </c>
      <c r="CJ43" s="19" t="str">
        <f t="shared" ca="1" si="303"/>
        <v>-</v>
      </c>
      <c r="CK43" s="19" t="str">
        <f t="shared" ca="1" si="303"/>
        <v>-</v>
      </c>
      <c r="CL43" s="19" t="str">
        <f t="shared" ca="1" si="303"/>
        <v>-</v>
      </c>
      <c r="CM43" s="19" t="str">
        <f t="shared" ca="1" si="303"/>
        <v>-</v>
      </c>
      <c r="CN43" s="19" t="str">
        <f t="shared" ca="1" si="303"/>
        <v>-</v>
      </c>
      <c r="CO43" s="19" t="str">
        <f t="shared" ca="1" si="303"/>
        <v>-</v>
      </c>
      <c r="CP43" s="19" t="str">
        <f t="shared" ca="1" si="303"/>
        <v>-</v>
      </c>
      <c r="CQ43" s="9"/>
      <c r="CR43" s="136" t="b">
        <f t="shared" si="304"/>
        <v>1</v>
      </c>
      <c r="CS43" s="12" t="b">
        <v>0</v>
      </c>
      <c r="CT43" s="12" t="b">
        <v>1</v>
      </c>
      <c r="CU43" s="581">
        <f ca="1">OFFSET($CY43,-1,0)</f>
        <v>232120000001</v>
      </c>
      <c r="CV43" s="12" t="b">
        <v>0</v>
      </c>
      <c r="CW43" s="12" t="s">
        <v>31</v>
      </c>
      <c r="CX43" s="19" t="b">
        <f t="shared" ca="1" si="375"/>
        <v>1</v>
      </c>
      <c r="CY43" s="583">
        <f t="shared" ref="CY43:CY60" ca="1" si="390">OFFSET(CY43,-1,0)+IF($CX43=TRUE,1,0)</f>
        <v>232120000002</v>
      </c>
      <c r="CZ43" s="430">
        <f t="shared" ca="1" si="306"/>
        <v>669</v>
      </c>
      <c r="DA43" s="430">
        <f t="shared" ca="1" si="306"/>
        <v>703</v>
      </c>
      <c r="DB43" s="430">
        <f t="shared" ca="1" si="306"/>
        <v>738</v>
      </c>
      <c r="DC43" s="144">
        <f t="shared" ca="1" si="307"/>
        <v>413</v>
      </c>
      <c r="DD43" s="144">
        <f t="shared" ca="1" si="307"/>
        <v>448</v>
      </c>
      <c r="DE43" s="144">
        <f t="shared" ca="1" si="307"/>
        <v>483</v>
      </c>
      <c r="DF43" s="19" t="str">
        <f t="shared" ca="1" si="376"/>
        <v>-</v>
      </c>
      <c r="DG43" s="19" t="str">
        <f t="shared" ca="1" si="308"/>
        <v>-</v>
      </c>
      <c r="DH43" s="19" t="str">
        <f t="shared" ca="1" si="308"/>
        <v>-</v>
      </c>
      <c r="DI43" s="19" t="str">
        <f t="shared" ca="1" si="308"/>
        <v>-</v>
      </c>
      <c r="DJ43" s="19" t="str">
        <f t="shared" ca="1" si="308"/>
        <v>-</v>
      </c>
      <c r="DK43" s="19" t="str">
        <f t="shared" ca="1" si="308"/>
        <v>-</v>
      </c>
      <c r="DL43" s="12">
        <v>3</v>
      </c>
      <c r="DM43" s="12">
        <v>3</v>
      </c>
      <c r="DN43" s="19">
        <f t="shared" ref="DN43:DN59" ca="1" si="391">OFFSET(DN$5,$B43,0)</f>
        <v>0</v>
      </c>
      <c r="DO43" s="12">
        <v>2</v>
      </c>
      <c r="DP43" s="12">
        <v>-2</v>
      </c>
      <c r="DQ43" s="19" t="str">
        <f t="shared" ca="1" si="377"/>
        <v>-</v>
      </c>
      <c r="DR43" s="19" t="str">
        <f t="shared" ca="1" si="377"/>
        <v>-</v>
      </c>
      <c r="DS43" s="19" t="str">
        <f t="shared" ca="1" si="377"/>
        <v>-</v>
      </c>
      <c r="DT43" s="242">
        <f t="shared" ref="DT43:DV57" ca="1" si="392">DN43</f>
        <v>0</v>
      </c>
      <c r="DU43" s="242">
        <f>DO43</f>
        <v>2</v>
      </c>
      <c r="DV43" s="242">
        <f t="shared" si="392"/>
        <v>-2</v>
      </c>
      <c r="DW43" s="19" t="str">
        <f t="shared" ca="1" si="289"/>
        <v>-</v>
      </c>
      <c r="DX43" s="19">
        <f t="shared" ca="1" si="289"/>
        <v>1</v>
      </c>
      <c r="DY43" s="19">
        <f t="shared" ca="1" si="289"/>
        <v>1</v>
      </c>
      <c r="DZ43" s="9"/>
      <c r="EA43" s="19" t="str">
        <f t="shared" ca="1" si="178"/>
        <v>-</v>
      </c>
      <c r="EB43" s="19" t="str">
        <f t="shared" ca="1" si="178"/>
        <v>-</v>
      </c>
      <c r="EC43" s="19" t="str">
        <f t="shared" ca="1" si="178"/>
        <v>-</v>
      </c>
      <c r="ED43" s="19" t="str">
        <f t="shared" ca="1" si="178"/>
        <v>-</v>
      </c>
      <c r="EE43" s="19" t="str">
        <f t="shared" ca="1" si="178"/>
        <v>-</v>
      </c>
      <c r="EF43" s="19" t="str">
        <f t="shared" ca="1" si="178"/>
        <v>-</v>
      </c>
      <c r="EG43" s="19" t="str">
        <f t="shared" ca="1" si="178"/>
        <v>-</v>
      </c>
      <c r="EH43" s="19" t="str">
        <f t="shared" ca="1" si="178"/>
        <v>-</v>
      </c>
      <c r="EI43" s="19" t="str">
        <f t="shared" ca="1" si="178"/>
        <v>-</v>
      </c>
      <c r="EJ43" s="19" t="str">
        <f t="shared" ca="1" si="178"/>
        <v>-</v>
      </c>
      <c r="EK43" s="19" t="str">
        <f t="shared" ca="1" si="178"/>
        <v>-</v>
      </c>
      <c r="EL43" s="19" t="str">
        <f t="shared" ca="1" si="178"/>
        <v>-</v>
      </c>
      <c r="EM43" s="19">
        <f t="shared" ca="1" si="378"/>
        <v>0</v>
      </c>
      <c r="EN43" s="19">
        <f t="shared" ca="1" si="311"/>
        <v>0</v>
      </c>
      <c r="EO43" s="19">
        <f t="shared" ca="1" si="311"/>
        <v>0</v>
      </c>
      <c r="EP43" s="19">
        <f t="shared" ca="1" si="311"/>
        <v>0</v>
      </c>
      <c r="EQ43" s="19">
        <f t="shared" ca="1" si="312"/>
        <v>0</v>
      </c>
      <c r="ER43" s="19">
        <f t="shared" ca="1" si="311"/>
        <v>0</v>
      </c>
      <c r="ES43" s="19">
        <f t="shared" ca="1" si="312"/>
        <v>0</v>
      </c>
      <c r="ET43" s="19">
        <f t="shared" ca="1" si="311"/>
        <v>0</v>
      </c>
      <c r="EU43" s="19">
        <f t="shared" ca="1" si="312"/>
        <v>0</v>
      </c>
      <c r="EV43" s="19">
        <f t="shared" ca="1" si="312"/>
        <v>0</v>
      </c>
      <c r="EW43" s="19">
        <f t="shared" ca="1" si="312"/>
        <v>0</v>
      </c>
      <c r="EX43" s="19">
        <f t="shared" ca="1" si="312"/>
        <v>0</v>
      </c>
      <c r="EY43" s="19">
        <f t="shared" ca="1" si="312"/>
        <v>0</v>
      </c>
      <c r="EZ43" s="19">
        <f t="shared" ca="1" si="312"/>
        <v>0</v>
      </c>
      <c r="FA43" s="19">
        <f t="shared" ca="1" si="312"/>
        <v>0</v>
      </c>
      <c r="FB43" s="19">
        <f t="shared" ca="1" si="312"/>
        <v>0</v>
      </c>
      <c r="FC43" s="19">
        <f t="shared" ca="1" si="312"/>
        <v>0</v>
      </c>
      <c r="FD43" s="19">
        <f t="shared" ca="1" si="312"/>
        <v>0</v>
      </c>
      <c r="FE43" s="19">
        <f t="shared" ca="1" si="312"/>
        <v>0</v>
      </c>
      <c r="FF43" s="19">
        <f t="shared" ca="1" si="312"/>
        <v>0</v>
      </c>
      <c r="FG43" s="19">
        <f t="shared" ca="1" si="312"/>
        <v>0</v>
      </c>
      <c r="FH43" s="19">
        <f t="shared" ca="1" si="312"/>
        <v>0</v>
      </c>
      <c r="FI43" s="19">
        <f t="shared" ca="1" si="312"/>
        <v>0</v>
      </c>
      <c r="FJ43" s="19">
        <f t="shared" ca="1" si="312"/>
        <v>0</v>
      </c>
      <c r="FK43" s="19">
        <f t="shared" ca="1" si="312"/>
        <v>0</v>
      </c>
      <c r="FL43" s="19">
        <f t="shared" ca="1" si="312"/>
        <v>0</v>
      </c>
      <c r="FM43" s="19">
        <f t="shared" ca="1" si="312"/>
        <v>0</v>
      </c>
      <c r="FN43" s="19">
        <f t="shared" ca="1" si="312"/>
        <v>0</v>
      </c>
      <c r="FO43" s="19">
        <f t="shared" ca="1" si="312"/>
        <v>0</v>
      </c>
      <c r="FP43" s="19">
        <f t="shared" ca="1" si="313"/>
        <v>0</v>
      </c>
      <c r="FQ43" s="19">
        <f t="shared" ca="1" si="313"/>
        <v>0</v>
      </c>
      <c r="FR43" s="19">
        <f t="shared" ca="1" si="313"/>
        <v>0</v>
      </c>
      <c r="FS43" s="19">
        <f t="shared" ca="1" si="313"/>
        <v>0</v>
      </c>
      <c r="FT43" s="19">
        <f t="shared" ca="1" si="313"/>
        <v>0</v>
      </c>
      <c r="FU43" s="19">
        <f t="shared" ca="1" si="313"/>
        <v>0</v>
      </c>
      <c r="FV43" s="19">
        <f t="shared" ca="1" si="313"/>
        <v>0</v>
      </c>
      <c r="FW43" s="19">
        <f t="shared" ca="1" si="313"/>
        <v>0</v>
      </c>
      <c r="FX43" s="19">
        <f t="shared" ca="1" si="313"/>
        <v>0</v>
      </c>
      <c r="FY43" s="19">
        <f t="shared" ca="1" si="313"/>
        <v>0</v>
      </c>
      <c r="FZ43" s="19">
        <f t="shared" ca="1" si="312"/>
        <v>0</v>
      </c>
      <c r="GA43" s="19">
        <f t="shared" ca="1" si="312"/>
        <v>0</v>
      </c>
      <c r="GB43" s="19">
        <f t="shared" ca="1" si="312"/>
        <v>0</v>
      </c>
      <c r="GC43" s="19">
        <f t="shared" ca="1" si="312"/>
        <v>0</v>
      </c>
      <c r="GD43" s="19">
        <f t="shared" ca="1" si="312"/>
        <v>0</v>
      </c>
      <c r="GE43" s="19">
        <f t="shared" ca="1" si="312"/>
        <v>0</v>
      </c>
      <c r="GF43" s="19">
        <f t="shared" ca="1" si="312"/>
        <v>0</v>
      </c>
      <c r="GG43" s="19">
        <f t="shared" ca="1" si="312"/>
        <v>0</v>
      </c>
      <c r="GH43" s="19">
        <f t="shared" ca="1" si="312"/>
        <v>0</v>
      </c>
      <c r="GI43" s="19">
        <f t="shared" ca="1" si="312"/>
        <v>0</v>
      </c>
      <c r="GJ43" s="19">
        <f t="shared" ca="1" si="312"/>
        <v>0</v>
      </c>
      <c r="GK43" s="19">
        <f t="shared" ca="1" si="312"/>
        <v>0</v>
      </c>
      <c r="GL43" s="19">
        <f t="shared" ca="1" si="312"/>
        <v>0</v>
      </c>
      <c r="GM43" s="19">
        <f t="shared" ca="1" si="312"/>
        <v>0</v>
      </c>
      <c r="GN43" s="19">
        <f t="shared" ca="1" si="312"/>
        <v>0</v>
      </c>
      <c r="GO43" s="19">
        <f t="shared" ca="1" si="312"/>
        <v>0</v>
      </c>
      <c r="GP43" s="19">
        <f t="shared" ca="1" si="312"/>
        <v>0</v>
      </c>
      <c r="GQ43" s="19">
        <f t="shared" ca="1" si="312"/>
        <v>0</v>
      </c>
      <c r="GR43" s="19">
        <f t="shared" ca="1" si="312"/>
        <v>0</v>
      </c>
      <c r="GS43" s="19">
        <f t="shared" ca="1" si="312"/>
        <v>0</v>
      </c>
      <c r="GT43" s="19">
        <f t="shared" ca="1" si="312"/>
        <v>0</v>
      </c>
      <c r="GU43" s="19">
        <f t="shared" ca="1" si="312"/>
        <v>0</v>
      </c>
      <c r="GV43" s="19">
        <f t="shared" ca="1" si="312"/>
        <v>0</v>
      </c>
      <c r="GW43" s="19">
        <f t="shared" ca="1" si="312"/>
        <v>0</v>
      </c>
      <c r="GX43" s="19">
        <f t="shared" ca="1" si="312"/>
        <v>0</v>
      </c>
      <c r="GY43" s="19">
        <f t="shared" ca="1" si="314"/>
        <v>0</v>
      </c>
      <c r="GZ43" s="19">
        <f t="shared" ca="1" si="314"/>
        <v>0</v>
      </c>
      <c r="HA43" s="19">
        <f t="shared" ca="1" si="314"/>
        <v>0</v>
      </c>
      <c r="HB43" s="19">
        <f t="shared" ca="1" si="314"/>
        <v>0</v>
      </c>
      <c r="HC43" s="19">
        <f t="shared" ca="1" si="314"/>
        <v>0</v>
      </c>
      <c r="HD43" s="19">
        <f t="shared" ca="1" si="314"/>
        <v>0</v>
      </c>
      <c r="HE43" s="19">
        <f t="shared" ca="1" si="314"/>
        <v>0</v>
      </c>
      <c r="HF43" s="19">
        <f t="shared" ca="1" si="314"/>
        <v>0</v>
      </c>
      <c r="HG43" s="19">
        <f t="shared" ca="1" si="314"/>
        <v>0</v>
      </c>
      <c r="HH43" s="19">
        <f t="shared" ca="1" si="314"/>
        <v>0</v>
      </c>
      <c r="HI43" s="19">
        <f t="shared" ca="1" si="314"/>
        <v>0</v>
      </c>
      <c r="HJ43" s="19">
        <f t="shared" ca="1" si="314"/>
        <v>0</v>
      </c>
      <c r="HK43" s="19">
        <f t="shared" ca="1" si="314"/>
        <v>0</v>
      </c>
      <c r="HL43" s="19">
        <f t="shared" ca="1" si="314"/>
        <v>0</v>
      </c>
      <c r="HM43" s="19">
        <f t="shared" ca="1" si="314"/>
        <v>0</v>
      </c>
      <c r="HN43" s="19">
        <f t="shared" ca="1" si="314"/>
        <v>0</v>
      </c>
      <c r="HO43" s="19">
        <f t="shared" ca="1" si="314"/>
        <v>0</v>
      </c>
      <c r="HP43" s="19">
        <f t="shared" ca="1" si="314"/>
        <v>0</v>
      </c>
      <c r="HQ43" s="19">
        <f t="shared" ca="1" si="314"/>
        <v>0</v>
      </c>
      <c r="HR43" s="19">
        <f t="shared" ca="1" si="314"/>
        <v>0</v>
      </c>
      <c r="HS43" s="19">
        <f t="shared" ca="1" si="314"/>
        <v>0</v>
      </c>
      <c r="HT43" s="19">
        <f t="shared" ca="1" si="314"/>
        <v>0</v>
      </c>
      <c r="HU43" s="19">
        <f t="shared" ca="1" si="314"/>
        <v>0</v>
      </c>
      <c r="HV43" s="19">
        <f t="shared" ca="1" si="315"/>
        <v>0</v>
      </c>
      <c r="HW43" s="19">
        <f t="shared" ca="1" si="315"/>
        <v>0</v>
      </c>
      <c r="HX43" s="19">
        <f t="shared" ca="1" si="315"/>
        <v>0</v>
      </c>
      <c r="HY43" s="19">
        <f t="shared" ca="1" si="316"/>
        <v>0</v>
      </c>
      <c r="HZ43" s="19">
        <f t="shared" ca="1" si="316"/>
        <v>0</v>
      </c>
      <c r="IA43" s="19">
        <f t="shared" ca="1" si="316"/>
        <v>0</v>
      </c>
      <c r="IB43" s="19">
        <f t="shared" ca="1" si="316"/>
        <v>0</v>
      </c>
      <c r="IC43" s="19">
        <f t="shared" ca="1" si="316"/>
        <v>0</v>
      </c>
      <c r="ID43" s="19">
        <f t="shared" ca="1" si="316"/>
        <v>0</v>
      </c>
      <c r="IE43" s="19">
        <f t="shared" ca="1" si="316"/>
        <v>0</v>
      </c>
      <c r="IF43" s="19">
        <f t="shared" ca="1" si="316"/>
        <v>0</v>
      </c>
      <c r="IG43" s="19">
        <f t="shared" ca="1" si="316"/>
        <v>0</v>
      </c>
      <c r="IH43" s="19">
        <f t="shared" ca="1" si="316"/>
        <v>0</v>
      </c>
      <c r="II43" s="19">
        <f t="shared" ca="1" si="315"/>
        <v>0</v>
      </c>
      <c r="IJ43" s="19">
        <f t="shared" ca="1" si="315"/>
        <v>0</v>
      </c>
      <c r="IK43" s="19">
        <f t="shared" ca="1" si="315"/>
        <v>0</v>
      </c>
      <c r="IL43" s="19">
        <f t="shared" ca="1" si="315"/>
        <v>0</v>
      </c>
      <c r="IM43" s="19">
        <f t="shared" ca="1" si="315"/>
        <v>0</v>
      </c>
      <c r="IN43" s="19">
        <f t="shared" ca="1" si="315"/>
        <v>0</v>
      </c>
      <c r="IO43" s="19">
        <f t="shared" ca="1" si="315"/>
        <v>0</v>
      </c>
      <c r="IP43" s="19">
        <f t="shared" ca="1" si="315"/>
        <v>0</v>
      </c>
      <c r="IQ43" s="19">
        <f t="shared" ca="1" si="315"/>
        <v>0</v>
      </c>
      <c r="IR43" s="19">
        <f t="shared" ca="1" si="315"/>
        <v>0</v>
      </c>
      <c r="IS43" s="19">
        <f t="shared" ca="1" si="315"/>
        <v>0</v>
      </c>
      <c r="IT43" s="19">
        <f t="shared" ca="1" si="315"/>
        <v>0</v>
      </c>
      <c r="IU43" s="19">
        <f t="shared" ca="1" si="315"/>
        <v>0</v>
      </c>
      <c r="IV43" s="19">
        <f t="shared" ca="1" si="315"/>
        <v>0</v>
      </c>
      <c r="IW43" s="19">
        <f t="shared" ca="1" si="315"/>
        <v>0</v>
      </c>
      <c r="IX43" s="19">
        <f t="shared" ca="1" si="315"/>
        <v>0</v>
      </c>
      <c r="IY43" s="19">
        <f t="shared" ca="1" si="315"/>
        <v>0</v>
      </c>
      <c r="IZ43" s="19">
        <f t="shared" ca="1" si="315"/>
        <v>0</v>
      </c>
      <c r="JA43" s="19">
        <f t="shared" ca="1" si="315"/>
        <v>0</v>
      </c>
      <c r="JB43" s="19">
        <f t="shared" ca="1" si="315"/>
        <v>0</v>
      </c>
      <c r="JC43" s="19">
        <f t="shared" ca="1" si="315"/>
        <v>0</v>
      </c>
      <c r="JD43" s="19">
        <f t="shared" ca="1" si="315"/>
        <v>0</v>
      </c>
      <c r="JE43" s="19">
        <f t="shared" ca="1" si="315"/>
        <v>0</v>
      </c>
      <c r="JF43" s="19">
        <f t="shared" ca="1" si="315"/>
        <v>0</v>
      </c>
      <c r="JG43" s="19">
        <f t="shared" ca="1" si="315"/>
        <v>0</v>
      </c>
      <c r="JH43" s="5">
        <f t="shared" ca="1" si="317"/>
        <v>43</v>
      </c>
      <c r="JI43" s="9"/>
      <c r="JJ43" s="5">
        <f t="shared" ca="1" si="318"/>
        <v>1</v>
      </c>
      <c r="JK43" s="5" t="b">
        <f t="shared" ca="1" si="318"/>
        <v>1</v>
      </c>
      <c r="JL43" s="19">
        <f t="shared" ca="1" si="380"/>
        <v>0</v>
      </c>
      <c r="JM43" s="5">
        <f t="shared" ca="1" si="319"/>
        <v>0</v>
      </c>
      <c r="JN43" s="5">
        <f t="shared" ca="1" si="320"/>
        <v>0.01</v>
      </c>
      <c r="JO43" s="19">
        <f t="shared" ca="1" si="321"/>
        <v>0</v>
      </c>
      <c r="JP43" s="19">
        <f t="shared" ca="1" si="321"/>
        <v>0</v>
      </c>
      <c r="JQ43" s="19">
        <f t="shared" ca="1" si="321"/>
        <v>60</v>
      </c>
      <c r="JR43" s="19">
        <f t="shared" ca="1" si="380"/>
        <v>1</v>
      </c>
      <c r="JS43" s="19">
        <f t="shared" ca="1" si="380"/>
        <v>0</v>
      </c>
      <c r="JT43" s="19">
        <f t="shared" ca="1" si="380"/>
        <v>0</v>
      </c>
      <c r="JU43" s="19">
        <f t="shared" ca="1" si="380"/>
        <v>0</v>
      </c>
      <c r="JV43" s="19">
        <f t="shared" ca="1" si="380"/>
        <v>0</v>
      </c>
      <c r="JW43" s="19">
        <f t="shared" ca="1" si="380"/>
        <v>0</v>
      </c>
      <c r="JX43" s="19">
        <f t="shared" ca="1" si="380"/>
        <v>0</v>
      </c>
      <c r="JY43" s="19">
        <f t="shared" ca="1" si="380"/>
        <v>0</v>
      </c>
      <c r="JZ43" s="19">
        <f t="shared" ca="1" si="380"/>
        <v>0</v>
      </c>
      <c r="KA43" s="19">
        <f t="shared" ca="1" si="380"/>
        <v>0</v>
      </c>
      <c r="KB43" s="19">
        <f t="shared" ca="1" si="380"/>
        <v>0</v>
      </c>
      <c r="KC43" s="19">
        <f t="shared" ca="1" si="380"/>
        <v>0</v>
      </c>
      <c r="KD43" s="19">
        <f t="shared" ca="1" si="380"/>
        <v>0</v>
      </c>
      <c r="KE43" s="19">
        <f t="shared" ca="1" si="380"/>
        <v>0</v>
      </c>
      <c r="KF43" s="19">
        <f t="shared" ca="1" si="214"/>
        <v>0</v>
      </c>
      <c r="KG43" s="19">
        <f t="shared" ca="1" si="214"/>
        <v>0</v>
      </c>
      <c r="KH43" s="19">
        <f t="shared" ca="1" si="214"/>
        <v>0</v>
      </c>
      <c r="KI43" s="19">
        <f t="shared" ca="1" si="214"/>
        <v>0</v>
      </c>
      <c r="KJ43" s="19">
        <f t="shared" ca="1" si="214"/>
        <v>0</v>
      </c>
      <c r="KK43" s="19">
        <f t="shared" ca="1" si="214"/>
        <v>0</v>
      </c>
      <c r="KL43" s="19">
        <f t="shared" ca="1" si="214"/>
        <v>0</v>
      </c>
      <c r="KM43" s="19">
        <f t="shared" ca="1" si="214"/>
        <v>0</v>
      </c>
      <c r="KN43" s="5">
        <f t="shared" ca="1" si="322"/>
        <v>0</v>
      </c>
      <c r="KO43" s="5">
        <f t="shared" ca="1" si="322"/>
        <v>0</v>
      </c>
      <c r="KP43" s="5">
        <f t="shared" ca="1" si="322"/>
        <v>0.05</v>
      </c>
      <c r="KQ43" s="5">
        <f t="shared" ca="1" si="322"/>
        <v>0.05</v>
      </c>
      <c r="KR43" s="19">
        <f t="shared" ca="1" si="270"/>
        <v>0</v>
      </c>
      <c r="KS43" s="19">
        <f t="shared" ca="1" si="214"/>
        <v>0</v>
      </c>
      <c r="KT43" s="19">
        <f t="shared" ca="1" si="222"/>
        <v>0</v>
      </c>
      <c r="KU43" s="19">
        <f t="shared" ca="1" si="222"/>
        <v>0</v>
      </c>
      <c r="KV43" s="19">
        <f t="shared" ca="1" si="222"/>
        <v>0</v>
      </c>
      <c r="KW43" s="19">
        <f t="shared" ca="1" si="214"/>
        <v>0</v>
      </c>
      <c r="KX43" s="19">
        <f t="shared" ca="1" si="214"/>
        <v>1</v>
      </c>
      <c r="KY43" s="19">
        <f t="shared" ca="1" si="323"/>
        <v>0</v>
      </c>
      <c r="KZ43" s="19">
        <f t="shared" ca="1" si="323"/>
        <v>0</v>
      </c>
      <c r="LA43" s="19">
        <f t="shared" ca="1" si="323"/>
        <v>0</v>
      </c>
      <c r="LB43" s="19">
        <f t="shared" ca="1" si="214"/>
        <v>0</v>
      </c>
      <c r="LC43" s="19">
        <f t="shared" ca="1" si="214"/>
        <v>1</v>
      </c>
      <c r="LD43" s="9"/>
      <c r="LE43" s="19" t="str">
        <f t="shared" ca="1" si="324"/>
        <v>-</v>
      </c>
      <c r="LF43" s="19" t="str">
        <f t="shared" ca="1" si="324"/>
        <v>-</v>
      </c>
      <c r="LG43" s="19" t="str">
        <f t="shared" ca="1" si="324"/>
        <v>-</v>
      </c>
      <c r="LH43" s="19" t="str">
        <f t="shared" ca="1" si="324"/>
        <v>-</v>
      </c>
      <c r="LI43" s="5" t="b">
        <f t="shared" ca="1" si="325"/>
        <v>0</v>
      </c>
      <c r="LJ43" s="5" t="b">
        <f t="shared" ca="1" si="326"/>
        <v>0</v>
      </c>
      <c r="LK43" s="5" t="b">
        <f t="shared" ca="1" si="326"/>
        <v>1</v>
      </c>
      <c r="LL43" s="5" t="b">
        <f t="shared" ca="1" si="326"/>
        <v>0</v>
      </c>
      <c r="LM43" s="136">
        <f t="shared" ca="1" si="327"/>
        <v>2</v>
      </c>
      <c r="LN43" s="136">
        <f t="shared" ca="1" si="327"/>
        <v>2</v>
      </c>
      <c r="LO43" s="19" t="str">
        <f t="shared" ca="1" si="330"/>
        <v>-</v>
      </c>
      <c r="LP43" s="19" t="str">
        <f t="shared" ref="LP43:LP53" ca="1" si="393">OFFSET(LP$5,$B43,0)</f>
        <v>-</v>
      </c>
      <c r="LQ43" s="19" t="str">
        <f t="shared" ca="1" si="330"/>
        <v>-</v>
      </c>
      <c r="LR43" s="19" t="str">
        <f t="shared" ca="1" si="330"/>
        <v>-</v>
      </c>
      <c r="LS43" s="19">
        <f t="shared" ca="1" si="330"/>
        <v>1</v>
      </c>
      <c r="LT43" s="19">
        <f t="shared" ca="1" si="330"/>
        <v>0.66</v>
      </c>
      <c r="LU43" s="19" t="str">
        <f t="shared" ca="1" si="330"/>
        <v>-</v>
      </c>
      <c r="LV43" s="5" t="b" cm="1">
        <f t="array" aca="1" ref="LV43" ca="1">IF(OR(LW43:MD43&lt;&gt;"-"),TRUE,"-")</f>
        <v>1</v>
      </c>
      <c r="LW43" s="19">
        <f t="shared" ca="1" si="330"/>
        <v>2</v>
      </c>
      <c r="LX43" s="19">
        <f t="shared" ca="1" si="330"/>
        <v>2</v>
      </c>
      <c r="LY43" s="19">
        <f t="shared" ca="1" si="330"/>
        <v>2</v>
      </c>
      <c r="LZ43" s="19">
        <f t="shared" ca="1" si="330"/>
        <v>2</v>
      </c>
      <c r="MA43" s="19">
        <f t="shared" ca="1" si="330"/>
        <v>2</v>
      </c>
      <c r="MB43" s="19">
        <f t="shared" ca="1" si="330"/>
        <v>2</v>
      </c>
      <c r="MC43" s="19">
        <f t="shared" ca="1" si="330"/>
        <v>2</v>
      </c>
      <c r="MD43" s="19">
        <f t="shared" ca="1" si="330"/>
        <v>2</v>
      </c>
      <c r="ME43" s="5" t="str">
        <f t="array" aca="1" ref="ME43" ca="1">IF(OR(MF43:ML43&lt;&gt;"-"),TRUE,"-")</f>
        <v>-</v>
      </c>
      <c r="MF43" s="19" t="str">
        <f t="shared" ca="1" si="383"/>
        <v>-</v>
      </c>
      <c r="MG43" s="19" t="str">
        <f t="shared" ca="1" si="383"/>
        <v>-</v>
      </c>
      <c r="MH43" s="19" t="str">
        <f t="shared" ca="1" si="383"/>
        <v>-</v>
      </c>
      <c r="MI43" s="19" t="str">
        <f t="shared" ca="1" si="383"/>
        <v>-</v>
      </c>
      <c r="MJ43" s="19" t="str">
        <f t="shared" ca="1" si="383"/>
        <v>-</v>
      </c>
      <c r="MK43" s="19" t="str">
        <f t="shared" ca="1" si="383"/>
        <v>-</v>
      </c>
      <c r="ML43" s="19" t="str">
        <f t="shared" ca="1" si="383"/>
        <v>-</v>
      </c>
      <c r="MM43" s="5" t="b">
        <f t="array" aca="1" ref="MM43" ca="1">IF(OR(MN43:MO43&lt;&gt;"-"),TRUE,"-")</f>
        <v>1</v>
      </c>
      <c r="MN43" s="136">
        <f ca="1">IF($AR43=6,0,$MO43)</f>
        <v>2</v>
      </c>
      <c r="MO43" s="19">
        <f t="shared" ca="1" si="234"/>
        <v>2</v>
      </c>
      <c r="MP43" s="19" t="b">
        <f t="shared" ca="1" si="235"/>
        <v>0</v>
      </c>
      <c r="MQ43" s="19" t="str">
        <f t="shared" ca="1" si="384"/>
        <v>-</v>
      </c>
      <c r="MR43" s="5" t="str">
        <f t="shared" ca="1" si="333"/>
        <v>-</v>
      </c>
      <c r="MS43" s="5" t="str">
        <f t="shared" ca="1" si="333"/>
        <v>-</v>
      </c>
      <c r="MT43" s="5" t="str">
        <f t="shared" ca="1" si="333"/>
        <v>-</v>
      </c>
      <c r="MU43" s="5" t="str">
        <f t="shared" ca="1" si="333"/>
        <v>-</v>
      </c>
      <c r="MV43" s="19" t="b">
        <f t="shared" ca="1" si="237"/>
        <v>0</v>
      </c>
      <c r="MW43" s="19" t="str">
        <f t="shared" ca="1" si="335"/>
        <v>-</v>
      </c>
      <c r="MX43" s="19" t="str">
        <f t="shared" ca="1" si="385"/>
        <v>-</v>
      </c>
      <c r="MY43" s="19" t="b">
        <f t="shared" ca="1" si="385"/>
        <v>1</v>
      </c>
      <c r="MZ43" s="19">
        <f t="shared" ca="1" si="335"/>
        <v>0.75</v>
      </c>
      <c r="NA43" s="19">
        <f t="shared" ca="1" si="335"/>
        <v>0.75</v>
      </c>
      <c r="NB43" s="19">
        <f t="shared" ca="1" si="335"/>
        <v>0.99</v>
      </c>
      <c r="NC43" s="19">
        <f t="shared" ca="1" si="335"/>
        <v>0.5</v>
      </c>
      <c r="ND43" s="19">
        <f t="shared" ca="1" si="335"/>
        <v>500</v>
      </c>
      <c r="NE43" s="19">
        <f t="shared" ca="1" si="335"/>
        <v>500</v>
      </c>
      <c r="NF43" s="19" t="str">
        <f t="shared" ca="1" si="335"/>
        <v>-</v>
      </c>
      <c r="NG43" s="19">
        <f t="shared" ca="1" si="335"/>
        <v>150</v>
      </c>
      <c r="NH43" s="19">
        <f t="shared" ca="1" si="335"/>
        <v>550</v>
      </c>
      <c r="NI43" s="5">
        <f t="shared" ca="1" si="336"/>
        <v>1</v>
      </c>
      <c r="NJ43" s="9"/>
      <c r="NK43" s="19">
        <f t="shared" ca="1" si="335"/>
        <v>70</v>
      </c>
      <c r="NL43" s="19">
        <f t="shared" ca="1" si="386"/>
        <v>50</v>
      </c>
      <c r="NM43" s="19">
        <f t="shared" ca="1" si="386"/>
        <v>75</v>
      </c>
      <c r="NN43" s="19">
        <f t="shared" ca="1" si="386"/>
        <v>50</v>
      </c>
      <c r="NO43" s="19">
        <f t="shared" ca="1" si="239"/>
        <v>1</v>
      </c>
      <c r="NP43" s="5">
        <f t="shared" ca="1" si="337"/>
        <v>1</v>
      </c>
      <c r="NQ43" s="19">
        <f t="shared" ca="1" si="368"/>
        <v>1</v>
      </c>
      <c r="NR43" s="19">
        <f t="shared" ca="1" si="368"/>
        <v>1</v>
      </c>
      <c r="NS43" s="9"/>
      <c r="NT43" s="19" t="b">
        <f t="shared" ca="1" si="386"/>
        <v>0</v>
      </c>
      <c r="NU43" s="19" t="b">
        <f t="shared" ca="1" si="386"/>
        <v>0</v>
      </c>
      <c r="NV43" s="19" t="str">
        <f t="shared" ca="1" si="386"/>
        <v>-</v>
      </c>
      <c r="NW43" s="19" t="str">
        <f t="shared" ca="1" si="386"/>
        <v>-</v>
      </c>
      <c r="NX43" s="19">
        <f t="shared" ca="1" si="386"/>
        <v>1</v>
      </c>
      <c r="NY43" s="19">
        <f t="shared" ca="1" si="386"/>
        <v>1</v>
      </c>
      <c r="NZ43" s="19">
        <f t="shared" ca="1" si="386"/>
        <v>2.1403206110492325</v>
      </c>
      <c r="OA43" s="19">
        <f t="shared" ca="1" si="386"/>
        <v>1.965073149607067</v>
      </c>
      <c r="OB43" s="19">
        <f t="shared" ca="1" si="386"/>
        <v>1.9869867897902949</v>
      </c>
      <c r="OC43" s="19">
        <f t="shared" ca="1" si="386"/>
        <v>0.84809443844984356</v>
      </c>
      <c r="OD43" s="19">
        <f t="shared" ca="1" si="386"/>
        <v>1.2867145190754228</v>
      </c>
      <c r="OE43" s="19">
        <f t="shared" ca="1" si="386"/>
        <v>1</v>
      </c>
      <c r="OF43" s="19">
        <f t="shared" ca="1" si="386"/>
        <v>0.26</v>
      </c>
      <c r="OG43" s="9"/>
      <c r="OH43" s="12" t="str">
        <f t="shared" ca="1" si="339"/>
        <v>-</v>
      </c>
      <c r="OI43" s="19" t="str">
        <f t="shared" ca="1" si="340"/>
        <v>-</v>
      </c>
      <c r="OJ43" s="19" t="str">
        <f t="shared" ca="1" si="340"/>
        <v>-</v>
      </c>
      <c r="OK43" s="19" t="str">
        <f t="shared" ca="1" si="341"/>
        <v>-</v>
      </c>
      <c r="OL43" s="19" t="str">
        <f t="shared" ca="1" si="340"/>
        <v>-</v>
      </c>
      <c r="OM43" s="19" t="str">
        <f t="shared" ca="1" si="342"/>
        <v>-</v>
      </c>
      <c r="ON43" s="19" t="str">
        <f t="shared" ca="1" si="340"/>
        <v>-</v>
      </c>
      <c r="OO43" s="19" t="str">
        <f t="shared" ca="1" si="340"/>
        <v>-</v>
      </c>
      <c r="OP43" s="19" t="str">
        <f t="shared" ca="1" si="340"/>
        <v>-</v>
      </c>
      <c r="OQ43" s="19" t="str">
        <f t="shared" ca="1" si="340"/>
        <v>-</v>
      </c>
      <c r="OR43" s="19" t="str">
        <f t="shared" ca="1" si="340"/>
        <v>-</v>
      </c>
      <c r="OS43" s="19" t="str">
        <f t="shared" ca="1" si="340"/>
        <v>-</v>
      </c>
      <c r="OT43" s="19" t="str">
        <f t="shared" ca="1" si="340"/>
        <v>-</v>
      </c>
      <c r="OU43" s="19" t="str">
        <f t="shared" ca="1" si="340"/>
        <v>-</v>
      </c>
      <c r="OV43" s="19" t="str">
        <f t="shared" ca="1" si="340"/>
        <v>-</v>
      </c>
      <c r="OW43" s="19" t="str">
        <f t="shared" ca="1" si="340"/>
        <v>-</v>
      </c>
      <c r="OX43" s="19" t="str">
        <f t="shared" ca="1" si="340"/>
        <v>-</v>
      </c>
      <c r="OY43" s="19" t="str">
        <f t="shared" ca="1" si="340"/>
        <v>-</v>
      </c>
      <c r="OZ43" s="19" t="str">
        <f t="shared" ca="1" si="340"/>
        <v>-</v>
      </c>
      <c r="PA43" s="19" t="str">
        <f t="shared" ca="1" si="343"/>
        <v>-</v>
      </c>
      <c r="PB43" s="19" t="str">
        <f t="shared" ca="1" si="343"/>
        <v>-</v>
      </c>
      <c r="PC43" s="19" t="str">
        <f t="shared" ca="1" si="343"/>
        <v>-</v>
      </c>
      <c r="PD43" s="19" t="str">
        <f t="shared" ca="1" si="343"/>
        <v>-</v>
      </c>
      <c r="PE43" s="19" t="str">
        <f t="shared" ca="1" si="343"/>
        <v>-</v>
      </c>
      <c r="PF43" s="19" t="str">
        <f t="shared" ca="1" si="343"/>
        <v>-</v>
      </c>
      <c r="PG43" s="19" t="str">
        <f t="shared" ca="1" si="343"/>
        <v>-</v>
      </c>
      <c r="PH43" s="19" t="str">
        <f t="shared" ca="1" si="344"/>
        <v>-</v>
      </c>
      <c r="PI43" s="19" t="str">
        <f t="shared" ca="1" si="344"/>
        <v>-</v>
      </c>
      <c r="PJ43" s="19" t="str">
        <f t="shared" ca="1" si="344"/>
        <v>-</v>
      </c>
      <c r="PK43" s="19" t="str">
        <f t="shared" ca="1" si="344"/>
        <v>-</v>
      </c>
      <c r="PL43" s="19" t="str">
        <f t="shared" ca="1" si="344"/>
        <v>-</v>
      </c>
      <c r="PM43" s="19" t="str">
        <f t="shared" ca="1" si="344"/>
        <v>-</v>
      </c>
      <c r="PN43" s="19" t="str">
        <f t="shared" ca="1" si="344"/>
        <v>-</v>
      </c>
      <c r="PO43" s="19" t="str">
        <f t="shared" ca="1" si="344"/>
        <v>-</v>
      </c>
      <c r="PP43" s="19" t="str">
        <f t="shared" ca="1" si="344"/>
        <v>-</v>
      </c>
      <c r="PQ43" s="19" t="str">
        <f t="shared" ca="1" si="344"/>
        <v>-</v>
      </c>
      <c r="PR43" s="19" t="str">
        <f t="shared" ca="1" si="343"/>
        <v>-</v>
      </c>
      <c r="PS43" s="19" t="str">
        <f t="shared" ca="1" si="343"/>
        <v>-</v>
      </c>
      <c r="PT43" s="19" t="str">
        <f t="shared" ca="1" si="343"/>
        <v>-</v>
      </c>
      <c r="PU43" s="19" t="str">
        <f t="shared" ca="1" si="343"/>
        <v>-</v>
      </c>
      <c r="PV43" s="19" t="str">
        <f t="shared" ca="1" si="343"/>
        <v>-</v>
      </c>
      <c r="PW43" s="19" t="str">
        <f t="shared" ca="1" si="343"/>
        <v>-</v>
      </c>
      <c r="PX43" s="19" t="str">
        <f t="shared" ca="1" si="343"/>
        <v>-</v>
      </c>
      <c r="PY43" s="19" t="str">
        <f t="shared" ca="1" si="343"/>
        <v>-</v>
      </c>
      <c r="PZ43" s="19" t="str">
        <f t="shared" ca="1" si="343"/>
        <v>-</v>
      </c>
      <c r="QA43" s="19" t="str">
        <f t="shared" ca="1" si="345"/>
        <v>-</v>
      </c>
      <c r="QB43" s="19" t="str">
        <f t="shared" ca="1" si="345"/>
        <v>-</v>
      </c>
      <c r="QC43" s="19" t="str">
        <f t="shared" ca="1" si="345"/>
        <v>-</v>
      </c>
      <c r="QD43" s="19" t="str">
        <f t="shared" ca="1" si="345"/>
        <v>-</v>
      </c>
      <c r="QE43" s="19" t="str">
        <f t="shared" ca="1" si="345"/>
        <v>-</v>
      </c>
      <c r="QF43" s="19" t="str">
        <f t="shared" ca="1" si="345"/>
        <v>-</v>
      </c>
      <c r="QG43" s="19" t="str">
        <f t="shared" ca="1" si="345"/>
        <v>-</v>
      </c>
      <c r="QH43" s="19" t="str">
        <f t="shared" ca="1" si="345"/>
        <v>-</v>
      </c>
      <c r="QI43" s="19" t="str">
        <f t="shared" ca="1" si="345"/>
        <v>-</v>
      </c>
      <c r="QJ43" s="19" t="str">
        <f t="shared" ca="1" si="345"/>
        <v>-</v>
      </c>
      <c r="QK43" s="19" t="str">
        <f t="shared" ca="1" si="345"/>
        <v>-</v>
      </c>
      <c r="QL43" s="19" t="str">
        <f t="shared" ca="1" si="345"/>
        <v>-</v>
      </c>
      <c r="QM43" s="19" t="str">
        <f t="shared" ca="1" si="345"/>
        <v>-</v>
      </c>
      <c r="QN43" s="19" t="str">
        <f t="shared" ca="1" si="345"/>
        <v>-</v>
      </c>
      <c r="QO43" s="19" t="str">
        <f t="shared" ca="1" si="345"/>
        <v>-</v>
      </c>
      <c r="QP43" s="19" t="str">
        <f t="shared" ca="1" si="345"/>
        <v>-</v>
      </c>
      <c r="QQ43" s="19" t="str">
        <f t="shared" ca="1" si="346"/>
        <v>-</v>
      </c>
      <c r="QR43" s="12" t="b">
        <f t="shared" ca="1" si="347"/>
        <v>1</v>
      </c>
      <c r="QS43" s="19" t="str">
        <f t="shared" ca="1" si="346"/>
        <v>-</v>
      </c>
      <c r="QT43" s="19" t="str">
        <f t="shared" ca="1" si="346"/>
        <v>-</v>
      </c>
      <c r="QU43" s="19" t="str">
        <f t="shared" ca="1" si="346"/>
        <v>-</v>
      </c>
      <c r="QV43" s="19" t="str">
        <f t="shared" ca="1" si="346"/>
        <v>-</v>
      </c>
      <c r="QW43" s="19" t="str">
        <f t="shared" ca="1" si="346"/>
        <v>-</v>
      </c>
      <c r="QX43" s="19" t="str">
        <f t="shared" ca="1" si="346"/>
        <v>-</v>
      </c>
      <c r="QY43" s="19" t="str">
        <f t="shared" ca="1" si="346"/>
        <v>-</v>
      </c>
      <c r="QZ43" s="19" t="str">
        <f t="shared" ca="1" si="346"/>
        <v>-</v>
      </c>
      <c r="RA43" s="19" t="str">
        <f t="shared" ca="1" si="346"/>
        <v>-</v>
      </c>
      <c r="RB43" s="19" t="str">
        <f t="shared" ca="1" si="346"/>
        <v>-</v>
      </c>
      <c r="RC43" s="19" t="str">
        <f t="shared" ca="1" si="346"/>
        <v>-</v>
      </c>
      <c r="RD43" s="19" t="str">
        <f t="shared" ca="1" si="346"/>
        <v>-</v>
      </c>
      <c r="RE43" s="19" t="str">
        <f t="shared" ca="1" si="346"/>
        <v>-</v>
      </c>
      <c r="RF43" s="19" t="str">
        <f t="shared" ca="1" si="346"/>
        <v>-</v>
      </c>
      <c r="RG43" s="19" t="str">
        <f t="shared" ca="1" si="346"/>
        <v>-</v>
      </c>
      <c r="RH43" s="19" t="str">
        <f t="shared" ca="1" si="346"/>
        <v>-</v>
      </c>
      <c r="RI43" s="19" t="str">
        <f t="shared" ca="1" si="346"/>
        <v>-</v>
      </c>
      <c r="RJ43" s="19" t="str">
        <f t="shared" ca="1" si="346"/>
        <v>-</v>
      </c>
      <c r="RK43" s="19" t="str">
        <f t="shared" ca="1" si="346"/>
        <v>-</v>
      </c>
      <c r="RL43" s="19" t="str">
        <f t="shared" ca="1" si="346"/>
        <v>-</v>
      </c>
      <c r="RM43" s="19" t="str">
        <f t="shared" ca="1" si="348"/>
        <v>-</v>
      </c>
      <c r="RN43" s="19" t="str">
        <f t="shared" ca="1" si="348"/>
        <v>-</v>
      </c>
      <c r="RO43" s="19" t="str">
        <f t="shared" ca="1" si="348"/>
        <v>-</v>
      </c>
      <c r="RP43" s="19" t="str">
        <f t="shared" ca="1" si="348"/>
        <v>-</v>
      </c>
      <c r="RQ43" s="19" t="str">
        <f t="shared" ca="1" si="348"/>
        <v>-</v>
      </c>
      <c r="RR43" s="19" t="str">
        <f t="shared" ca="1" si="348"/>
        <v>-</v>
      </c>
      <c r="RS43" s="19" t="str">
        <f t="shared" ca="1" si="348"/>
        <v>-</v>
      </c>
      <c r="RT43" s="19" t="str">
        <f t="shared" ca="1" si="348"/>
        <v>-</v>
      </c>
      <c r="RU43" s="19" t="str">
        <f t="shared" ca="1" si="348"/>
        <v>-</v>
      </c>
      <c r="RV43" s="19" t="str">
        <f t="shared" ca="1" si="349"/>
        <v>-</v>
      </c>
      <c r="RW43" s="19" t="str">
        <f t="shared" ca="1" si="349"/>
        <v>-</v>
      </c>
      <c r="RX43" s="19" t="str">
        <f t="shared" ca="1" si="349"/>
        <v>-</v>
      </c>
      <c r="RY43" s="19" t="str">
        <f t="shared" ca="1" si="349"/>
        <v>-</v>
      </c>
      <c r="RZ43" s="19" t="str">
        <f t="shared" ca="1" si="349"/>
        <v>-</v>
      </c>
      <c r="SA43" s="19" t="str">
        <f t="shared" ca="1" si="349"/>
        <v>-</v>
      </c>
      <c r="SB43" s="19" t="str">
        <f t="shared" ca="1" si="348"/>
        <v>-</v>
      </c>
      <c r="SC43" s="19" t="str">
        <f t="shared" ca="1" si="348"/>
        <v>-</v>
      </c>
      <c r="SD43" s="19" t="str">
        <f t="shared" ca="1" si="348"/>
        <v>-</v>
      </c>
      <c r="SE43" s="19" t="str">
        <f t="shared" ca="1" si="348"/>
        <v>-</v>
      </c>
      <c r="SF43" s="19" t="str">
        <f t="shared" ca="1" si="348"/>
        <v>-</v>
      </c>
      <c r="SG43" s="19" t="str">
        <f t="shared" ca="1" si="348"/>
        <v>-</v>
      </c>
      <c r="SH43" s="19" t="str">
        <f t="shared" ca="1" si="348"/>
        <v>-</v>
      </c>
      <c r="SI43" s="19" t="str">
        <f t="shared" ca="1" si="350"/>
        <v>-</v>
      </c>
      <c r="SJ43" s="19" t="str">
        <f t="shared" ca="1" si="350"/>
        <v>-</v>
      </c>
      <c r="SK43" s="19" t="str">
        <f t="shared" ca="1" si="350"/>
        <v>-</v>
      </c>
      <c r="SL43" s="19" t="str">
        <f t="shared" ca="1" si="350"/>
        <v>-</v>
      </c>
      <c r="SM43" s="19" t="str">
        <f t="shared" ca="1" si="350"/>
        <v>-</v>
      </c>
      <c r="SN43" s="19" t="str">
        <f t="shared" ca="1" si="350"/>
        <v>-</v>
      </c>
      <c r="SO43" s="19" t="str">
        <f t="shared" ca="1" si="350"/>
        <v>-</v>
      </c>
      <c r="SP43" s="19" t="str">
        <f t="shared" ca="1" si="350"/>
        <v>-</v>
      </c>
      <c r="SQ43" s="19" t="str">
        <f t="shared" ca="1" si="350"/>
        <v>-</v>
      </c>
      <c r="SR43" s="19" t="str">
        <f t="shared" ca="1" si="350"/>
        <v>-</v>
      </c>
      <c r="SS43" s="19" t="str">
        <f t="shared" ca="1" si="350"/>
        <v>-</v>
      </c>
      <c r="ST43" s="19" t="str">
        <f t="shared" ca="1" si="350"/>
        <v>-</v>
      </c>
      <c r="SU43" s="19" t="str">
        <f t="shared" ca="1" si="350"/>
        <v>-</v>
      </c>
      <c r="SV43" s="19" t="str">
        <f t="shared" ca="1" si="351"/>
        <v>-</v>
      </c>
      <c r="SW43" s="19" t="str">
        <f t="shared" ca="1" si="351"/>
        <v>-</v>
      </c>
      <c r="SX43" s="19" t="str">
        <f t="shared" ca="1" si="351"/>
        <v>-</v>
      </c>
      <c r="SY43" s="19" t="str">
        <f t="shared" ca="1" si="351"/>
        <v>-</v>
      </c>
      <c r="SZ43" s="19" t="str">
        <f t="shared" ca="1" si="351"/>
        <v>-</v>
      </c>
      <c r="TA43" s="19" t="str">
        <f t="shared" ca="1" si="351"/>
        <v>-</v>
      </c>
      <c r="TB43" s="12" t="str">
        <f t="shared" ca="1" si="352"/>
        <v>-</v>
      </c>
      <c r="TC43" s="19" t="str">
        <f t="shared" ca="1" si="387"/>
        <v>-</v>
      </c>
      <c r="TD43" s="19" t="str">
        <f t="shared" ca="1" si="387"/>
        <v>-</v>
      </c>
      <c r="TE43" s="19" t="str">
        <f t="shared" ca="1" si="387"/>
        <v>-</v>
      </c>
      <c r="TF43" s="19" t="str">
        <f t="shared" ca="1" si="387"/>
        <v>-</v>
      </c>
      <c r="TG43" s="19" t="str">
        <f t="shared" ca="1" si="387"/>
        <v>-</v>
      </c>
      <c r="TH43" s="19" t="str">
        <f t="shared" ca="1" si="387"/>
        <v>-</v>
      </c>
      <c r="TI43" s="19" t="str">
        <f t="shared" ca="1" si="387"/>
        <v>-</v>
      </c>
      <c r="TJ43" s="19" t="str">
        <f t="shared" ca="1" si="387"/>
        <v>-</v>
      </c>
      <c r="TK43" s="19" t="str">
        <f t="shared" ca="1" si="387"/>
        <v>-</v>
      </c>
      <c r="TL43" s="19" t="str">
        <f t="shared" ca="1" si="387"/>
        <v>-</v>
      </c>
      <c r="TM43" s="19" t="str">
        <f t="shared" ca="1" si="387"/>
        <v>-</v>
      </c>
      <c r="TN43" s="19" t="str">
        <f t="shared" ca="1" si="387"/>
        <v>-</v>
      </c>
      <c r="TO43" s="19" t="str">
        <f t="shared" ca="1" si="387"/>
        <v>-</v>
      </c>
      <c r="TP43" s="19" t="str">
        <f t="shared" ca="1" si="387"/>
        <v>-</v>
      </c>
      <c r="TQ43" s="19" t="str">
        <f t="shared" ca="1" si="387"/>
        <v>-</v>
      </c>
      <c r="TR43" s="19" t="str">
        <f t="shared" ca="1" si="387"/>
        <v>-</v>
      </c>
      <c r="TS43" s="19" t="str">
        <f t="shared" ca="1" si="387"/>
        <v>-</v>
      </c>
      <c r="TT43" s="19" t="str">
        <f t="shared" ca="1" si="387"/>
        <v>-</v>
      </c>
      <c r="TU43" s="19" t="str">
        <f t="shared" ca="1" si="387"/>
        <v>-</v>
      </c>
      <c r="TV43" s="19" t="str">
        <f t="shared" ca="1" si="387"/>
        <v>-</v>
      </c>
      <c r="TW43" s="19" t="str">
        <f t="shared" ca="1" si="387"/>
        <v>-</v>
      </c>
      <c r="TX43" s="19" t="str">
        <f t="shared" ca="1" si="387"/>
        <v>-</v>
      </c>
      <c r="TY43" s="19" t="str">
        <f t="shared" ca="1" si="387"/>
        <v>-</v>
      </c>
      <c r="TZ43" s="19" t="str">
        <f t="shared" ca="1" si="387"/>
        <v>-</v>
      </c>
      <c r="UA43" s="19" t="str">
        <f t="shared" ca="1" si="387"/>
        <v>-</v>
      </c>
      <c r="UB43" s="19" t="str">
        <f t="shared" ca="1" si="387"/>
        <v>-</v>
      </c>
      <c r="UC43" s="19" t="str">
        <f t="shared" ca="1" si="387"/>
        <v>-</v>
      </c>
      <c r="UD43" s="19" t="str">
        <f t="shared" ca="1" si="387"/>
        <v>-</v>
      </c>
      <c r="UE43" s="19" t="str">
        <f t="shared" ca="1" si="387"/>
        <v>-</v>
      </c>
      <c r="UF43" s="19" t="str">
        <f t="shared" ca="1" si="387"/>
        <v>-</v>
      </c>
      <c r="UG43" s="19" t="str">
        <f t="shared" ca="1" si="387"/>
        <v>-</v>
      </c>
      <c r="UH43" s="19" t="str">
        <f t="shared" ca="1" si="387"/>
        <v>-</v>
      </c>
      <c r="UI43" s="19" t="str">
        <f t="shared" ca="1" si="387"/>
        <v>-</v>
      </c>
      <c r="UJ43" s="19" t="str">
        <f t="shared" ca="1" si="387"/>
        <v>-</v>
      </c>
      <c r="UK43" s="19" t="str">
        <f t="shared" ca="1" si="387"/>
        <v>-</v>
      </c>
      <c r="UL43" s="19" t="str">
        <f t="shared" ca="1" si="387"/>
        <v>-</v>
      </c>
      <c r="UM43" s="19" t="str">
        <f t="shared" ca="1" si="387"/>
        <v>-</v>
      </c>
      <c r="UN43" s="19" t="str">
        <f t="shared" ca="1" si="387"/>
        <v>-</v>
      </c>
      <c r="UO43" s="19" t="str">
        <f t="shared" ca="1" si="387"/>
        <v>-</v>
      </c>
      <c r="UP43" s="19" t="str">
        <f t="shared" ca="1" si="387"/>
        <v>-</v>
      </c>
      <c r="UQ43" s="19" t="str">
        <f t="shared" ca="1" si="387"/>
        <v>-</v>
      </c>
      <c r="UR43" s="19" t="str">
        <f t="shared" ca="1" si="387"/>
        <v>-</v>
      </c>
      <c r="US43" s="19" t="str">
        <f t="shared" ca="1" si="387"/>
        <v>-</v>
      </c>
      <c r="UT43" s="19" t="str">
        <f t="shared" ca="1" si="387"/>
        <v>-</v>
      </c>
      <c r="UU43" s="19" t="str">
        <f t="shared" ca="1" si="387"/>
        <v>-</v>
      </c>
      <c r="UV43" s="19" t="str">
        <f t="shared" ca="1" si="387"/>
        <v>-</v>
      </c>
      <c r="UW43" s="19" t="str">
        <f t="shared" ca="1" si="387"/>
        <v>-</v>
      </c>
      <c r="UX43" s="19" t="str">
        <f t="shared" ca="1" si="387"/>
        <v>-</v>
      </c>
      <c r="UY43" s="19" t="str">
        <f t="shared" ca="1" si="387"/>
        <v>-</v>
      </c>
      <c r="UZ43" s="19" t="str">
        <f t="shared" ca="1" si="387"/>
        <v>-</v>
      </c>
      <c r="VA43" s="19" t="str">
        <f t="shared" ca="1" si="387"/>
        <v>-</v>
      </c>
      <c r="VB43" s="19" t="str">
        <f t="shared" ca="1" si="387"/>
        <v>-</v>
      </c>
      <c r="VC43" s="19" t="str">
        <f t="shared" ca="1" si="387"/>
        <v>-</v>
      </c>
      <c r="VD43" s="19" t="str">
        <f t="shared" ca="1" si="387"/>
        <v>-</v>
      </c>
      <c r="VE43" s="19" t="str">
        <f t="shared" ca="1" si="387"/>
        <v>-</v>
      </c>
      <c r="VF43" s="19" t="str">
        <f t="shared" ca="1" si="387"/>
        <v>-</v>
      </c>
      <c r="VG43" s="19" t="str">
        <f t="shared" ca="1" si="353"/>
        <v>-</v>
      </c>
      <c r="VH43" s="19" t="str">
        <f t="shared" ca="1" si="353"/>
        <v>-</v>
      </c>
      <c r="VI43" s="19" t="str">
        <f t="shared" ca="1" si="353"/>
        <v>-</v>
      </c>
      <c r="VJ43" s="19" t="str">
        <f t="shared" ca="1" si="353"/>
        <v>-</v>
      </c>
      <c r="VK43" s="19" t="str">
        <f t="shared" ca="1" si="353"/>
        <v>-</v>
      </c>
      <c r="VL43" s="19">
        <f t="shared" ca="1" si="388"/>
        <v>1</v>
      </c>
      <c r="VM43" s="23">
        <v>0</v>
      </c>
    </row>
    <row r="44" spans="1:585" outlineLevel="2">
      <c r="A44" s="21">
        <f t="shared" si="372"/>
        <v>39</v>
      </c>
      <c r="B44" s="561">
        <f ca="1">OFFSET(B44,-2,-1)</f>
        <v>37</v>
      </c>
      <c r="C44">
        <f>202</f>
        <v>202</v>
      </c>
      <c r="D44" s="136" t="str">
        <f t="shared" ca="1" si="278"/>
        <v>GSW</v>
      </c>
      <c r="E44" t="b">
        <v>1</v>
      </c>
      <c r="F44" t="b">
        <v>0</v>
      </c>
      <c r="G44" s="349" t="b">
        <v>0</v>
      </c>
      <c r="H44" s="229">
        <f t="shared" ref="H44:H60" ca="1" si="394">OFFSET(H44,-1,0)+1</f>
        <v>4</v>
      </c>
      <c r="I44" s="229">
        <f t="shared" ca="1" si="355"/>
        <v>1</v>
      </c>
      <c r="J44" s="116">
        <f t="shared" ca="1" si="280"/>
        <v>0</v>
      </c>
      <c r="K44" s="229">
        <f t="shared" ca="1" si="355"/>
        <v>0</v>
      </c>
      <c r="L44" s="229">
        <f t="shared" ca="1" si="355"/>
        <v>0</v>
      </c>
      <c r="M44" s="229"/>
      <c r="N44" s="229">
        <f t="shared" ca="1" si="356"/>
        <v>2</v>
      </c>
      <c r="O44" s="229">
        <f t="shared" ca="1" si="357"/>
        <v>3</v>
      </c>
      <c r="P44" s="229">
        <f t="shared" ca="1" si="358"/>
        <v>2</v>
      </c>
      <c r="Q44" s="229">
        <f t="shared" ca="1" si="359"/>
        <v>2</v>
      </c>
      <c r="R44" s="229">
        <f t="shared" ca="1" si="359"/>
        <v>0</v>
      </c>
      <c r="S44" s="229">
        <f t="shared" ca="1" si="359"/>
        <v>0</v>
      </c>
      <c r="T44" s="229">
        <f t="shared" ca="1" si="359"/>
        <v>0</v>
      </c>
      <c r="U44" s="229">
        <f t="shared" ca="1" si="359"/>
        <v>0</v>
      </c>
      <c r="V44" s="229">
        <f t="shared" ca="1" si="358"/>
        <v>0</v>
      </c>
      <c r="W44" s="229">
        <f t="shared" ca="1" si="360"/>
        <v>1</v>
      </c>
      <c r="X44" s="229">
        <f t="shared" ca="1" si="358"/>
        <v>1</v>
      </c>
      <c r="Y44" s="229">
        <f t="shared" ca="1" si="358"/>
        <v>1</v>
      </c>
      <c r="Z44" s="265"/>
      <c r="AA44" s="265"/>
      <c r="AB44" s="265"/>
      <c r="AC44" s="265"/>
      <c r="AD44" s="265"/>
      <c r="AE44" s="229">
        <f t="shared" ca="1" si="361"/>
        <v>0</v>
      </c>
      <c r="AF44" s="265"/>
      <c r="AG44" s="265">
        <f t="shared" ca="1" si="362"/>
        <v>0</v>
      </c>
      <c r="AH44" s="265">
        <f t="shared" ca="1" si="362"/>
        <v>0</v>
      </c>
      <c r="AI44" s="265">
        <f t="shared" ca="1" si="362"/>
        <v>0</v>
      </c>
      <c r="AJ44" s="265">
        <f t="shared" ca="1" si="362"/>
        <v>0</v>
      </c>
      <c r="AK44" s="265">
        <f t="shared" ca="1" si="362"/>
        <v>0</v>
      </c>
      <c r="AL44" s="265">
        <f t="shared" ca="1" si="362"/>
        <v>0</v>
      </c>
      <c r="AM44" s="265">
        <f t="shared" ca="1" si="362"/>
        <v>0</v>
      </c>
      <c r="AN44" s="136">
        <f t="shared" ca="1" si="284"/>
        <v>2</v>
      </c>
      <c r="AO44" s="136">
        <f ca="1">INDEX(CHOOSE($P44,DataAutumn!i.AdultDrys,DataWinter!i.AdultDrys,DataSpring!i.AdultDrys),1,$O44)</f>
        <v>4</v>
      </c>
      <c r="AP44" s="5">
        <f t="shared" ca="1" si="285"/>
        <v>1</v>
      </c>
      <c r="AQ44" s="5">
        <f t="shared" ca="1" si="285"/>
        <v>1</v>
      </c>
      <c r="AR44" s="5">
        <f t="shared" ca="1" si="286"/>
        <v>3</v>
      </c>
      <c r="AS44">
        <f t="shared" ca="1" si="287"/>
        <v>2</v>
      </c>
      <c r="AV44" s="224" t="str">
        <f t="shared" ca="1" si="288"/>
        <v>FeedSupply 00004 GSW MWM&amp;BBT Day169 Scan2-0000 RR     GP100% WP100% MP100% T_TRUE (F33N11)</v>
      </c>
      <c r="AW44" s="9" t="str">
        <f ca="1">IF(COUNTIF(AV$5:AV44,AV44)=1,"-","Dup")</f>
        <v>-</v>
      </c>
      <c r="AX44" s="9"/>
      <c r="AY44" s="19" t="b">
        <f t="shared" ref="AY44:BF44" ca="1" si="395">OFFSET(AY$5,$B44,0)</f>
        <v>0</v>
      </c>
      <c r="AZ44" s="19" t="b">
        <f t="shared" ca="1" si="395"/>
        <v>0</v>
      </c>
      <c r="BA44" s="19" t="b">
        <f t="shared" ca="1" si="395"/>
        <v>0</v>
      </c>
      <c r="BB44" s="19" t="b">
        <f t="shared" ca="1" si="395"/>
        <v>0</v>
      </c>
      <c r="BC44" s="19" t="b">
        <f t="shared" ca="1" si="395"/>
        <v>0</v>
      </c>
      <c r="BD44" s="19" t="b">
        <f t="shared" ca="1" si="395"/>
        <v>0</v>
      </c>
      <c r="BE44" s="19" t="b">
        <f t="shared" ca="1" si="395"/>
        <v>0</v>
      </c>
      <c r="BF44" s="19" t="b">
        <f t="shared" ca="1" si="395"/>
        <v>0</v>
      </c>
      <c r="BG44" s="9"/>
      <c r="BH44" s="19" t="b">
        <f t="shared" ca="1" si="289"/>
        <v>1</v>
      </c>
      <c r="BI44" s="19" t="str">
        <f t="shared" ca="1" si="289"/>
        <v>-</v>
      </c>
      <c r="BJ44" s="19" t="str">
        <f t="shared" ca="1" si="289"/>
        <v>-</v>
      </c>
      <c r="BK44" s="19" t="str">
        <f t="shared" ca="1" si="289"/>
        <v>-</v>
      </c>
      <c r="BL44" s="19" t="b">
        <f t="shared" ca="1" si="289"/>
        <v>0</v>
      </c>
      <c r="BM44" s="19">
        <f t="shared" ca="1" si="290"/>
        <v>0</v>
      </c>
      <c r="BN44" s="19" t="b">
        <f t="shared" ca="1" si="290"/>
        <v>1</v>
      </c>
      <c r="BO44" s="9"/>
      <c r="BP44" s="19" t="str">
        <f t="shared" ca="1" si="291"/>
        <v>-</v>
      </c>
      <c r="BQ44" s="5" t="str">
        <f t="shared" ca="1" si="292"/>
        <v>-</v>
      </c>
      <c r="BR44" s="5">
        <f t="shared" ca="1" si="293"/>
        <v>0</v>
      </c>
      <c r="BS44" s="19" t="str">
        <f t="shared" ca="1" si="294"/>
        <v>-</v>
      </c>
      <c r="BT44" s="19" t="str">
        <f t="shared" ca="1" si="294"/>
        <v>-</v>
      </c>
      <c r="BU44" s="19" t="str">
        <f t="shared" ca="1" si="294"/>
        <v>-</v>
      </c>
      <c r="BV44" s="5" t="str">
        <f t="shared" ca="1" si="295"/>
        <v>-</v>
      </c>
      <c r="BW44" s="5">
        <f t="shared" ca="1" si="296"/>
        <v>0</v>
      </c>
      <c r="BX44" s="19" t="str">
        <f t="shared" ca="1" si="297"/>
        <v>-</v>
      </c>
      <c r="BY44" s="5" t="str">
        <f t="shared" ca="1" si="298"/>
        <v>-</v>
      </c>
      <c r="BZ44" s="5">
        <f t="shared" ca="1" si="299"/>
        <v>0</v>
      </c>
      <c r="CA44" s="19" t="str">
        <f t="shared" ca="1" si="300"/>
        <v>-</v>
      </c>
      <c r="CB44" s="19" t="str">
        <f t="shared" ca="1" si="300"/>
        <v>-</v>
      </c>
      <c r="CC44" s="19" t="str">
        <f t="shared" ca="1" si="300"/>
        <v>-</v>
      </c>
      <c r="CD44" s="5" t="str">
        <f t="shared" ca="1" si="301"/>
        <v>-</v>
      </c>
      <c r="CE44" s="5">
        <f t="shared" ca="1" si="302"/>
        <v>0</v>
      </c>
      <c r="CF44" s="9"/>
      <c r="CG44" s="19" t="str">
        <f t="shared" ca="1" si="303"/>
        <v>-</v>
      </c>
      <c r="CH44" s="19" t="str">
        <f t="shared" ca="1" si="303"/>
        <v>-</v>
      </c>
      <c r="CI44" s="19" t="str">
        <f t="shared" ca="1" si="303"/>
        <v>-</v>
      </c>
      <c r="CJ44" s="19" t="str">
        <f t="shared" ca="1" si="303"/>
        <v>-</v>
      </c>
      <c r="CK44" s="19" t="str">
        <f t="shared" ca="1" si="303"/>
        <v>-</v>
      </c>
      <c r="CL44" s="19" t="str">
        <f t="shared" ca="1" si="303"/>
        <v>-</v>
      </c>
      <c r="CM44" s="19" t="str">
        <f t="shared" ca="1" si="303"/>
        <v>-</v>
      </c>
      <c r="CN44" s="19" t="str">
        <f t="shared" ca="1" si="303"/>
        <v>-</v>
      </c>
      <c r="CO44" s="19" t="str">
        <f t="shared" ca="1" si="303"/>
        <v>-</v>
      </c>
      <c r="CP44" s="19" t="str">
        <f t="shared" ca="1" si="303"/>
        <v>-</v>
      </c>
      <c r="CQ44" s="9"/>
      <c r="CR44" s="136" t="b">
        <f t="shared" ca="1" si="304"/>
        <v>1</v>
      </c>
      <c r="CS44" s="229" t="b">
        <f ca="1">OFFSET(CS44,-1,0)</f>
        <v>0</v>
      </c>
      <c r="CT44" s="19" t="b">
        <f t="shared" ref="CT44:CV60" ca="1" si="396">OFFSET(CT$5,$B44,0)</f>
        <v>1</v>
      </c>
      <c r="CU44" s="582">
        <f t="shared" ref="CU44:CU60" ca="1" si="397">IF(OFFSET($E44,-1,0),OFFSET($CY44,-1,0),OFFSET(CU44,-1,0))</f>
        <v>232120000002</v>
      </c>
      <c r="CV44" s="19" t="b">
        <f t="shared" ca="1" si="396"/>
        <v>0</v>
      </c>
      <c r="CW44" s="12" t="s">
        <v>31</v>
      </c>
      <c r="CX44" s="19" t="str">
        <f t="shared" ca="1" si="375"/>
        <v>-</v>
      </c>
      <c r="CY44" s="583">
        <f t="shared" ca="1" si="390"/>
        <v>232120000002</v>
      </c>
      <c r="CZ44" s="430">
        <f t="shared" ca="1" si="306"/>
        <v>669</v>
      </c>
      <c r="DA44" s="430">
        <f t="shared" ca="1" si="306"/>
        <v>703</v>
      </c>
      <c r="DB44" s="430">
        <f t="shared" ca="1" si="306"/>
        <v>738</v>
      </c>
      <c r="DC44" s="144">
        <f t="shared" ca="1" si="307"/>
        <v>413</v>
      </c>
      <c r="DD44" s="144">
        <f t="shared" ca="1" si="307"/>
        <v>448</v>
      </c>
      <c r="DE44" s="144">
        <f t="shared" ca="1" si="307"/>
        <v>483</v>
      </c>
      <c r="DF44" s="19" t="str">
        <f t="shared" ca="1" si="376"/>
        <v>-</v>
      </c>
      <c r="DG44" s="19" t="str">
        <f t="shared" ca="1" si="308"/>
        <v>-</v>
      </c>
      <c r="DH44" s="19" t="str">
        <f t="shared" ca="1" si="308"/>
        <v>-</v>
      </c>
      <c r="DI44" s="19" t="str">
        <f t="shared" ca="1" si="308"/>
        <v>-</v>
      </c>
      <c r="DJ44" s="19" t="str">
        <f t="shared" ca="1" si="308"/>
        <v>-</v>
      </c>
      <c r="DK44" s="19" t="str">
        <f t="shared" ca="1" si="308"/>
        <v>-</v>
      </c>
      <c r="DL44" s="12">
        <v>1</v>
      </c>
      <c r="DM44" s="12">
        <v>1</v>
      </c>
      <c r="DN44" s="19">
        <f t="shared" ca="1" si="309"/>
        <v>0</v>
      </c>
      <c r="DO44" s="19" t="str">
        <f t="shared" ca="1" si="309"/>
        <v>-</v>
      </c>
      <c r="DP44" s="19" t="str">
        <f t="shared" ca="1" si="309"/>
        <v>-</v>
      </c>
      <c r="DQ44" s="19" t="str">
        <f t="shared" ca="1" si="377"/>
        <v>-</v>
      </c>
      <c r="DR44" s="19" t="str">
        <f t="shared" ca="1" si="377"/>
        <v>-</v>
      </c>
      <c r="DS44" s="19" t="str">
        <f t="shared" ca="1" si="377"/>
        <v>-</v>
      </c>
      <c r="DT44" s="19">
        <f t="shared" ca="1" si="377"/>
        <v>0</v>
      </c>
      <c r="DU44" s="19" t="str">
        <f t="shared" ca="1" si="377"/>
        <v>-</v>
      </c>
      <c r="DV44" s="19" t="str">
        <f t="shared" ca="1" si="377"/>
        <v>-</v>
      </c>
      <c r="DW44" s="19" t="str">
        <f t="shared" ca="1" si="289"/>
        <v>-</v>
      </c>
      <c r="DX44" s="19">
        <f t="shared" ca="1" si="289"/>
        <v>1</v>
      </c>
      <c r="DY44" s="19">
        <f t="shared" ca="1" si="289"/>
        <v>1</v>
      </c>
      <c r="DZ44" s="9"/>
      <c r="EA44" s="19" t="str">
        <f t="shared" ca="1" si="178"/>
        <v>-</v>
      </c>
      <c r="EB44" s="19" t="str">
        <f t="shared" ca="1" si="178"/>
        <v>-</v>
      </c>
      <c r="EC44" s="19" t="str">
        <f t="shared" ca="1" si="178"/>
        <v>-</v>
      </c>
      <c r="ED44" s="19" t="str">
        <f t="shared" ca="1" si="178"/>
        <v>-</v>
      </c>
      <c r="EE44" s="19" t="str">
        <f t="shared" ca="1" si="178"/>
        <v>-</v>
      </c>
      <c r="EF44" s="19" t="str">
        <f t="shared" ca="1" si="178"/>
        <v>-</v>
      </c>
      <c r="EG44" s="19" t="str">
        <f t="shared" ca="1" si="178"/>
        <v>-</v>
      </c>
      <c r="EH44" s="19" t="str">
        <f t="shared" ca="1" si="178"/>
        <v>-</v>
      </c>
      <c r="EI44" s="19" t="str">
        <f t="shared" ca="1" si="178"/>
        <v>-</v>
      </c>
      <c r="EJ44" s="19" t="str">
        <f t="shared" ca="1" si="178"/>
        <v>-</v>
      </c>
      <c r="EK44" s="19" t="str">
        <f t="shared" ca="1" si="178"/>
        <v>-</v>
      </c>
      <c r="EL44" s="19" t="str">
        <f t="shared" ca="1" si="178"/>
        <v>-</v>
      </c>
      <c r="EM44" s="19">
        <f t="shared" ca="1" si="378"/>
        <v>0</v>
      </c>
      <c r="EN44" s="19">
        <f t="shared" ca="1" si="311"/>
        <v>0</v>
      </c>
      <c r="EO44" s="19">
        <f t="shared" ca="1" si="311"/>
        <v>0</v>
      </c>
      <c r="EP44" s="19">
        <f t="shared" ca="1" si="311"/>
        <v>0</v>
      </c>
      <c r="EQ44" s="19">
        <f t="shared" ca="1" si="311"/>
        <v>0</v>
      </c>
      <c r="ER44" s="19">
        <f t="shared" ca="1" si="311"/>
        <v>0</v>
      </c>
      <c r="ES44" s="19">
        <f t="shared" ca="1" si="311"/>
        <v>0</v>
      </c>
      <c r="ET44" s="19">
        <f t="shared" ca="1" si="311"/>
        <v>0</v>
      </c>
      <c r="EU44" s="19">
        <f t="shared" ca="1" si="311"/>
        <v>0</v>
      </c>
      <c r="EV44" s="19">
        <f t="shared" ca="1" si="311"/>
        <v>0</v>
      </c>
      <c r="EW44" s="19">
        <f t="shared" ca="1" si="311"/>
        <v>0</v>
      </c>
      <c r="EX44" s="19">
        <f t="shared" ca="1" si="311"/>
        <v>0</v>
      </c>
      <c r="EY44" s="19">
        <f t="shared" ca="1" si="311"/>
        <v>0</v>
      </c>
      <c r="EZ44" s="19">
        <f t="shared" ca="1" si="311"/>
        <v>0</v>
      </c>
      <c r="FA44" s="19">
        <f t="shared" ca="1" si="311"/>
        <v>0</v>
      </c>
      <c r="FB44" s="19">
        <f t="shared" ca="1" si="311"/>
        <v>0</v>
      </c>
      <c r="FC44" s="19">
        <f t="shared" ca="1" si="311"/>
        <v>0</v>
      </c>
      <c r="FD44" s="19">
        <f t="shared" ca="1" si="311"/>
        <v>0</v>
      </c>
      <c r="FE44" s="19">
        <f t="shared" ca="1" si="311"/>
        <v>0</v>
      </c>
      <c r="FF44" s="19">
        <f t="shared" ca="1" si="311"/>
        <v>0</v>
      </c>
      <c r="FG44" s="19">
        <f t="shared" ca="1" si="311"/>
        <v>0</v>
      </c>
      <c r="FH44" s="19">
        <f t="shared" ca="1" si="311"/>
        <v>0</v>
      </c>
      <c r="FI44" s="19">
        <f t="shared" ca="1" si="311"/>
        <v>0</v>
      </c>
      <c r="FJ44" s="19">
        <f t="shared" ca="1" si="311"/>
        <v>0</v>
      </c>
      <c r="FK44" s="19">
        <f t="shared" ref="FK44:HV44" ca="1" si="398">OFFSET(FK$5,$B44,0)</f>
        <v>0</v>
      </c>
      <c r="FL44" s="19">
        <f t="shared" ca="1" si="398"/>
        <v>0</v>
      </c>
      <c r="FM44" s="19">
        <f t="shared" ca="1" si="398"/>
        <v>0</v>
      </c>
      <c r="FN44" s="19">
        <f t="shared" ca="1" si="398"/>
        <v>0</v>
      </c>
      <c r="FO44" s="19">
        <f t="shared" ca="1" si="398"/>
        <v>0</v>
      </c>
      <c r="FP44" s="19">
        <f t="shared" ca="1" si="313"/>
        <v>0</v>
      </c>
      <c r="FQ44" s="19">
        <f t="shared" ca="1" si="313"/>
        <v>0</v>
      </c>
      <c r="FR44" s="19">
        <f t="shared" ca="1" si="313"/>
        <v>0</v>
      </c>
      <c r="FS44" s="19">
        <f t="shared" ca="1" si="313"/>
        <v>0</v>
      </c>
      <c r="FT44" s="19">
        <f t="shared" ca="1" si="313"/>
        <v>0</v>
      </c>
      <c r="FU44" s="19">
        <f t="shared" ca="1" si="313"/>
        <v>0</v>
      </c>
      <c r="FV44" s="19">
        <f t="shared" ca="1" si="313"/>
        <v>0</v>
      </c>
      <c r="FW44" s="19">
        <f t="shared" ca="1" si="313"/>
        <v>0</v>
      </c>
      <c r="FX44" s="19">
        <f t="shared" ca="1" si="313"/>
        <v>0</v>
      </c>
      <c r="FY44" s="19">
        <f t="shared" ca="1" si="313"/>
        <v>0</v>
      </c>
      <c r="FZ44" s="19">
        <f t="shared" ca="1" si="398"/>
        <v>0</v>
      </c>
      <c r="GA44" s="19">
        <f t="shared" ca="1" si="398"/>
        <v>0</v>
      </c>
      <c r="GB44" s="19">
        <f t="shared" ca="1" si="398"/>
        <v>0</v>
      </c>
      <c r="GC44" s="19">
        <f t="shared" ca="1" si="398"/>
        <v>0</v>
      </c>
      <c r="GD44" s="19">
        <f t="shared" ca="1" si="398"/>
        <v>0</v>
      </c>
      <c r="GE44" s="19">
        <f t="shared" ca="1" si="398"/>
        <v>0</v>
      </c>
      <c r="GF44" s="19">
        <f t="shared" ca="1" si="398"/>
        <v>0</v>
      </c>
      <c r="GG44" s="19">
        <f t="shared" ca="1" si="398"/>
        <v>0</v>
      </c>
      <c r="GH44" s="19">
        <f t="shared" ca="1" si="398"/>
        <v>0</v>
      </c>
      <c r="GI44" s="19">
        <f t="shared" ca="1" si="398"/>
        <v>0</v>
      </c>
      <c r="GJ44" s="19">
        <f t="shared" ca="1" si="398"/>
        <v>0</v>
      </c>
      <c r="GK44" s="19">
        <f t="shared" ca="1" si="398"/>
        <v>0</v>
      </c>
      <c r="GL44" s="19">
        <f t="shared" ca="1" si="398"/>
        <v>0</v>
      </c>
      <c r="GM44" s="19">
        <f t="shared" ca="1" si="398"/>
        <v>0</v>
      </c>
      <c r="GN44" s="19">
        <f t="shared" ca="1" si="398"/>
        <v>0</v>
      </c>
      <c r="GO44" s="19">
        <f t="shared" ca="1" si="398"/>
        <v>0</v>
      </c>
      <c r="GP44" s="19">
        <f t="shared" ca="1" si="398"/>
        <v>0</v>
      </c>
      <c r="GQ44" s="19">
        <f t="shared" ca="1" si="398"/>
        <v>0</v>
      </c>
      <c r="GR44" s="19">
        <f t="shared" ca="1" si="398"/>
        <v>0</v>
      </c>
      <c r="GS44" s="19">
        <f t="shared" ca="1" si="398"/>
        <v>0</v>
      </c>
      <c r="GT44" s="19">
        <f t="shared" ca="1" si="398"/>
        <v>0</v>
      </c>
      <c r="GU44" s="19">
        <f t="shared" ca="1" si="398"/>
        <v>0</v>
      </c>
      <c r="GV44" s="19">
        <f t="shared" ca="1" si="398"/>
        <v>0</v>
      </c>
      <c r="GW44" s="19">
        <f t="shared" ca="1" si="398"/>
        <v>0</v>
      </c>
      <c r="GX44" s="19">
        <f t="shared" ca="1" si="398"/>
        <v>0</v>
      </c>
      <c r="GY44" s="19">
        <f t="shared" ca="1" si="398"/>
        <v>0</v>
      </c>
      <c r="GZ44" s="19">
        <f t="shared" ca="1" si="398"/>
        <v>0</v>
      </c>
      <c r="HA44" s="19">
        <f t="shared" ca="1" si="398"/>
        <v>0</v>
      </c>
      <c r="HB44" s="19">
        <f t="shared" ca="1" si="398"/>
        <v>0</v>
      </c>
      <c r="HC44" s="19">
        <f t="shared" ca="1" si="398"/>
        <v>0</v>
      </c>
      <c r="HD44" s="19">
        <f t="shared" ca="1" si="398"/>
        <v>0</v>
      </c>
      <c r="HE44" s="19">
        <f t="shared" ca="1" si="398"/>
        <v>0</v>
      </c>
      <c r="HF44" s="19">
        <f t="shared" ca="1" si="398"/>
        <v>0</v>
      </c>
      <c r="HG44" s="19">
        <f t="shared" ca="1" si="398"/>
        <v>0</v>
      </c>
      <c r="HH44" s="19">
        <f t="shared" ca="1" si="398"/>
        <v>0</v>
      </c>
      <c r="HI44" s="19">
        <f t="shared" ca="1" si="398"/>
        <v>0</v>
      </c>
      <c r="HJ44" s="19">
        <f t="shared" ca="1" si="398"/>
        <v>0</v>
      </c>
      <c r="HK44" s="19">
        <f t="shared" ca="1" si="398"/>
        <v>0</v>
      </c>
      <c r="HL44" s="19">
        <f t="shared" ca="1" si="398"/>
        <v>0</v>
      </c>
      <c r="HM44" s="19">
        <f t="shared" ca="1" si="398"/>
        <v>0</v>
      </c>
      <c r="HN44" s="19">
        <f t="shared" ca="1" si="398"/>
        <v>0</v>
      </c>
      <c r="HO44" s="19">
        <f t="shared" ca="1" si="398"/>
        <v>0</v>
      </c>
      <c r="HP44" s="19">
        <f t="shared" ca="1" si="398"/>
        <v>0</v>
      </c>
      <c r="HQ44" s="19">
        <f t="shared" ca="1" si="398"/>
        <v>0</v>
      </c>
      <c r="HR44" s="19">
        <f t="shared" ca="1" si="398"/>
        <v>0</v>
      </c>
      <c r="HS44" s="19">
        <f t="shared" ca="1" si="398"/>
        <v>0</v>
      </c>
      <c r="HT44" s="19">
        <f t="shared" ca="1" si="398"/>
        <v>0</v>
      </c>
      <c r="HU44" s="19">
        <f t="shared" ca="1" si="398"/>
        <v>0</v>
      </c>
      <c r="HV44" s="19">
        <f t="shared" ca="1" si="398"/>
        <v>0</v>
      </c>
      <c r="HW44" s="19">
        <f t="shared" ref="HW44:JG44" ca="1" si="399">OFFSET(HW$5,$B44,0)</f>
        <v>0</v>
      </c>
      <c r="HX44" s="19">
        <f t="shared" ca="1" si="399"/>
        <v>0</v>
      </c>
      <c r="HY44" s="19">
        <f t="shared" ca="1" si="316"/>
        <v>0</v>
      </c>
      <c r="HZ44" s="19">
        <f t="shared" ca="1" si="316"/>
        <v>0</v>
      </c>
      <c r="IA44" s="19">
        <f t="shared" ca="1" si="316"/>
        <v>0</v>
      </c>
      <c r="IB44" s="19">
        <f t="shared" ca="1" si="316"/>
        <v>0</v>
      </c>
      <c r="IC44" s="19">
        <f t="shared" ca="1" si="316"/>
        <v>0</v>
      </c>
      <c r="ID44" s="19">
        <f t="shared" ca="1" si="316"/>
        <v>0</v>
      </c>
      <c r="IE44" s="19">
        <f t="shared" ca="1" si="316"/>
        <v>0</v>
      </c>
      <c r="IF44" s="19">
        <f t="shared" ca="1" si="316"/>
        <v>0</v>
      </c>
      <c r="IG44" s="19">
        <f t="shared" ca="1" si="316"/>
        <v>0</v>
      </c>
      <c r="IH44" s="19">
        <f t="shared" ca="1" si="316"/>
        <v>0</v>
      </c>
      <c r="II44" s="19">
        <f t="shared" ca="1" si="399"/>
        <v>0</v>
      </c>
      <c r="IJ44" s="19">
        <f t="shared" ca="1" si="399"/>
        <v>0</v>
      </c>
      <c r="IK44" s="19">
        <f t="shared" ca="1" si="399"/>
        <v>0</v>
      </c>
      <c r="IL44" s="19">
        <f t="shared" ca="1" si="399"/>
        <v>0</v>
      </c>
      <c r="IM44" s="19">
        <f t="shared" ca="1" si="399"/>
        <v>0</v>
      </c>
      <c r="IN44" s="19">
        <f t="shared" ca="1" si="399"/>
        <v>0</v>
      </c>
      <c r="IO44" s="19">
        <f t="shared" ca="1" si="399"/>
        <v>0</v>
      </c>
      <c r="IP44" s="19">
        <f t="shared" ca="1" si="399"/>
        <v>0</v>
      </c>
      <c r="IQ44" s="19">
        <f t="shared" ca="1" si="399"/>
        <v>0</v>
      </c>
      <c r="IR44" s="19">
        <f t="shared" ca="1" si="399"/>
        <v>0</v>
      </c>
      <c r="IS44" s="19">
        <f t="shared" ca="1" si="399"/>
        <v>0</v>
      </c>
      <c r="IT44" s="19">
        <f t="shared" ca="1" si="399"/>
        <v>0</v>
      </c>
      <c r="IU44" s="19">
        <f t="shared" ca="1" si="399"/>
        <v>0</v>
      </c>
      <c r="IV44" s="19">
        <f t="shared" ca="1" si="399"/>
        <v>0</v>
      </c>
      <c r="IW44" s="19">
        <f t="shared" ca="1" si="399"/>
        <v>0</v>
      </c>
      <c r="IX44" s="19">
        <f t="shared" ca="1" si="399"/>
        <v>0</v>
      </c>
      <c r="IY44" s="19">
        <f t="shared" ca="1" si="399"/>
        <v>0</v>
      </c>
      <c r="IZ44" s="19">
        <f t="shared" ca="1" si="399"/>
        <v>0</v>
      </c>
      <c r="JA44" s="19">
        <f t="shared" ca="1" si="399"/>
        <v>0</v>
      </c>
      <c r="JB44" s="19">
        <f t="shared" ca="1" si="399"/>
        <v>0</v>
      </c>
      <c r="JC44" s="19">
        <f t="shared" ca="1" si="399"/>
        <v>0</v>
      </c>
      <c r="JD44" s="19">
        <f t="shared" ca="1" si="399"/>
        <v>0</v>
      </c>
      <c r="JE44" s="19">
        <f t="shared" ca="1" si="399"/>
        <v>0</v>
      </c>
      <c r="JF44" s="19">
        <f t="shared" ca="1" si="399"/>
        <v>0</v>
      </c>
      <c r="JG44" s="19">
        <f t="shared" ca="1" si="399"/>
        <v>0</v>
      </c>
      <c r="JH44" s="5">
        <f t="shared" ca="1" si="317"/>
        <v>43</v>
      </c>
      <c r="JI44" s="9"/>
      <c r="JJ44" s="5">
        <f t="shared" ca="1" si="318"/>
        <v>1</v>
      </c>
      <c r="JK44" s="5" t="b">
        <f t="shared" ca="1" si="318"/>
        <v>1</v>
      </c>
      <c r="JL44" s="19">
        <f t="shared" ca="1" si="380"/>
        <v>0</v>
      </c>
      <c r="JM44" s="5">
        <f t="shared" ca="1" si="319"/>
        <v>0</v>
      </c>
      <c r="JN44" s="5">
        <f t="shared" ca="1" si="320"/>
        <v>0.01</v>
      </c>
      <c r="JO44" s="19">
        <f t="shared" ca="1" si="321"/>
        <v>0</v>
      </c>
      <c r="JP44" s="19">
        <f t="shared" ca="1" si="321"/>
        <v>0</v>
      </c>
      <c r="JQ44" s="19">
        <f t="shared" ca="1" si="321"/>
        <v>60</v>
      </c>
      <c r="JR44" s="19">
        <f t="shared" ca="1" si="380"/>
        <v>1</v>
      </c>
      <c r="JS44" s="19">
        <f t="shared" ca="1" si="380"/>
        <v>0</v>
      </c>
      <c r="JT44" s="19">
        <f t="shared" ca="1" si="380"/>
        <v>0</v>
      </c>
      <c r="JU44" s="19">
        <f t="shared" ca="1" si="380"/>
        <v>0</v>
      </c>
      <c r="JV44" s="19">
        <f t="shared" ca="1" si="380"/>
        <v>0</v>
      </c>
      <c r="JW44" s="19">
        <f t="shared" ca="1" si="380"/>
        <v>0</v>
      </c>
      <c r="JX44" s="19">
        <f t="shared" ca="1" si="380"/>
        <v>0</v>
      </c>
      <c r="JY44" s="19">
        <f t="shared" ca="1" si="380"/>
        <v>0</v>
      </c>
      <c r="JZ44" s="19">
        <f t="shared" ca="1" si="380"/>
        <v>0</v>
      </c>
      <c r="KA44" s="19">
        <f t="shared" ca="1" si="380"/>
        <v>0</v>
      </c>
      <c r="KB44" s="19">
        <f t="shared" ca="1" si="380"/>
        <v>0</v>
      </c>
      <c r="KC44" s="19">
        <f t="shared" ca="1" si="380"/>
        <v>0</v>
      </c>
      <c r="KD44" s="19">
        <f t="shared" ca="1" si="380"/>
        <v>0</v>
      </c>
      <c r="KE44" s="19">
        <f t="shared" ca="1" si="380"/>
        <v>0</v>
      </c>
      <c r="KF44" s="19">
        <f t="shared" ref="KF44:LC44" ca="1" si="400">OFFSET(KF$5,$B44,0)</f>
        <v>0</v>
      </c>
      <c r="KG44" s="19">
        <f t="shared" ca="1" si="400"/>
        <v>0</v>
      </c>
      <c r="KH44" s="19">
        <f t="shared" ca="1" si="400"/>
        <v>0</v>
      </c>
      <c r="KI44" s="19">
        <f t="shared" ca="1" si="400"/>
        <v>0</v>
      </c>
      <c r="KJ44" s="19">
        <f t="shared" ca="1" si="400"/>
        <v>0</v>
      </c>
      <c r="KK44" s="19">
        <f t="shared" ca="1" si="400"/>
        <v>0</v>
      </c>
      <c r="KL44" s="19">
        <f t="shared" ca="1" si="400"/>
        <v>0</v>
      </c>
      <c r="KM44" s="19">
        <f t="shared" ca="1" si="400"/>
        <v>0</v>
      </c>
      <c r="KN44" s="5">
        <f t="shared" ca="1" si="322"/>
        <v>0</v>
      </c>
      <c r="KO44" s="5">
        <f t="shared" ca="1" si="322"/>
        <v>0</v>
      </c>
      <c r="KP44" s="5">
        <f t="shared" ca="1" si="322"/>
        <v>0.05</v>
      </c>
      <c r="KQ44" s="5">
        <f t="shared" ca="1" si="322"/>
        <v>0.05</v>
      </c>
      <c r="KR44" s="19">
        <f t="shared" ca="1" si="270"/>
        <v>0</v>
      </c>
      <c r="KS44" s="19">
        <f t="shared" ca="1" si="400"/>
        <v>0</v>
      </c>
      <c r="KT44" s="19">
        <f t="shared" ca="1" si="222"/>
        <v>0</v>
      </c>
      <c r="KU44" s="19">
        <f t="shared" ca="1" si="222"/>
        <v>0</v>
      </c>
      <c r="KV44" s="19">
        <f t="shared" ca="1" si="222"/>
        <v>0</v>
      </c>
      <c r="KW44" s="19">
        <f t="shared" ca="1" si="400"/>
        <v>0</v>
      </c>
      <c r="KX44" s="19">
        <f t="shared" ca="1" si="400"/>
        <v>1</v>
      </c>
      <c r="KY44" s="19">
        <f t="shared" ca="1" si="323"/>
        <v>0</v>
      </c>
      <c r="KZ44" s="19">
        <f t="shared" ca="1" si="323"/>
        <v>0</v>
      </c>
      <c r="LA44" s="19">
        <f t="shared" ca="1" si="323"/>
        <v>0</v>
      </c>
      <c r="LB44" s="19">
        <f t="shared" ca="1" si="400"/>
        <v>0</v>
      </c>
      <c r="LC44" s="19">
        <f t="shared" ca="1" si="400"/>
        <v>1</v>
      </c>
      <c r="LD44" s="9"/>
      <c r="LE44" s="19" t="str">
        <f t="shared" ca="1" si="324"/>
        <v>-</v>
      </c>
      <c r="LF44" s="19" t="str">
        <f t="shared" ca="1" si="324"/>
        <v>-</v>
      </c>
      <c r="LG44" s="19" t="str">
        <f t="shared" ca="1" si="324"/>
        <v>-</v>
      </c>
      <c r="LH44" s="19" t="str">
        <f t="shared" ca="1" si="324"/>
        <v>-</v>
      </c>
      <c r="LI44" s="5" t="b">
        <f t="shared" ca="1" si="325"/>
        <v>0</v>
      </c>
      <c r="LJ44" s="5" t="b">
        <f t="shared" ca="1" si="326"/>
        <v>0</v>
      </c>
      <c r="LK44" s="5" t="b">
        <f t="shared" ca="1" si="326"/>
        <v>1</v>
      </c>
      <c r="LL44" s="5" t="b">
        <f t="shared" ca="1" si="326"/>
        <v>0</v>
      </c>
      <c r="LM44" s="136">
        <f t="shared" ca="1" si="327"/>
        <v>2</v>
      </c>
      <c r="LN44" s="136">
        <f t="shared" ca="1" si="327"/>
        <v>2</v>
      </c>
      <c r="LO44" s="5" t="b">
        <f t="shared" ref="LO44:LR44" ca="1" si="401">INDEX(i.dryman,($AO44-1)*4+$AN44,LO$18)</f>
        <v>0</v>
      </c>
      <c r="LP44" s="5" t="b">
        <f t="shared" ca="1" si="401"/>
        <v>0</v>
      </c>
      <c r="LQ44" s="5" t="b">
        <f t="shared" ca="1" si="401"/>
        <v>1</v>
      </c>
      <c r="LR44" s="5" t="b">
        <f t="shared" ca="1" si="401"/>
        <v>0</v>
      </c>
      <c r="LS44" s="5">
        <f t="shared" ref="LS44:LT44" ca="1" si="402">INDEX(i.dryman,($AO44-1)*4+$AN44,LS$18+$O44-1)</f>
        <v>1</v>
      </c>
      <c r="LT44" s="5">
        <f t="shared" ca="1" si="402"/>
        <v>0.66</v>
      </c>
      <c r="LU44" s="5" t="b">
        <f ca="1">AND(INDEX(i.dryman,($AO44-1)*4+$AN44,LU$18),($LN44&gt;0))</f>
        <v>1</v>
      </c>
      <c r="LV44" s="5" t="str" cm="1">
        <f t="array" aca="1" ref="LV44" ca="1">IF(OR(LW44:MD44&lt;&gt;"-"),TRUE,"-")</f>
        <v>-</v>
      </c>
      <c r="LW44" s="19" t="str">
        <f t="shared" ca="1" si="330"/>
        <v>-</v>
      </c>
      <c r="LX44" s="19" t="str">
        <f t="shared" ca="1" si="330"/>
        <v>-</v>
      </c>
      <c r="LY44" s="19" t="str">
        <f t="shared" ca="1" si="330"/>
        <v>-</v>
      </c>
      <c r="LZ44" s="19" t="str">
        <f t="shared" ca="1" si="330"/>
        <v>-</v>
      </c>
      <c r="MA44" s="19" t="str">
        <f t="shared" ca="1" si="330"/>
        <v>-</v>
      </c>
      <c r="MB44" s="19" t="str">
        <f t="shared" ca="1" si="330"/>
        <v>-</v>
      </c>
      <c r="MC44" s="19" t="str">
        <f t="shared" ca="1" si="330"/>
        <v>-</v>
      </c>
      <c r="MD44" s="19" t="str">
        <f t="shared" ca="1" si="330"/>
        <v>-</v>
      </c>
      <c r="ME44" s="5" t="b">
        <f t="array" aca="1" ref="ME44" ca="1">IF(OR(MF44:ML44&lt;&gt;"-"),TRUE,"-")</f>
        <v>1</v>
      </c>
      <c r="MF44" s="19">
        <f t="shared" ca="1" si="383"/>
        <v>0</v>
      </c>
      <c r="MG44" s="19" t="str">
        <f t="shared" ca="1" si="383"/>
        <v>-</v>
      </c>
      <c r="MH44" s="19">
        <f t="shared" ca="1" si="383"/>
        <v>999999</v>
      </c>
      <c r="MI44" s="19">
        <f t="shared" ca="1" si="383"/>
        <v>999999</v>
      </c>
      <c r="MJ44" s="19">
        <f t="shared" ca="1" si="383"/>
        <v>999999</v>
      </c>
      <c r="MK44" s="19">
        <f t="shared" ca="1" si="383"/>
        <v>999999</v>
      </c>
      <c r="ML44" s="19">
        <f t="shared" ca="1" si="383"/>
        <v>999999</v>
      </c>
      <c r="MM44" s="5" t="str">
        <f t="array" aca="1" ref="MM44" ca="1">IF(OR(MN44:MO44&lt;&gt;"-"),TRUE,"-")</f>
        <v>-</v>
      </c>
      <c r="MN44" s="19" t="str">
        <f t="shared" ca="1" si="332"/>
        <v>-</v>
      </c>
      <c r="MO44" s="19" t="str">
        <f t="shared" ca="1" si="234"/>
        <v>-</v>
      </c>
      <c r="MP44" s="19" t="b">
        <f t="shared" ca="1" si="235"/>
        <v>0</v>
      </c>
      <c r="MQ44" s="19">
        <f t="shared" ca="1" si="384"/>
        <v>0</v>
      </c>
      <c r="MR44" s="5" t="str">
        <f t="shared" ca="1" si="333"/>
        <v>-</v>
      </c>
      <c r="MS44" s="5" t="str">
        <f t="shared" ca="1" si="333"/>
        <v>-</v>
      </c>
      <c r="MT44" s="5" t="str">
        <f t="shared" ca="1" si="333"/>
        <v>-</v>
      </c>
      <c r="MU44" s="5" t="str">
        <f t="shared" ca="1" si="333"/>
        <v>-</v>
      </c>
      <c r="MV44" s="19" t="str">
        <f t="shared" ca="1" si="237"/>
        <v>-</v>
      </c>
      <c r="MW44" s="19" t="str">
        <f t="shared" ca="1" si="335"/>
        <v>-</v>
      </c>
      <c r="MX44" s="19" t="str">
        <f t="shared" ca="1" si="385"/>
        <v>-</v>
      </c>
      <c r="MY44" s="19" t="str">
        <f t="shared" ca="1" si="385"/>
        <v>-</v>
      </c>
      <c r="MZ44" s="19" t="str">
        <f t="shared" ca="1" si="335"/>
        <v>-</v>
      </c>
      <c r="NA44" s="19" t="str">
        <f t="shared" ca="1" si="335"/>
        <v>-</v>
      </c>
      <c r="NB44" s="19" t="str">
        <f t="shared" ca="1" si="335"/>
        <v>-</v>
      </c>
      <c r="NC44" s="19" t="str">
        <f t="shared" ca="1" si="335"/>
        <v>-</v>
      </c>
      <c r="ND44" s="19">
        <f t="shared" ca="1" si="335"/>
        <v>500</v>
      </c>
      <c r="NE44" s="19">
        <f t="shared" ca="1" si="335"/>
        <v>500</v>
      </c>
      <c r="NF44" s="19" t="str">
        <f t="shared" ca="1" si="335"/>
        <v>-</v>
      </c>
      <c r="NG44" s="19">
        <f t="shared" ca="1" si="335"/>
        <v>150</v>
      </c>
      <c r="NH44" s="19">
        <f t="shared" ca="1" si="335"/>
        <v>550</v>
      </c>
      <c r="NI44" s="5">
        <f t="shared" ca="1" si="336"/>
        <v>1</v>
      </c>
      <c r="NJ44" s="9"/>
      <c r="NK44" s="19">
        <f t="shared" ca="1" si="335"/>
        <v>70</v>
      </c>
      <c r="NL44" s="19">
        <f t="shared" ca="1" si="386"/>
        <v>50</v>
      </c>
      <c r="NM44" s="19">
        <f t="shared" ca="1" si="386"/>
        <v>75</v>
      </c>
      <c r="NN44" s="19">
        <f t="shared" ca="1" si="386"/>
        <v>50</v>
      </c>
      <c r="NO44" s="19">
        <f t="shared" ca="1" si="239"/>
        <v>1</v>
      </c>
      <c r="NP44" s="5">
        <f t="shared" ca="1" si="337"/>
        <v>1</v>
      </c>
      <c r="NQ44" s="19">
        <f t="shared" ca="1" si="368"/>
        <v>1</v>
      </c>
      <c r="NR44" s="19">
        <f t="shared" ca="1" si="368"/>
        <v>1</v>
      </c>
      <c r="NS44" s="9"/>
      <c r="NT44" s="19" t="b">
        <f t="shared" ca="1" si="386"/>
        <v>0</v>
      </c>
      <c r="NU44" s="19" t="b">
        <f t="shared" ca="1" si="386"/>
        <v>0</v>
      </c>
      <c r="NV44" s="19" t="str">
        <f t="shared" ca="1" si="386"/>
        <v>-</v>
      </c>
      <c r="NW44" s="19" t="str">
        <f t="shared" ca="1" si="386"/>
        <v>-</v>
      </c>
      <c r="NX44" s="19">
        <f t="shared" ca="1" si="386"/>
        <v>1</v>
      </c>
      <c r="NY44" s="19">
        <f t="shared" ca="1" si="386"/>
        <v>1</v>
      </c>
      <c r="NZ44" s="19">
        <f t="shared" ca="1" si="386"/>
        <v>2.1403206110492325</v>
      </c>
      <c r="OA44" s="19">
        <f t="shared" ca="1" si="386"/>
        <v>1.965073149607067</v>
      </c>
      <c r="OB44" s="19">
        <f t="shared" ca="1" si="386"/>
        <v>1.9869867897902949</v>
      </c>
      <c r="OC44" s="19">
        <f t="shared" ca="1" si="386"/>
        <v>0.84809443844984356</v>
      </c>
      <c r="OD44" s="19">
        <f t="shared" ca="1" si="386"/>
        <v>1.2867145190754228</v>
      </c>
      <c r="OE44" s="19">
        <f t="shared" ca="1" si="386"/>
        <v>1</v>
      </c>
      <c r="OF44" s="19">
        <f t="shared" ca="1" si="386"/>
        <v>0.26</v>
      </c>
      <c r="OG44" s="9"/>
      <c r="OH44" s="12" t="str">
        <f t="shared" ca="1" si="339"/>
        <v>-</v>
      </c>
      <c r="OI44" s="19" t="str">
        <f t="shared" ref="OI44:QT44" ca="1" si="403">OFFSET(OI$5,$B44,0)</f>
        <v>-</v>
      </c>
      <c r="OJ44" s="19" t="str">
        <f t="shared" ca="1" si="403"/>
        <v>-</v>
      </c>
      <c r="OK44" s="19" t="str">
        <f t="shared" ca="1" si="341"/>
        <v>-</v>
      </c>
      <c r="OL44" s="19" t="str">
        <f t="shared" ca="1" si="403"/>
        <v>-</v>
      </c>
      <c r="OM44" s="19" t="str">
        <f t="shared" ca="1" si="342"/>
        <v>-</v>
      </c>
      <c r="ON44" s="19" t="str">
        <f t="shared" ca="1" si="403"/>
        <v>-</v>
      </c>
      <c r="OO44" s="19" t="str">
        <f t="shared" ca="1" si="403"/>
        <v>-</v>
      </c>
      <c r="OP44" s="19" t="str">
        <f t="shared" ca="1" si="403"/>
        <v>-</v>
      </c>
      <c r="OQ44" s="19" t="str">
        <f t="shared" ca="1" si="403"/>
        <v>-</v>
      </c>
      <c r="OR44" s="19" t="str">
        <f t="shared" ca="1" si="403"/>
        <v>-</v>
      </c>
      <c r="OS44" s="19" t="str">
        <f t="shared" ca="1" si="403"/>
        <v>-</v>
      </c>
      <c r="OT44" s="19" t="str">
        <f t="shared" ca="1" si="403"/>
        <v>-</v>
      </c>
      <c r="OU44" s="19" t="str">
        <f t="shared" ca="1" si="403"/>
        <v>-</v>
      </c>
      <c r="OV44" s="19" t="str">
        <f t="shared" ca="1" si="403"/>
        <v>-</v>
      </c>
      <c r="OW44" s="19" t="str">
        <f t="shared" ca="1" si="403"/>
        <v>-</v>
      </c>
      <c r="OX44" s="19" t="str">
        <f t="shared" ca="1" si="403"/>
        <v>-</v>
      </c>
      <c r="OY44" s="19" t="str">
        <f t="shared" ca="1" si="403"/>
        <v>-</v>
      </c>
      <c r="OZ44" s="19" t="str">
        <f t="shared" ca="1" si="403"/>
        <v>-</v>
      </c>
      <c r="PA44" s="19" t="str">
        <f t="shared" ca="1" si="403"/>
        <v>-</v>
      </c>
      <c r="PB44" s="19" t="str">
        <f t="shared" ca="1" si="403"/>
        <v>-</v>
      </c>
      <c r="PC44" s="19" t="str">
        <f t="shared" ca="1" si="403"/>
        <v>-</v>
      </c>
      <c r="PD44" s="19" t="str">
        <f t="shared" ca="1" si="403"/>
        <v>-</v>
      </c>
      <c r="PE44" s="19" t="str">
        <f t="shared" ca="1" si="403"/>
        <v>-</v>
      </c>
      <c r="PF44" s="19" t="str">
        <f t="shared" ca="1" si="403"/>
        <v>-</v>
      </c>
      <c r="PG44" s="19" t="str">
        <f t="shared" ca="1" si="403"/>
        <v>-</v>
      </c>
      <c r="PH44" s="19" t="str">
        <f t="shared" ca="1" si="344"/>
        <v>-</v>
      </c>
      <c r="PI44" s="19" t="str">
        <f t="shared" ca="1" si="344"/>
        <v>-</v>
      </c>
      <c r="PJ44" s="19" t="str">
        <f t="shared" ca="1" si="344"/>
        <v>-</v>
      </c>
      <c r="PK44" s="19" t="str">
        <f t="shared" ca="1" si="344"/>
        <v>-</v>
      </c>
      <c r="PL44" s="19" t="str">
        <f t="shared" ca="1" si="344"/>
        <v>-</v>
      </c>
      <c r="PM44" s="19" t="str">
        <f t="shared" ca="1" si="344"/>
        <v>-</v>
      </c>
      <c r="PN44" s="19" t="str">
        <f t="shared" ca="1" si="344"/>
        <v>-</v>
      </c>
      <c r="PO44" s="19" t="str">
        <f t="shared" ca="1" si="344"/>
        <v>-</v>
      </c>
      <c r="PP44" s="19" t="str">
        <f t="shared" ca="1" si="344"/>
        <v>-</v>
      </c>
      <c r="PQ44" s="19" t="str">
        <f t="shared" ca="1" si="344"/>
        <v>-</v>
      </c>
      <c r="PR44" s="19" t="str">
        <f t="shared" ca="1" si="403"/>
        <v>-</v>
      </c>
      <c r="PS44" s="19" t="str">
        <f t="shared" ca="1" si="403"/>
        <v>-</v>
      </c>
      <c r="PT44" s="19" t="str">
        <f t="shared" ca="1" si="403"/>
        <v>-</v>
      </c>
      <c r="PU44" s="19" t="str">
        <f t="shared" ca="1" si="403"/>
        <v>-</v>
      </c>
      <c r="PV44" s="19" t="str">
        <f t="shared" ca="1" si="403"/>
        <v>-</v>
      </c>
      <c r="PW44" s="19" t="str">
        <f t="shared" ca="1" si="403"/>
        <v>-</v>
      </c>
      <c r="PX44" s="19" t="str">
        <f t="shared" ca="1" si="403"/>
        <v>-</v>
      </c>
      <c r="PY44" s="19" t="str">
        <f t="shared" ca="1" si="403"/>
        <v>-</v>
      </c>
      <c r="PZ44" s="19" t="str">
        <f t="shared" ca="1" si="403"/>
        <v>-</v>
      </c>
      <c r="QA44" s="19" t="str">
        <f t="shared" ca="1" si="403"/>
        <v>-</v>
      </c>
      <c r="QB44" s="19" t="str">
        <f t="shared" ca="1" si="403"/>
        <v>-</v>
      </c>
      <c r="QC44" s="19" t="str">
        <f t="shared" ca="1" si="403"/>
        <v>-</v>
      </c>
      <c r="QD44" s="19" t="str">
        <f t="shared" ca="1" si="403"/>
        <v>-</v>
      </c>
      <c r="QE44" s="19" t="str">
        <f t="shared" ca="1" si="403"/>
        <v>-</v>
      </c>
      <c r="QF44" s="19" t="str">
        <f t="shared" ca="1" si="403"/>
        <v>-</v>
      </c>
      <c r="QG44" s="19" t="str">
        <f t="shared" ca="1" si="403"/>
        <v>-</v>
      </c>
      <c r="QH44" s="19" t="str">
        <f t="shared" ca="1" si="403"/>
        <v>-</v>
      </c>
      <c r="QI44" s="19" t="str">
        <f t="shared" ca="1" si="403"/>
        <v>-</v>
      </c>
      <c r="QJ44" s="19" t="str">
        <f t="shared" ca="1" si="403"/>
        <v>-</v>
      </c>
      <c r="QK44" s="19" t="str">
        <f t="shared" ca="1" si="403"/>
        <v>-</v>
      </c>
      <c r="QL44" s="19" t="str">
        <f t="shared" ca="1" si="403"/>
        <v>-</v>
      </c>
      <c r="QM44" s="19" t="str">
        <f t="shared" ca="1" si="403"/>
        <v>-</v>
      </c>
      <c r="QN44" s="19" t="str">
        <f t="shared" ca="1" si="403"/>
        <v>-</v>
      </c>
      <c r="QO44" s="19" t="str">
        <f t="shared" ca="1" si="403"/>
        <v>-</v>
      </c>
      <c r="QP44" s="19" t="str">
        <f t="shared" ca="1" si="403"/>
        <v>-</v>
      </c>
      <c r="QQ44" s="19" t="str">
        <f t="shared" ca="1" si="403"/>
        <v>-</v>
      </c>
      <c r="QR44" s="12" t="b">
        <f t="shared" ca="1" si="347"/>
        <v>1</v>
      </c>
      <c r="QS44" s="19" t="str">
        <f t="shared" ca="1" si="403"/>
        <v>-</v>
      </c>
      <c r="QT44" s="19" t="str">
        <f t="shared" ca="1" si="403"/>
        <v>-</v>
      </c>
      <c r="QU44" s="19" t="str">
        <f t="shared" ref="QU44:SH44" ca="1" si="404">OFFSET(QU$5,$B44,0)</f>
        <v>-</v>
      </c>
      <c r="QV44" s="19" t="str">
        <f t="shared" ref="QV44:RA60" ca="1" si="405">OFFSET(QV$5,$B44,0)</f>
        <v>-</v>
      </c>
      <c r="QW44" s="19" t="str">
        <f t="shared" ca="1" si="405"/>
        <v>-</v>
      </c>
      <c r="QX44" s="19" t="str">
        <f t="shared" ca="1" si="405"/>
        <v>-</v>
      </c>
      <c r="QY44" s="19" t="str">
        <f t="shared" ca="1" si="405"/>
        <v>-</v>
      </c>
      <c r="QZ44" s="19" t="str">
        <f t="shared" ca="1" si="405"/>
        <v>-</v>
      </c>
      <c r="RA44" s="19" t="str">
        <f t="shared" ca="1" si="405"/>
        <v>-</v>
      </c>
      <c r="RB44" s="19" t="str">
        <f t="shared" ca="1" si="404"/>
        <v>-</v>
      </c>
      <c r="RC44" s="19" t="str">
        <f t="shared" ca="1" si="404"/>
        <v>-</v>
      </c>
      <c r="RD44" s="19" t="str">
        <f t="shared" ca="1" si="404"/>
        <v>-</v>
      </c>
      <c r="RE44" s="19" t="str">
        <f t="shared" ca="1" si="404"/>
        <v>-</v>
      </c>
      <c r="RF44" s="19" t="str">
        <f t="shared" ca="1" si="404"/>
        <v>-</v>
      </c>
      <c r="RG44" s="19" t="str">
        <f t="shared" ca="1" si="404"/>
        <v>-</v>
      </c>
      <c r="RH44" s="19" t="str">
        <f t="shared" ca="1" si="404"/>
        <v>-</v>
      </c>
      <c r="RI44" s="19" t="str">
        <f t="shared" ca="1" si="404"/>
        <v>-</v>
      </c>
      <c r="RJ44" s="19" t="str">
        <f t="shared" ca="1" si="404"/>
        <v>-</v>
      </c>
      <c r="RK44" s="19" t="str">
        <f t="shared" ca="1" si="404"/>
        <v>-</v>
      </c>
      <c r="RL44" s="19" t="str">
        <f t="shared" ca="1" si="404"/>
        <v>-</v>
      </c>
      <c r="RM44" s="19" t="str">
        <f t="shared" ca="1" si="404"/>
        <v>-</v>
      </c>
      <c r="RN44" s="19" t="str">
        <f t="shared" ca="1" si="404"/>
        <v>-</v>
      </c>
      <c r="RO44" s="19" t="str">
        <f t="shared" ca="1" si="404"/>
        <v>-</v>
      </c>
      <c r="RP44" s="19" t="str">
        <f t="shared" ca="1" si="404"/>
        <v>-</v>
      </c>
      <c r="RQ44" s="19" t="str">
        <f t="shared" ca="1" si="404"/>
        <v>-</v>
      </c>
      <c r="RR44" s="19" t="str">
        <f t="shared" ca="1" si="404"/>
        <v>-</v>
      </c>
      <c r="RS44" s="19" t="str">
        <f t="shared" ca="1" si="404"/>
        <v>-</v>
      </c>
      <c r="RT44" s="19" t="str">
        <f t="shared" ca="1" si="404"/>
        <v>-</v>
      </c>
      <c r="RU44" s="19" t="str">
        <f t="shared" ca="1" si="404"/>
        <v>-</v>
      </c>
      <c r="RV44" s="19" t="str">
        <f t="shared" ca="1" si="349"/>
        <v>-</v>
      </c>
      <c r="RW44" s="19" t="str">
        <f t="shared" ca="1" si="349"/>
        <v>-</v>
      </c>
      <c r="RX44" s="19" t="str">
        <f t="shared" ca="1" si="349"/>
        <v>-</v>
      </c>
      <c r="RY44" s="19" t="str">
        <f t="shared" ca="1" si="349"/>
        <v>-</v>
      </c>
      <c r="RZ44" s="19" t="str">
        <f t="shared" ca="1" si="349"/>
        <v>-</v>
      </c>
      <c r="SA44" s="19" t="str">
        <f t="shared" ca="1" si="349"/>
        <v>-</v>
      </c>
      <c r="SB44" s="19" t="str">
        <f t="shared" ca="1" si="404"/>
        <v>-</v>
      </c>
      <c r="SC44" s="19" t="str">
        <f t="shared" ca="1" si="404"/>
        <v>-</v>
      </c>
      <c r="SD44" s="19" t="str">
        <f t="shared" ca="1" si="404"/>
        <v>-</v>
      </c>
      <c r="SE44" s="19" t="str">
        <f t="shared" ca="1" si="404"/>
        <v>-</v>
      </c>
      <c r="SF44" s="19" t="str">
        <f t="shared" ca="1" si="404"/>
        <v>-</v>
      </c>
      <c r="SG44" s="19" t="str">
        <f t="shared" ca="1" si="404"/>
        <v>-</v>
      </c>
      <c r="SH44" s="19" t="str">
        <f t="shared" ca="1" si="404"/>
        <v>-</v>
      </c>
      <c r="SI44" s="19" t="str">
        <f t="shared" ca="1" si="350"/>
        <v>-</v>
      </c>
      <c r="SJ44" s="19" t="str">
        <f t="shared" ca="1" si="350"/>
        <v>-</v>
      </c>
      <c r="SK44" s="19" t="str">
        <f t="shared" ca="1" si="350"/>
        <v>-</v>
      </c>
      <c r="SL44" s="19" t="str">
        <f t="shared" ca="1" si="350"/>
        <v>-</v>
      </c>
      <c r="SM44" s="19" t="str">
        <f t="shared" ca="1" si="350"/>
        <v>-</v>
      </c>
      <c r="SN44" s="19" t="str">
        <f t="shared" ca="1" si="350"/>
        <v>-</v>
      </c>
      <c r="SO44" s="19" t="str">
        <f t="shared" ca="1" si="350"/>
        <v>-</v>
      </c>
      <c r="SP44" s="19" t="str">
        <f t="shared" ca="1" si="350"/>
        <v>-</v>
      </c>
      <c r="SQ44" s="19" t="str">
        <f t="shared" ca="1" si="350"/>
        <v>-</v>
      </c>
      <c r="SR44" s="19" t="str">
        <f t="shared" ca="1" si="350"/>
        <v>-</v>
      </c>
      <c r="SS44" s="19" t="str">
        <f t="shared" ca="1" si="350"/>
        <v>-</v>
      </c>
      <c r="ST44" s="19" t="str">
        <f t="shared" ca="1" si="350"/>
        <v>-</v>
      </c>
      <c r="SU44" s="19" t="str">
        <f t="shared" ca="1" si="350"/>
        <v>-</v>
      </c>
      <c r="SV44" s="19" t="str">
        <f t="shared" ca="1" si="350"/>
        <v>-</v>
      </c>
      <c r="SW44" s="19" t="str">
        <f t="shared" ca="1" si="350"/>
        <v>-</v>
      </c>
      <c r="SX44" s="19" t="str">
        <f t="shared" ca="1" si="350"/>
        <v>-</v>
      </c>
      <c r="SY44" s="19" t="str">
        <f t="shared" ref="SY44:TA44" ca="1" si="406">OFFSET(SY$5,$B44,0)</f>
        <v>-</v>
      </c>
      <c r="SZ44" s="19" t="str">
        <f t="shared" ca="1" si="406"/>
        <v>-</v>
      </c>
      <c r="TA44" s="19" t="str">
        <f t="shared" ca="1" si="406"/>
        <v>-</v>
      </c>
      <c r="TB44" s="12" t="str">
        <f t="shared" ca="1" si="352"/>
        <v>-</v>
      </c>
      <c r="TC44" s="19" t="str">
        <f t="shared" ref="TC44:VA59" ca="1" si="407">OFFSET(TC$5,$B44,0)</f>
        <v>-</v>
      </c>
      <c r="TD44" s="19" t="str">
        <f t="shared" ca="1" si="407"/>
        <v>-</v>
      </c>
      <c r="TE44" s="19" t="str">
        <f t="shared" ca="1" si="407"/>
        <v>-</v>
      </c>
      <c r="TF44" s="19" t="str">
        <f t="shared" ca="1" si="407"/>
        <v>-</v>
      </c>
      <c r="TG44" s="19" t="str">
        <f t="shared" ca="1" si="407"/>
        <v>-</v>
      </c>
      <c r="TH44" s="19" t="str">
        <f t="shared" ca="1" si="407"/>
        <v>-</v>
      </c>
      <c r="TI44" s="19" t="str">
        <f t="shared" ca="1" si="407"/>
        <v>-</v>
      </c>
      <c r="TJ44" s="19" t="str">
        <f t="shared" ca="1" si="407"/>
        <v>-</v>
      </c>
      <c r="TK44" s="19" t="str">
        <f t="shared" ca="1" si="407"/>
        <v>-</v>
      </c>
      <c r="TL44" s="19" t="str">
        <f t="shared" ca="1" si="407"/>
        <v>-</v>
      </c>
      <c r="TM44" s="19" t="str">
        <f t="shared" ca="1" si="407"/>
        <v>-</v>
      </c>
      <c r="TN44" s="19" t="str">
        <f t="shared" ca="1" si="407"/>
        <v>-</v>
      </c>
      <c r="TO44" s="19" t="str">
        <f t="shared" ca="1" si="407"/>
        <v>-</v>
      </c>
      <c r="TP44" s="19" t="str">
        <f t="shared" ca="1" si="407"/>
        <v>-</v>
      </c>
      <c r="TQ44" s="19" t="str">
        <f t="shared" ca="1" si="407"/>
        <v>-</v>
      </c>
      <c r="TR44" s="19" t="str">
        <f t="shared" ca="1" si="407"/>
        <v>-</v>
      </c>
      <c r="TS44" s="19" t="str">
        <f t="shared" ca="1" si="407"/>
        <v>-</v>
      </c>
      <c r="TT44" s="19" t="str">
        <f t="shared" ca="1" si="407"/>
        <v>-</v>
      </c>
      <c r="TU44" s="19" t="str">
        <f t="shared" ca="1" si="407"/>
        <v>-</v>
      </c>
      <c r="TV44" s="19" t="str">
        <f t="shared" ca="1" si="407"/>
        <v>-</v>
      </c>
      <c r="TW44" s="19" t="str">
        <f t="shared" ca="1" si="407"/>
        <v>-</v>
      </c>
      <c r="TX44" s="19" t="str">
        <f t="shared" ca="1" si="407"/>
        <v>-</v>
      </c>
      <c r="TY44" s="19" t="str">
        <f t="shared" ca="1" si="407"/>
        <v>-</v>
      </c>
      <c r="TZ44" s="19" t="str">
        <f t="shared" ca="1" si="407"/>
        <v>-</v>
      </c>
      <c r="UA44" s="19" t="str">
        <f t="shared" ca="1" si="407"/>
        <v>-</v>
      </c>
      <c r="UB44" s="19" t="str">
        <f t="shared" ca="1" si="407"/>
        <v>-</v>
      </c>
      <c r="UC44" s="19" t="str">
        <f t="shared" ca="1" si="407"/>
        <v>-</v>
      </c>
      <c r="UD44" s="19" t="str">
        <f t="shared" ca="1" si="407"/>
        <v>-</v>
      </c>
      <c r="UE44" s="19" t="str">
        <f t="shared" ca="1" si="407"/>
        <v>-</v>
      </c>
      <c r="UF44" s="19" t="str">
        <f t="shared" ca="1" si="407"/>
        <v>-</v>
      </c>
      <c r="UG44" s="19" t="str">
        <f t="shared" ca="1" si="407"/>
        <v>-</v>
      </c>
      <c r="UH44" s="19" t="str">
        <f t="shared" ca="1" si="407"/>
        <v>-</v>
      </c>
      <c r="UI44" s="19" t="str">
        <f t="shared" ca="1" si="407"/>
        <v>-</v>
      </c>
      <c r="UJ44" s="19" t="str">
        <f t="shared" ca="1" si="407"/>
        <v>-</v>
      </c>
      <c r="UK44" s="19" t="str">
        <f t="shared" ca="1" si="407"/>
        <v>-</v>
      </c>
      <c r="UL44" s="19" t="str">
        <f t="shared" ca="1" si="407"/>
        <v>-</v>
      </c>
      <c r="UM44" s="19" t="str">
        <f t="shared" ca="1" si="407"/>
        <v>-</v>
      </c>
      <c r="UN44" s="19" t="str">
        <f t="shared" ca="1" si="407"/>
        <v>-</v>
      </c>
      <c r="UO44" s="19" t="str">
        <f t="shared" ca="1" si="407"/>
        <v>-</v>
      </c>
      <c r="UP44" s="19" t="str">
        <f t="shared" ca="1" si="407"/>
        <v>-</v>
      </c>
      <c r="UQ44" s="19" t="str">
        <f t="shared" ca="1" si="407"/>
        <v>-</v>
      </c>
      <c r="UR44" s="19" t="str">
        <f t="shared" ca="1" si="407"/>
        <v>-</v>
      </c>
      <c r="US44" s="19" t="str">
        <f t="shared" ca="1" si="407"/>
        <v>-</v>
      </c>
      <c r="UT44" s="19" t="str">
        <f t="shared" ca="1" si="407"/>
        <v>-</v>
      </c>
      <c r="UU44" s="19" t="str">
        <f t="shared" ca="1" si="407"/>
        <v>-</v>
      </c>
      <c r="UV44" s="19" t="str">
        <f t="shared" ca="1" si="407"/>
        <v>-</v>
      </c>
      <c r="UW44" s="19" t="str">
        <f t="shared" ca="1" si="407"/>
        <v>-</v>
      </c>
      <c r="UX44" s="19" t="str">
        <f t="shared" ca="1" si="407"/>
        <v>-</v>
      </c>
      <c r="UY44" s="19" t="str">
        <f t="shared" ca="1" si="407"/>
        <v>-</v>
      </c>
      <c r="UZ44" s="19" t="str">
        <f t="shared" ca="1" si="407"/>
        <v>-</v>
      </c>
      <c r="VA44" s="19" t="str">
        <f t="shared" ca="1" si="407"/>
        <v>-</v>
      </c>
      <c r="VB44" s="19" t="str">
        <f t="shared" ca="1" si="387"/>
        <v>-</v>
      </c>
      <c r="VC44" s="19" t="str">
        <f t="shared" ca="1" si="387"/>
        <v>-</v>
      </c>
      <c r="VD44" s="19" t="str">
        <f t="shared" ca="1" si="387"/>
        <v>-</v>
      </c>
      <c r="VE44" s="19" t="str">
        <f t="shared" ca="1" si="387"/>
        <v>-</v>
      </c>
      <c r="VF44" s="19" t="str">
        <f t="shared" ca="1" si="353"/>
        <v>-</v>
      </c>
      <c r="VG44" s="19" t="str">
        <f t="shared" ca="1" si="353"/>
        <v>-</v>
      </c>
      <c r="VH44" s="19" t="str">
        <f t="shared" ca="1" si="353"/>
        <v>-</v>
      </c>
      <c r="VI44" s="19" t="str">
        <f t="shared" ca="1" si="353"/>
        <v>-</v>
      </c>
      <c r="VJ44" s="19" t="str">
        <f t="shared" ca="1" si="353"/>
        <v>-</v>
      </c>
      <c r="VK44" s="19" t="str">
        <f t="shared" ca="1" si="353"/>
        <v>-</v>
      </c>
      <c r="VL44" s="19">
        <f t="shared" ca="1" si="388"/>
        <v>1</v>
      </c>
      <c r="VM44" s="23">
        <v>0</v>
      </c>
    </row>
    <row r="45" spans="1:585" outlineLevel="2">
      <c r="A45" s="21">
        <f t="shared" si="372"/>
        <v>40</v>
      </c>
      <c r="B45" s="561">
        <f t="shared" ref="B45:B60" ca="1" si="408">OFFSET(B45,-2,-1)</f>
        <v>38</v>
      </c>
      <c r="C45">
        <f>202</f>
        <v>202</v>
      </c>
      <c r="D45" s="136" t="str">
        <f t="shared" ca="1" si="278"/>
        <v>GSW</v>
      </c>
      <c r="E45" t="b">
        <v>1</v>
      </c>
      <c r="F45" t="b">
        <v>0</v>
      </c>
      <c r="G45" s="349" t="b">
        <v>0</v>
      </c>
      <c r="H45" s="229">
        <f t="shared" ca="1" si="394"/>
        <v>5</v>
      </c>
      <c r="I45" s="229">
        <f t="shared" ca="1" si="355"/>
        <v>1</v>
      </c>
      <c r="J45" s="116">
        <f t="shared" ca="1" si="280"/>
        <v>0</v>
      </c>
      <c r="K45" s="229">
        <f t="shared" ca="1" si="355"/>
        <v>0</v>
      </c>
      <c r="L45" s="229">
        <f t="shared" ca="1" si="355"/>
        <v>0</v>
      </c>
      <c r="M45" s="229"/>
      <c r="N45" s="229">
        <f t="shared" ca="1" si="356"/>
        <v>2</v>
      </c>
      <c r="O45" s="229">
        <f t="shared" ca="1" si="357"/>
        <v>3</v>
      </c>
      <c r="P45" s="229">
        <f t="shared" ca="1" si="358"/>
        <v>2</v>
      </c>
      <c r="Q45" s="229">
        <f t="shared" ca="1" si="359"/>
        <v>2</v>
      </c>
      <c r="R45" s="229">
        <f t="shared" ca="1" si="359"/>
        <v>0</v>
      </c>
      <c r="S45" s="229">
        <f t="shared" ca="1" si="359"/>
        <v>0</v>
      </c>
      <c r="T45" s="229">
        <f t="shared" ca="1" si="359"/>
        <v>0</v>
      </c>
      <c r="U45" s="229">
        <f t="shared" ca="1" si="359"/>
        <v>0</v>
      </c>
      <c r="V45" s="229">
        <f t="shared" ca="1" si="358"/>
        <v>0</v>
      </c>
      <c r="W45" s="229">
        <f t="shared" ca="1" si="360"/>
        <v>1</v>
      </c>
      <c r="X45" s="229">
        <f t="shared" ca="1" si="358"/>
        <v>1</v>
      </c>
      <c r="Y45" s="229">
        <f t="shared" ca="1" si="358"/>
        <v>1</v>
      </c>
      <c r="Z45" s="265"/>
      <c r="AA45" s="265"/>
      <c r="AB45" s="265"/>
      <c r="AC45" s="265"/>
      <c r="AD45" s="265"/>
      <c r="AE45" s="229">
        <f t="shared" ca="1" si="361"/>
        <v>0</v>
      </c>
      <c r="AF45" s="265"/>
      <c r="AG45" s="265">
        <f t="shared" ca="1" si="362"/>
        <v>0</v>
      </c>
      <c r="AH45" s="265">
        <f t="shared" ca="1" si="362"/>
        <v>0</v>
      </c>
      <c r="AI45" s="265">
        <f t="shared" ca="1" si="362"/>
        <v>0</v>
      </c>
      <c r="AJ45" s="265">
        <f t="shared" ca="1" si="362"/>
        <v>0</v>
      </c>
      <c r="AK45" s="265">
        <f t="shared" ca="1" si="362"/>
        <v>0</v>
      </c>
      <c r="AL45" s="265">
        <f t="shared" ca="1" si="362"/>
        <v>0</v>
      </c>
      <c r="AM45" s="265">
        <f t="shared" ca="1" si="362"/>
        <v>0</v>
      </c>
      <c r="AN45" s="136">
        <f t="shared" ca="1" si="284"/>
        <v>2</v>
      </c>
      <c r="AO45" s="136">
        <f ca="1">INDEX(CHOOSE($P45,DataAutumn!i.AdultDrys,DataWinter!i.AdultDrys,DataSpring!i.AdultDrys),1,$O45)</f>
        <v>4</v>
      </c>
      <c r="AP45" s="5">
        <f t="shared" ca="1" si="285"/>
        <v>1</v>
      </c>
      <c r="AQ45" s="5">
        <f t="shared" ca="1" si="285"/>
        <v>1</v>
      </c>
      <c r="AR45" s="5">
        <f t="shared" ca="1" si="286"/>
        <v>3</v>
      </c>
      <c r="AS45">
        <f t="shared" ca="1" si="287"/>
        <v>2</v>
      </c>
      <c r="AV45" s="224" t="str">
        <f t="shared" ca="1" si="288"/>
        <v>FeedSupply 00005 GSW MWM&amp;BBT Day169 Scan2-0000 RR     GP100% WP100% MP100% T_TRUE (F33N33)</v>
      </c>
      <c r="AW45" s="9" t="str">
        <f ca="1">IF(COUNTIF(AV$5:AV45,AV45)=1,"-","Dup")</f>
        <v>-</v>
      </c>
      <c r="AX45" s="9"/>
      <c r="AY45" s="19" t="b">
        <f t="shared" ca="1" si="389"/>
        <v>0</v>
      </c>
      <c r="AZ45" s="19" t="b">
        <f t="shared" ca="1" si="389"/>
        <v>0</v>
      </c>
      <c r="BA45" s="19" t="b">
        <f t="shared" ca="1" si="389"/>
        <v>0</v>
      </c>
      <c r="BB45" s="19" t="b">
        <f t="shared" ca="1" si="389"/>
        <v>0</v>
      </c>
      <c r="BC45" s="19" t="b">
        <f t="shared" ca="1" si="389"/>
        <v>0</v>
      </c>
      <c r="BD45" s="19" t="b">
        <f t="shared" ca="1" si="389"/>
        <v>0</v>
      </c>
      <c r="BE45" s="19" t="b">
        <f t="shared" ca="1" si="389"/>
        <v>0</v>
      </c>
      <c r="BF45" s="19" t="b">
        <f t="shared" ca="1" si="389"/>
        <v>0</v>
      </c>
      <c r="BG45" s="9"/>
      <c r="BH45" s="19" t="b">
        <f t="shared" ca="1" si="289"/>
        <v>1</v>
      </c>
      <c r="BI45" s="19" t="str">
        <f t="shared" ca="1" si="289"/>
        <v>-</v>
      </c>
      <c r="BJ45" s="19" t="str">
        <f t="shared" ca="1" si="289"/>
        <v>-</v>
      </c>
      <c r="BK45" s="19" t="str">
        <f t="shared" ca="1" si="289"/>
        <v>-</v>
      </c>
      <c r="BL45" s="19" t="b">
        <f t="shared" ca="1" si="289"/>
        <v>0</v>
      </c>
      <c r="BM45" s="19">
        <f t="shared" ca="1" si="290"/>
        <v>0</v>
      </c>
      <c r="BN45" s="19" t="b">
        <f t="shared" ca="1" si="290"/>
        <v>1</v>
      </c>
      <c r="BO45" s="9"/>
      <c r="BP45" s="19" t="str">
        <f t="shared" ca="1" si="291"/>
        <v>-</v>
      </c>
      <c r="BQ45" s="5" t="str">
        <f t="shared" ca="1" si="292"/>
        <v>-</v>
      </c>
      <c r="BR45" s="5">
        <f t="shared" ca="1" si="293"/>
        <v>0</v>
      </c>
      <c r="BS45" s="19" t="str">
        <f t="shared" ca="1" si="294"/>
        <v>-</v>
      </c>
      <c r="BT45" s="19" t="str">
        <f t="shared" ca="1" si="294"/>
        <v>-</v>
      </c>
      <c r="BU45" s="19" t="str">
        <f t="shared" ca="1" si="294"/>
        <v>-</v>
      </c>
      <c r="BV45" s="5" t="str">
        <f t="shared" ca="1" si="295"/>
        <v>-</v>
      </c>
      <c r="BW45" s="5">
        <f t="shared" ca="1" si="296"/>
        <v>0</v>
      </c>
      <c r="BX45" s="19" t="str">
        <f t="shared" ca="1" si="297"/>
        <v>-</v>
      </c>
      <c r="BY45" s="5" t="str">
        <f t="shared" ca="1" si="298"/>
        <v>-</v>
      </c>
      <c r="BZ45" s="5">
        <f t="shared" ca="1" si="299"/>
        <v>0</v>
      </c>
      <c r="CA45" s="19" t="str">
        <f t="shared" ca="1" si="300"/>
        <v>-</v>
      </c>
      <c r="CB45" s="19" t="str">
        <f t="shared" ca="1" si="300"/>
        <v>-</v>
      </c>
      <c r="CC45" s="19" t="str">
        <f t="shared" ca="1" si="300"/>
        <v>-</v>
      </c>
      <c r="CD45" s="5" t="str">
        <f t="shared" ca="1" si="301"/>
        <v>-</v>
      </c>
      <c r="CE45" s="5">
        <f t="shared" ca="1" si="302"/>
        <v>0</v>
      </c>
      <c r="CF45" s="9"/>
      <c r="CG45" s="19" t="str">
        <f t="shared" ca="1" si="303"/>
        <v>-</v>
      </c>
      <c r="CH45" s="19" t="str">
        <f t="shared" ca="1" si="303"/>
        <v>-</v>
      </c>
      <c r="CI45" s="19" t="str">
        <f t="shared" ca="1" si="303"/>
        <v>-</v>
      </c>
      <c r="CJ45" s="19" t="str">
        <f t="shared" ca="1" si="303"/>
        <v>-</v>
      </c>
      <c r="CK45" s="19" t="str">
        <f t="shared" ca="1" si="303"/>
        <v>-</v>
      </c>
      <c r="CL45" s="19" t="str">
        <f t="shared" ca="1" si="303"/>
        <v>-</v>
      </c>
      <c r="CM45" s="19" t="str">
        <f t="shared" ca="1" si="303"/>
        <v>-</v>
      </c>
      <c r="CN45" s="19" t="str">
        <f t="shared" ca="1" si="303"/>
        <v>-</v>
      </c>
      <c r="CO45" s="19" t="str">
        <f t="shared" ca="1" si="303"/>
        <v>-</v>
      </c>
      <c r="CP45" s="19" t="str">
        <f t="shared" ca="1" si="303"/>
        <v>-</v>
      </c>
      <c r="CQ45" s="9"/>
      <c r="CR45" s="136" t="b">
        <f t="shared" ca="1" si="304"/>
        <v>1</v>
      </c>
      <c r="CS45" s="12" t="b">
        <v>1</v>
      </c>
      <c r="CT45" s="19" t="b">
        <f t="shared" ca="1" si="396"/>
        <v>1</v>
      </c>
      <c r="CU45" s="582">
        <f t="shared" ca="1" si="397"/>
        <v>232120000002</v>
      </c>
      <c r="CV45" s="19" t="b">
        <f t="shared" ca="1" si="396"/>
        <v>0</v>
      </c>
      <c r="CW45" s="12" t="s">
        <v>31</v>
      </c>
      <c r="CX45" s="19" t="b">
        <f t="shared" ca="1" si="375"/>
        <v>1</v>
      </c>
      <c r="CY45" s="583">
        <f t="shared" ca="1" si="390"/>
        <v>232120000003</v>
      </c>
      <c r="CZ45" s="430">
        <f t="shared" ca="1" si="306"/>
        <v>669</v>
      </c>
      <c r="DA45" s="430">
        <f t="shared" ca="1" si="306"/>
        <v>703</v>
      </c>
      <c r="DB45" s="430">
        <f t="shared" ca="1" si="306"/>
        <v>738</v>
      </c>
      <c r="DC45" s="144">
        <f t="shared" ca="1" si="307"/>
        <v>413</v>
      </c>
      <c r="DD45" s="144">
        <f t="shared" ca="1" si="307"/>
        <v>448</v>
      </c>
      <c r="DE45" s="144">
        <f t="shared" ca="1" si="307"/>
        <v>483</v>
      </c>
      <c r="DF45" s="19" t="str">
        <f t="shared" ca="1" si="376"/>
        <v>-</v>
      </c>
      <c r="DG45" s="19" t="str">
        <f t="shared" ca="1" si="308"/>
        <v>-</v>
      </c>
      <c r="DH45" s="19" t="str">
        <f t="shared" ca="1" si="308"/>
        <v>-</v>
      </c>
      <c r="DI45" s="19" t="str">
        <f t="shared" ca="1" si="308"/>
        <v>-</v>
      </c>
      <c r="DJ45" s="19" t="str">
        <f t="shared" ca="1" si="308"/>
        <v>-</v>
      </c>
      <c r="DK45" s="19" t="str">
        <f t="shared" ca="1" si="308"/>
        <v>-</v>
      </c>
      <c r="DL45" s="12">
        <v>3</v>
      </c>
      <c r="DM45" s="12">
        <v>3</v>
      </c>
      <c r="DN45" s="19">
        <f t="shared" ca="1" si="391"/>
        <v>0</v>
      </c>
      <c r="DO45" s="12">
        <v>2</v>
      </c>
      <c r="DP45" s="12">
        <v>-2</v>
      </c>
      <c r="DQ45" s="19" t="str">
        <f t="shared" ca="1" si="377"/>
        <v>-</v>
      </c>
      <c r="DR45" s="19" t="str">
        <f t="shared" ca="1" si="377"/>
        <v>-</v>
      </c>
      <c r="DS45" s="19" t="str">
        <f t="shared" ca="1" si="377"/>
        <v>-</v>
      </c>
      <c r="DT45" s="242">
        <f t="shared" ca="1" si="392"/>
        <v>0</v>
      </c>
      <c r="DU45" s="242">
        <f t="shared" si="392"/>
        <v>2</v>
      </c>
      <c r="DV45" s="242">
        <f t="shared" si="392"/>
        <v>-2</v>
      </c>
      <c r="DW45" s="19" t="str">
        <f t="shared" ca="1" si="289"/>
        <v>-</v>
      </c>
      <c r="DX45" s="19">
        <f t="shared" ca="1" si="289"/>
        <v>1</v>
      </c>
      <c r="DY45" s="19">
        <f t="shared" ca="1" si="289"/>
        <v>1</v>
      </c>
      <c r="DZ45" s="9"/>
      <c r="EA45" s="19" t="str">
        <f t="shared" ca="1" si="178"/>
        <v>-</v>
      </c>
      <c r="EB45" s="19" t="str">
        <f t="shared" ca="1" si="178"/>
        <v>-</v>
      </c>
      <c r="EC45" s="19" t="str">
        <f t="shared" ca="1" si="178"/>
        <v>-</v>
      </c>
      <c r="ED45" s="19" t="str">
        <f t="shared" ca="1" si="178"/>
        <v>-</v>
      </c>
      <c r="EE45" s="19" t="str">
        <f t="shared" ca="1" si="178"/>
        <v>-</v>
      </c>
      <c r="EF45" s="19" t="str">
        <f t="shared" ca="1" si="178"/>
        <v>-</v>
      </c>
      <c r="EG45" s="19" t="str">
        <f t="shared" ca="1" si="178"/>
        <v>-</v>
      </c>
      <c r="EH45" s="19" t="str">
        <f t="shared" ca="1" si="178"/>
        <v>-</v>
      </c>
      <c r="EI45" s="19" t="str">
        <f t="shared" ca="1" si="178"/>
        <v>-</v>
      </c>
      <c r="EJ45" s="19" t="str">
        <f t="shared" ca="1" si="178"/>
        <v>-</v>
      </c>
      <c r="EK45" s="19" t="str">
        <f t="shared" ca="1" si="178"/>
        <v>-</v>
      </c>
      <c r="EL45" s="19" t="str">
        <f t="shared" ca="1" si="178"/>
        <v>-</v>
      </c>
      <c r="EM45" s="19">
        <f t="shared" ca="1" si="378"/>
        <v>0</v>
      </c>
      <c r="EN45" s="19">
        <f t="shared" ca="1" si="311"/>
        <v>0</v>
      </c>
      <c r="EO45" s="19">
        <f t="shared" ca="1" si="311"/>
        <v>0</v>
      </c>
      <c r="EP45" s="19">
        <f t="shared" ca="1" si="311"/>
        <v>0</v>
      </c>
      <c r="EQ45" s="19">
        <f t="shared" ca="1" si="312"/>
        <v>0</v>
      </c>
      <c r="ER45" s="19">
        <f t="shared" ca="1" si="311"/>
        <v>0</v>
      </c>
      <c r="ES45" s="19">
        <f t="shared" ca="1" si="312"/>
        <v>0</v>
      </c>
      <c r="ET45" s="19">
        <f t="shared" ca="1" si="311"/>
        <v>0</v>
      </c>
      <c r="EU45" s="19">
        <f t="shared" ca="1" si="312"/>
        <v>0</v>
      </c>
      <c r="EV45" s="19">
        <f t="shared" ca="1" si="312"/>
        <v>0</v>
      </c>
      <c r="EW45" s="19">
        <f t="shared" ca="1" si="312"/>
        <v>0</v>
      </c>
      <c r="EX45" s="19">
        <f t="shared" ca="1" si="312"/>
        <v>0</v>
      </c>
      <c r="EY45" s="19">
        <f t="shared" ca="1" si="312"/>
        <v>0</v>
      </c>
      <c r="EZ45" s="19">
        <f t="shared" ca="1" si="312"/>
        <v>0</v>
      </c>
      <c r="FA45" s="19">
        <f t="shared" ca="1" si="312"/>
        <v>0</v>
      </c>
      <c r="FB45" s="19">
        <f t="shared" ca="1" si="312"/>
        <v>0</v>
      </c>
      <c r="FC45" s="19">
        <f t="shared" ca="1" si="312"/>
        <v>0</v>
      </c>
      <c r="FD45" s="19">
        <f t="shared" ca="1" si="312"/>
        <v>0</v>
      </c>
      <c r="FE45" s="19">
        <f t="shared" ca="1" si="312"/>
        <v>0</v>
      </c>
      <c r="FF45" s="19">
        <f t="shared" ca="1" si="312"/>
        <v>0</v>
      </c>
      <c r="FG45" s="19">
        <f t="shared" ca="1" si="312"/>
        <v>0</v>
      </c>
      <c r="FH45" s="19">
        <f t="shared" ca="1" si="312"/>
        <v>0</v>
      </c>
      <c r="FI45" s="19">
        <f t="shared" ca="1" si="312"/>
        <v>0</v>
      </c>
      <c r="FJ45" s="19">
        <f t="shared" ca="1" si="312"/>
        <v>0</v>
      </c>
      <c r="FK45" s="19">
        <f t="shared" ca="1" si="312"/>
        <v>0</v>
      </c>
      <c r="FL45" s="19">
        <f t="shared" ca="1" si="312"/>
        <v>0</v>
      </c>
      <c r="FM45" s="19">
        <f t="shared" ca="1" si="312"/>
        <v>0</v>
      </c>
      <c r="FN45" s="19">
        <f t="shared" ca="1" si="312"/>
        <v>0</v>
      </c>
      <c r="FO45" s="19">
        <f t="shared" ca="1" si="312"/>
        <v>0</v>
      </c>
      <c r="FP45" s="19">
        <f t="shared" ca="1" si="313"/>
        <v>0</v>
      </c>
      <c r="FQ45" s="19">
        <f t="shared" ca="1" si="313"/>
        <v>0</v>
      </c>
      <c r="FR45" s="19">
        <f t="shared" ca="1" si="313"/>
        <v>0</v>
      </c>
      <c r="FS45" s="19">
        <f t="shared" ca="1" si="313"/>
        <v>0</v>
      </c>
      <c r="FT45" s="19">
        <f t="shared" ca="1" si="313"/>
        <v>0</v>
      </c>
      <c r="FU45" s="19">
        <f t="shared" ca="1" si="313"/>
        <v>0</v>
      </c>
      <c r="FV45" s="19">
        <f t="shared" ca="1" si="313"/>
        <v>0</v>
      </c>
      <c r="FW45" s="19">
        <f t="shared" ca="1" si="313"/>
        <v>0</v>
      </c>
      <c r="FX45" s="19">
        <f t="shared" ca="1" si="313"/>
        <v>0</v>
      </c>
      <c r="FY45" s="19">
        <f t="shared" ca="1" si="313"/>
        <v>0</v>
      </c>
      <c r="FZ45" s="19">
        <f t="shared" ca="1" si="312"/>
        <v>0</v>
      </c>
      <c r="GA45" s="19">
        <f t="shared" ca="1" si="312"/>
        <v>0</v>
      </c>
      <c r="GB45" s="19">
        <f t="shared" ca="1" si="312"/>
        <v>0</v>
      </c>
      <c r="GC45" s="19">
        <f t="shared" ca="1" si="312"/>
        <v>0</v>
      </c>
      <c r="GD45" s="19">
        <f t="shared" ca="1" si="312"/>
        <v>0</v>
      </c>
      <c r="GE45" s="19">
        <f t="shared" ca="1" si="312"/>
        <v>0</v>
      </c>
      <c r="GF45" s="19">
        <f t="shared" ca="1" si="312"/>
        <v>0</v>
      </c>
      <c r="GG45" s="19">
        <f t="shared" ca="1" si="312"/>
        <v>0</v>
      </c>
      <c r="GH45" s="19">
        <f t="shared" ca="1" si="312"/>
        <v>0</v>
      </c>
      <c r="GI45" s="19">
        <f t="shared" ca="1" si="312"/>
        <v>0</v>
      </c>
      <c r="GJ45" s="19">
        <f t="shared" ca="1" si="312"/>
        <v>0</v>
      </c>
      <c r="GK45" s="19">
        <f t="shared" ca="1" si="312"/>
        <v>0</v>
      </c>
      <c r="GL45" s="19">
        <f t="shared" ca="1" si="312"/>
        <v>0</v>
      </c>
      <c r="GM45" s="19">
        <f t="shared" ca="1" si="312"/>
        <v>0</v>
      </c>
      <c r="GN45" s="19">
        <f t="shared" ca="1" si="312"/>
        <v>0</v>
      </c>
      <c r="GO45" s="19">
        <f t="shared" ca="1" si="312"/>
        <v>0</v>
      </c>
      <c r="GP45" s="19">
        <f t="shared" ca="1" si="312"/>
        <v>0</v>
      </c>
      <c r="GQ45" s="19">
        <f t="shared" ca="1" si="312"/>
        <v>0</v>
      </c>
      <c r="GR45" s="19">
        <f t="shared" ca="1" si="312"/>
        <v>0</v>
      </c>
      <c r="GS45" s="19">
        <f t="shared" ca="1" si="312"/>
        <v>0</v>
      </c>
      <c r="GT45" s="19">
        <f t="shared" ca="1" si="312"/>
        <v>0</v>
      </c>
      <c r="GU45" s="19">
        <f t="shared" ca="1" si="312"/>
        <v>0</v>
      </c>
      <c r="GV45" s="19">
        <f t="shared" ca="1" si="312"/>
        <v>0</v>
      </c>
      <c r="GW45" s="19">
        <f t="shared" ca="1" si="312"/>
        <v>0</v>
      </c>
      <c r="GX45" s="19">
        <f t="shared" ca="1" si="312"/>
        <v>0</v>
      </c>
      <c r="GY45" s="19">
        <f t="shared" ca="1" si="314"/>
        <v>0</v>
      </c>
      <c r="GZ45" s="19">
        <f t="shared" ca="1" si="314"/>
        <v>0</v>
      </c>
      <c r="HA45" s="19">
        <f t="shared" ca="1" si="314"/>
        <v>0</v>
      </c>
      <c r="HB45" s="19">
        <f t="shared" ca="1" si="314"/>
        <v>0</v>
      </c>
      <c r="HC45" s="19">
        <f t="shared" ca="1" si="314"/>
        <v>0</v>
      </c>
      <c r="HD45" s="19">
        <f t="shared" ca="1" si="314"/>
        <v>0</v>
      </c>
      <c r="HE45" s="19">
        <f t="shared" ca="1" si="314"/>
        <v>0</v>
      </c>
      <c r="HF45" s="19">
        <f t="shared" ca="1" si="314"/>
        <v>0</v>
      </c>
      <c r="HG45" s="19">
        <f t="shared" ca="1" si="314"/>
        <v>0</v>
      </c>
      <c r="HH45" s="19">
        <f t="shared" ca="1" si="314"/>
        <v>0</v>
      </c>
      <c r="HI45" s="19">
        <f t="shared" ca="1" si="314"/>
        <v>0</v>
      </c>
      <c r="HJ45" s="19">
        <f t="shared" ca="1" si="314"/>
        <v>0</v>
      </c>
      <c r="HK45" s="19">
        <f t="shared" ca="1" si="314"/>
        <v>0</v>
      </c>
      <c r="HL45" s="19">
        <f t="shared" ca="1" si="314"/>
        <v>0</v>
      </c>
      <c r="HM45" s="19">
        <f t="shared" ca="1" si="314"/>
        <v>0</v>
      </c>
      <c r="HN45" s="19">
        <f t="shared" ca="1" si="314"/>
        <v>0</v>
      </c>
      <c r="HO45" s="19">
        <f t="shared" ca="1" si="314"/>
        <v>0</v>
      </c>
      <c r="HP45" s="19">
        <f t="shared" ca="1" si="314"/>
        <v>0</v>
      </c>
      <c r="HQ45" s="19">
        <f t="shared" ca="1" si="314"/>
        <v>0</v>
      </c>
      <c r="HR45" s="19">
        <f t="shared" ca="1" si="314"/>
        <v>0</v>
      </c>
      <c r="HS45" s="19">
        <f t="shared" ca="1" si="314"/>
        <v>0</v>
      </c>
      <c r="HT45" s="19">
        <f t="shared" ca="1" si="314"/>
        <v>0</v>
      </c>
      <c r="HU45" s="19">
        <f t="shared" ca="1" si="314"/>
        <v>0</v>
      </c>
      <c r="HV45" s="19">
        <f t="shared" ca="1" si="315"/>
        <v>0</v>
      </c>
      <c r="HW45" s="19">
        <f t="shared" ca="1" si="315"/>
        <v>0</v>
      </c>
      <c r="HX45" s="19">
        <f t="shared" ca="1" si="315"/>
        <v>0</v>
      </c>
      <c r="HY45" s="19">
        <f t="shared" ca="1" si="316"/>
        <v>0</v>
      </c>
      <c r="HZ45" s="19">
        <f t="shared" ca="1" si="316"/>
        <v>0</v>
      </c>
      <c r="IA45" s="19">
        <f t="shared" ca="1" si="316"/>
        <v>0</v>
      </c>
      <c r="IB45" s="19">
        <f t="shared" ca="1" si="316"/>
        <v>0</v>
      </c>
      <c r="IC45" s="19">
        <f t="shared" ca="1" si="316"/>
        <v>0</v>
      </c>
      <c r="ID45" s="19">
        <f t="shared" ca="1" si="316"/>
        <v>0</v>
      </c>
      <c r="IE45" s="19">
        <f t="shared" ca="1" si="316"/>
        <v>0</v>
      </c>
      <c r="IF45" s="19">
        <f t="shared" ca="1" si="316"/>
        <v>0</v>
      </c>
      <c r="IG45" s="19">
        <f t="shared" ca="1" si="316"/>
        <v>0</v>
      </c>
      <c r="IH45" s="19">
        <f t="shared" ca="1" si="316"/>
        <v>0</v>
      </c>
      <c r="II45" s="19">
        <f t="shared" ca="1" si="315"/>
        <v>0</v>
      </c>
      <c r="IJ45" s="19">
        <f t="shared" ca="1" si="315"/>
        <v>0</v>
      </c>
      <c r="IK45" s="19">
        <f t="shared" ca="1" si="315"/>
        <v>0</v>
      </c>
      <c r="IL45" s="19">
        <f t="shared" ca="1" si="315"/>
        <v>0</v>
      </c>
      <c r="IM45" s="19">
        <f t="shared" ca="1" si="315"/>
        <v>0</v>
      </c>
      <c r="IN45" s="19">
        <f t="shared" ca="1" si="315"/>
        <v>0</v>
      </c>
      <c r="IO45" s="19">
        <f t="shared" ca="1" si="315"/>
        <v>0</v>
      </c>
      <c r="IP45" s="19">
        <f t="shared" ca="1" si="315"/>
        <v>0</v>
      </c>
      <c r="IQ45" s="19">
        <f t="shared" ca="1" si="315"/>
        <v>0</v>
      </c>
      <c r="IR45" s="19">
        <f t="shared" ca="1" si="315"/>
        <v>0</v>
      </c>
      <c r="IS45" s="19">
        <f t="shared" ca="1" si="315"/>
        <v>0</v>
      </c>
      <c r="IT45" s="19">
        <f t="shared" ca="1" si="315"/>
        <v>0</v>
      </c>
      <c r="IU45" s="19">
        <f t="shared" ca="1" si="315"/>
        <v>0</v>
      </c>
      <c r="IV45" s="19">
        <f t="shared" ca="1" si="315"/>
        <v>0</v>
      </c>
      <c r="IW45" s="19">
        <f t="shared" ca="1" si="315"/>
        <v>0</v>
      </c>
      <c r="IX45" s="19">
        <f t="shared" ca="1" si="315"/>
        <v>0</v>
      </c>
      <c r="IY45" s="19">
        <f t="shared" ca="1" si="315"/>
        <v>0</v>
      </c>
      <c r="IZ45" s="19">
        <f t="shared" ca="1" si="315"/>
        <v>0</v>
      </c>
      <c r="JA45" s="19">
        <f t="shared" ca="1" si="315"/>
        <v>0</v>
      </c>
      <c r="JB45" s="19">
        <f t="shared" ca="1" si="315"/>
        <v>0</v>
      </c>
      <c r="JC45" s="19">
        <f t="shared" ca="1" si="315"/>
        <v>0</v>
      </c>
      <c r="JD45" s="19">
        <f t="shared" ca="1" si="315"/>
        <v>0</v>
      </c>
      <c r="JE45" s="19">
        <f t="shared" ca="1" si="315"/>
        <v>0</v>
      </c>
      <c r="JF45" s="19">
        <f t="shared" ca="1" si="315"/>
        <v>0</v>
      </c>
      <c r="JG45" s="19">
        <f t="shared" ca="1" si="315"/>
        <v>0</v>
      </c>
      <c r="JH45" s="5">
        <f t="shared" ca="1" si="317"/>
        <v>43</v>
      </c>
      <c r="JI45" s="9"/>
      <c r="JJ45" s="5">
        <f t="shared" ca="1" si="318"/>
        <v>1</v>
      </c>
      <c r="JK45" s="5" t="b">
        <f t="shared" ca="1" si="318"/>
        <v>1</v>
      </c>
      <c r="JL45" s="19">
        <f t="shared" ca="1" si="380"/>
        <v>0</v>
      </c>
      <c r="JM45" s="5">
        <f t="shared" ca="1" si="319"/>
        <v>0</v>
      </c>
      <c r="JN45" s="5">
        <f t="shared" ca="1" si="320"/>
        <v>0.01</v>
      </c>
      <c r="JO45" s="19">
        <f t="shared" ca="1" si="321"/>
        <v>0</v>
      </c>
      <c r="JP45" s="19">
        <f t="shared" ca="1" si="321"/>
        <v>0</v>
      </c>
      <c r="JQ45" s="19">
        <f t="shared" ca="1" si="321"/>
        <v>60</v>
      </c>
      <c r="JR45" s="19">
        <f t="shared" ca="1" si="380"/>
        <v>1</v>
      </c>
      <c r="JS45" s="19">
        <f t="shared" ca="1" si="380"/>
        <v>0</v>
      </c>
      <c r="JT45" s="19">
        <f t="shared" ca="1" si="380"/>
        <v>0</v>
      </c>
      <c r="JU45" s="19">
        <f t="shared" ca="1" si="380"/>
        <v>0</v>
      </c>
      <c r="JV45" s="19">
        <f t="shared" ca="1" si="380"/>
        <v>0</v>
      </c>
      <c r="JW45" s="19">
        <f t="shared" ca="1" si="380"/>
        <v>0</v>
      </c>
      <c r="JX45" s="19">
        <f t="shared" ca="1" si="380"/>
        <v>0</v>
      </c>
      <c r="JY45" s="19">
        <f t="shared" ca="1" si="380"/>
        <v>0</v>
      </c>
      <c r="JZ45" s="19">
        <f t="shared" ca="1" si="380"/>
        <v>0</v>
      </c>
      <c r="KA45" s="19">
        <f t="shared" ca="1" si="380"/>
        <v>0</v>
      </c>
      <c r="KB45" s="19">
        <f t="shared" ca="1" si="214"/>
        <v>0</v>
      </c>
      <c r="KC45" s="19">
        <f t="shared" ca="1" si="214"/>
        <v>0</v>
      </c>
      <c r="KD45" s="19">
        <f t="shared" ca="1" si="214"/>
        <v>0</v>
      </c>
      <c r="KE45" s="19">
        <f t="shared" ca="1" si="214"/>
        <v>0</v>
      </c>
      <c r="KF45" s="19">
        <f t="shared" ca="1" si="214"/>
        <v>0</v>
      </c>
      <c r="KG45" s="19">
        <f t="shared" ca="1" si="214"/>
        <v>0</v>
      </c>
      <c r="KH45" s="19">
        <f t="shared" ca="1" si="214"/>
        <v>0</v>
      </c>
      <c r="KI45" s="19">
        <f t="shared" ca="1" si="214"/>
        <v>0</v>
      </c>
      <c r="KJ45" s="19">
        <f t="shared" ca="1" si="214"/>
        <v>0</v>
      </c>
      <c r="KK45" s="19">
        <f t="shared" ca="1" si="214"/>
        <v>0</v>
      </c>
      <c r="KL45" s="19">
        <f t="shared" ca="1" si="214"/>
        <v>0</v>
      </c>
      <c r="KM45" s="19">
        <f t="shared" ca="1" si="214"/>
        <v>0</v>
      </c>
      <c r="KN45" s="5">
        <f t="shared" ca="1" si="322"/>
        <v>0</v>
      </c>
      <c r="KO45" s="5">
        <f t="shared" ca="1" si="322"/>
        <v>0</v>
      </c>
      <c r="KP45" s="5">
        <f t="shared" ca="1" si="322"/>
        <v>0.05</v>
      </c>
      <c r="KQ45" s="5">
        <f t="shared" ca="1" si="322"/>
        <v>0.05</v>
      </c>
      <c r="KR45" s="19">
        <f t="shared" ca="1" si="270"/>
        <v>0</v>
      </c>
      <c r="KS45" s="19">
        <f t="shared" ca="1" si="214"/>
        <v>0</v>
      </c>
      <c r="KT45" s="19">
        <f t="shared" ca="1" si="222"/>
        <v>0</v>
      </c>
      <c r="KU45" s="19">
        <f t="shared" ca="1" si="222"/>
        <v>0</v>
      </c>
      <c r="KV45" s="19">
        <f t="shared" ca="1" si="222"/>
        <v>0</v>
      </c>
      <c r="KW45" s="19">
        <f t="shared" ca="1" si="214"/>
        <v>0</v>
      </c>
      <c r="KX45" s="19">
        <f t="shared" ca="1" si="214"/>
        <v>1</v>
      </c>
      <c r="KY45" s="19">
        <f t="shared" ca="1" si="323"/>
        <v>0</v>
      </c>
      <c r="KZ45" s="19">
        <f t="shared" ca="1" si="323"/>
        <v>0</v>
      </c>
      <c r="LA45" s="19">
        <f t="shared" ca="1" si="323"/>
        <v>0</v>
      </c>
      <c r="LB45" s="19">
        <f t="shared" ca="1" si="214"/>
        <v>0</v>
      </c>
      <c r="LC45" s="19">
        <f t="shared" ca="1" si="214"/>
        <v>1</v>
      </c>
      <c r="LD45" s="9"/>
      <c r="LE45" s="19" t="str">
        <f t="shared" ca="1" si="324"/>
        <v>-</v>
      </c>
      <c r="LF45" s="19" t="str">
        <f t="shared" ca="1" si="324"/>
        <v>-</v>
      </c>
      <c r="LG45" s="19" t="str">
        <f t="shared" ca="1" si="324"/>
        <v>-</v>
      </c>
      <c r="LH45" s="19" t="str">
        <f t="shared" ca="1" si="324"/>
        <v>-</v>
      </c>
      <c r="LI45" s="5" t="b">
        <f t="shared" ca="1" si="325"/>
        <v>0</v>
      </c>
      <c r="LJ45" s="5" t="b">
        <f t="shared" ca="1" si="326"/>
        <v>0</v>
      </c>
      <c r="LK45" s="5" t="b">
        <f t="shared" ca="1" si="326"/>
        <v>1</v>
      </c>
      <c r="LL45" s="5" t="b">
        <f t="shared" ca="1" si="326"/>
        <v>0</v>
      </c>
      <c r="LM45" s="136">
        <f t="shared" ca="1" si="327"/>
        <v>2</v>
      </c>
      <c r="LN45" s="136">
        <f t="shared" ca="1" si="327"/>
        <v>2</v>
      </c>
      <c r="LO45" s="19" t="str">
        <f t="shared" ca="1" si="330"/>
        <v>-</v>
      </c>
      <c r="LP45" s="19" t="str">
        <f t="shared" ca="1" si="393"/>
        <v>-</v>
      </c>
      <c r="LQ45" s="19" t="str">
        <f t="shared" ca="1" si="330"/>
        <v>-</v>
      </c>
      <c r="LR45" s="19" t="str">
        <f t="shared" ca="1" si="330"/>
        <v>-</v>
      </c>
      <c r="LS45" s="19">
        <f t="shared" ca="1" si="330"/>
        <v>1</v>
      </c>
      <c r="LT45" s="19">
        <f t="shared" ca="1" si="330"/>
        <v>0.66</v>
      </c>
      <c r="LU45" s="19" t="str">
        <f t="shared" ca="1" si="330"/>
        <v>-</v>
      </c>
      <c r="LV45" s="5" t="b" cm="1">
        <f t="array" aca="1" ref="LV45" ca="1">IF(OR(LW45:MD45&lt;&gt;"-"),TRUE,"-")</f>
        <v>1</v>
      </c>
      <c r="LW45" s="19">
        <f t="shared" ca="1" si="330"/>
        <v>2</v>
      </c>
      <c r="LX45" s="19">
        <f t="shared" ca="1" si="330"/>
        <v>2</v>
      </c>
      <c r="LY45" s="19">
        <f t="shared" ca="1" si="330"/>
        <v>2</v>
      </c>
      <c r="LZ45" s="19">
        <f t="shared" ca="1" si="330"/>
        <v>2</v>
      </c>
      <c r="MA45" s="19">
        <f t="shared" ca="1" si="330"/>
        <v>2</v>
      </c>
      <c r="MB45" s="19">
        <f t="shared" ca="1" si="330"/>
        <v>2</v>
      </c>
      <c r="MC45" s="19">
        <f t="shared" ca="1" si="330"/>
        <v>2</v>
      </c>
      <c r="MD45" s="19">
        <f t="shared" ca="1" si="330"/>
        <v>2</v>
      </c>
      <c r="ME45" s="5" t="str">
        <f t="array" aca="1" ref="ME45" ca="1">IF(OR(MF45:ML45&lt;&gt;"-"),TRUE,"-")</f>
        <v>-</v>
      </c>
      <c r="MF45" s="19" t="str">
        <f t="shared" ca="1" si="383"/>
        <v>-</v>
      </c>
      <c r="MG45" s="19" t="str">
        <f t="shared" ca="1" si="383"/>
        <v>-</v>
      </c>
      <c r="MH45" s="19" t="str">
        <f t="shared" ca="1" si="383"/>
        <v>-</v>
      </c>
      <c r="MI45" s="19" t="str">
        <f t="shared" ca="1" si="383"/>
        <v>-</v>
      </c>
      <c r="MJ45" s="19" t="str">
        <f t="shared" ca="1" si="383"/>
        <v>-</v>
      </c>
      <c r="MK45" s="19" t="str">
        <f t="shared" ca="1" si="383"/>
        <v>-</v>
      </c>
      <c r="ML45" s="19" t="str">
        <f t="shared" ca="1" si="383"/>
        <v>-</v>
      </c>
      <c r="MM45" s="5" t="b">
        <f t="array" aca="1" ref="MM45" ca="1">IF(OR(MN45:MO45&lt;&gt;"-"),TRUE,"-")</f>
        <v>1</v>
      </c>
      <c r="MN45" s="136">
        <f ca="1">IF($AR45=6,0,$MO45)</f>
        <v>2</v>
      </c>
      <c r="MO45" s="19">
        <f t="shared" ca="1" si="234"/>
        <v>2</v>
      </c>
      <c r="MP45" s="19" t="b">
        <f t="shared" ca="1" si="235"/>
        <v>0</v>
      </c>
      <c r="MQ45" s="19" t="str">
        <f t="shared" ca="1" si="384"/>
        <v>-</v>
      </c>
      <c r="MR45" s="5" t="str">
        <f t="shared" ca="1" si="333"/>
        <v>-</v>
      </c>
      <c r="MS45" s="5" t="str">
        <f t="shared" ca="1" si="333"/>
        <v>-</v>
      </c>
      <c r="MT45" s="5" t="str">
        <f t="shared" ca="1" si="333"/>
        <v>-</v>
      </c>
      <c r="MU45" s="5" t="str">
        <f t="shared" ca="1" si="333"/>
        <v>-</v>
      </c>
      <c r="MV45" s="19" t="b">
        <f t="shared" ca="1" si="237"/>
        <v>0</v>
      </c>
      <c r="MW45" s="19" t="str">
        <f t="shared" ca="1" si="335"/>
        <v>-</v>
      </c>
      <c r="MX45" s="19" t="str">
        <f t="shared" ca="1" si="385"/>
        <v>-</v>
      </c>
      <c r="MY45" s="19" t="b">
        <f t="shared" ca="1" si="385"/>
        <v>1</v>
      </c>
      <c r="MZ45" s="19">
        <f t="shared" ca="1" si="335"/>
        <v>0.75</v>
      </c>
      <c r="NA45" s="19">
        <f t="shared" ca="1" si="335"/>
        <v>0.75</v>
      </c>
      <c r="NB45" s="19">
        <f t="shared" ca="1" si="335"/>
        <v>0.99</v>
      </c>
      <c r="NC45" s="19">
        <f t="shared" ca="1" si="335"/>
        <v>0.5</v>
      </c>
      <c r="ND45" s="19">
        <f t="shared" ca="1" si="335"/>
        <v>500</v>
      </c>
      <c r="NE45" s="19">
        <f t="shared" ca="1" si="335"/>
        <v>500</v>
      </c>
      <c r="NF45" s="19" t="str">
        <f t="shared" ca="1" si="335"/>
        <v>-</v>
      </c>
      <c r="NG45" s="19">
        <f t="shared" ca="1" si="335"/>
        <v>150</v>
      </c>
      <c r="NH45" s="19">
        <f t="shared" ca="1" si="335"/>
        <v>550</v>
      </c>
      <c r="NI45" s="5">
        <f t="shared" ca="1" si="336"/>
        <v>1</v>
      </c>
      <c r="NJ45" s="9"/>
      <c r="NK45" s="19">
        <f t="shared" ca="1" si="335"/>
        <v>70</v>
      </c>
      <c r="NL45" s="19">
        <f t="shared" ca="1" si="386"/>
        <v>50</v>
      </c>
      <c r="NM45" s="19">
        <f t="shared" ca="1" si="386"/>
        <v>75</v>
      </c>
      <c r="NN45" s="19">
        <f t="shared" ca="1" si="386"/>
        <v>50</v>
      </c>
      <c r="NO45" s="19">
        <f t="shared" ca="1" si="239"/>
        <v>1</v>
      </c>
      <c r="NP45" s="5">
        <f t="shared" ca="1" si="337"/>
        <v>1</v>
      </c>
      <c r="NQ45" s="19">
        <f t="shared" ca="1" si="368"/>
        <v>1</v>
      </c>
      <c r="NR45" s="19">
        <f t="shared" ca="1" si="368"/>
        <v>1</v>
      </c>
      <c r="NS45" s="9"/>
      <c r="NT45" s="19" t="b">
        <f t="shared" ca="1" si="386"/>
        <v>0</v>
      </c>
      <c r="NU45" s="19" t="b">
        <f t="shared" ca="1" si="386"/>
        <v>0</v>
      </c>
      <c r="NV45" s="19" t="str">
        <f t="shared" ca="1" si="386"/>
        <v>-</v>
      </c>
      <c r="NW45" s="19" t="str">
        <f t="shared" ca="1" si="386"/>
        <v>-</v>
      </c>
      <c r="NX45" s="19">
        <f t="shared" ca="1" si="386"/>
        <v>1</v>
      </c>
      <c r="NY45" s="19">
        <f t="shared" ca="1" si="386"/>
        <v>1</v>
      </c>
      <c r="NZ45" s="19">
        <f t="shared" ca="1" si="386"/>
        <v>2.1403206110492325</v>
      </c>
      <c r="OA45" s="19">
        <f t="shared" ca="1" si="386"/>
        <v>1.965073149607067</v>
      </c>
      <c r="OB45" s="19">
        <f t="shared" ca="1" si="386"/>
        <v>1.9869867897902949</v>
      </c>
      <c r="OC45" s="19">
        <f t="shared" ca="1" si="386"/>
        <v>0.84809443844984356</v>
      </c>
      <c r="OD45" s="19">
        <f t="shared" ca="1" si="386"/>
        <v>1.2867145190754228</v>
      </c>
      <c r="OE45" s="19">
        <f t="shared" ca="1" si="386"/>
        <v>1</v>
      </c>
      <c r="OF45" s="19">
        <f t="shared" ca="1" si="386"/>
        <v>0.26</v>
      </c>
      <c r="OG45" s="9"/>
      <c r="OH45" s="12" t="str">
        <f t="shared" ca="1" si="339"/>
        <v>-</v>
      </c>
      <c r="OI45" s="19" t="str">
        <f t="shared" ca="1" si="340"/>
        <v>-</v>
      </c>
      <c r="OJ45" s="19" t="str">
        <f t="shared" ca="1" si="340"/>
        <v>-</v>
      </c>
      <c r="OK45" s="19" t="str">
        <f t="shared" ca="1" si="341"/>
        <v>-</v>
      </c>
      <c r="OL45" s="19" t="str">
        <f t="shared" ca="1" si="340"/>
        <v>-</v>
      </c>
      <c r="OM45" s="19" t="str">
        <f t="shared" ca="1" si="342"/>
        <v>-</v>
      </c>
      <c r="ON45" s="19" t="str">
        <f t="shared" ca="1" si="340"/>
        <v>-</v>
      </c>
      <c r="OO45" s="19" t="str">
        <f t="shared" ca="1" si="340"/>
        <v>-</v>
      </c>
      <c r="OP45" s="19" t="str">
        <f t="shared" ca="1" si="340"/>
        <v>-</v>
      </c>
      <c r="OQ45" s="19" t="str">
        <f t="shared" ca="1" si="340"/>
        <v>-</v>
      </c>
      <c r="OR45" s="19" t="str">
        <f t="shared" ca="1" si="340"/>
        <v>-</v>
      </c>
      <c r="OS45" s="19" t="str">
        <f t="shared" ca="1" si="340"/>
        <v>-</v>
      </c>
      <c r="OT45" s="19" t="str">
        <f t="shared" ca="1" si="340"/>
        <v>-</v>
      </c>
      <c r="OU45" s="19" t="str">
        <f t="shared" ca="1" si="340"/>
        <v>-</v>
      </c>
      <c r="OV45" s="19" t="str">
        <f t="shared" ca="1" si="340"/>
        <v>-</v>
      </c>
      <c r="OW45" s="19" t="str">
        <f t="shared" ca="1" si="340"/>
        <v>-</v>
      </c>
      <c r="OX45" s="19" t="str">
        <f t="shared" ca="1" si="340"/>
        <v>-</v>
      </c>
      <c r="OY45" s="19" t="str">
        <f t="shared" ca="1" si="340"/>
        <v>-</v>
      </c>
      <c r="OZ45" s="19" t="str">
        <f t="shared" ca="1" si="340"/>
        <v>-</v>
      </c>
      <c r="PA45" s="19" t="str">
        <f t="shared" ca="1" si="343"/>
        <v>-</v>
      </c>
      <c r="PB45" s="19" t="str">
        <f t="shared" ca="1" si="343"/>
        <v>-</v>
      </c>
      <c r="PC45" s="19" t="str">
        <f t="shared" ca="1" si="343"/>
        <v>-</v>
      </c>
      <c r="PD45" s="19" t="str">
        <f t="shared" ca="1" si="343"/>
        <v>-</v>
      </c>
      <c r="PE45" s="19" t="str">
        <f t="shared" ca="1" si="343"/>
        <v>-</v>
      </c>
      <c r="PF45" s="19" t="str">
        <f t="shared" ca="1" si="343"/>
        <v>-</v>
      </c>
      <c r="PG45" s="19" t="str">
        <f t="shared" ca="1" si="343"/>
        <v>-</v>
      </c>
      <c r="PH45" s="19" t="str">
        <f t="shared" ca="1" si="344"/>
        <v>-</v>
      </c>
      <c r="PI45" s="19" t="str">
        <f t="shared" ca="1" si="344"/>
        <v>-</v>
      </c>
      <c r="PJ45" s="19" t="str">
        <f t="shared" ca="1" si="344"/>
        <v>-</v>
      </c>
      <c r="PK45" s="19" t="str">
        <f t="shared" ca="1" si="344"/>
        <v>-</v>
      </c>
      <c r="PL45" s="19" t="str">
        <f t="shared" ca="1" si="344"/>
        <v>-</v>
      </c>
      <c r="PM45" s="19" t="str">
        <f t="shared" ca="1" si="344"/>
        <v>-</v>
      </c>
      <c r="PN45" s="19" t="str">
        <f t="shared" ca="1" si="344"/>
        <v>-</v>
      </c>
      <c r="PO45" s="19" t="str">
        <f t="shared" ca="1" si="344"/>
        <v>-</v>
      </c>
      <c r="PP45" s="19" t="str">
        <f t="shared" ca="1" si="344"/>
        <v>-</v>
      </c>
      <c r="PQ45" s="19" t="str">
        <f t="shared" ca="1" si="344"/>
        <v>-</v>
      </c>
      <c r="PR45" s="19" t="str">
        <f t="shared" ca="1" si="343"/>
        <v>-</v>
      </c>
      <c r="PS45" s="19" t="str">
        <f t="shared" ca="1" si="343"/>
        <v>-</v>
      </c>
      <c r="PT45" s="19" t="str">
        <f t="shared" ca="1" si="343"/>
        <v>-</v>
      </c>
      <c r="PU45" s="19" t="str">
        <f t="shared" ca="1" si="343"/>
        <v>-</v>
      </c>
      <c r="PV45" s="19" t="str">
        <f t="shared" ca="1" si="343"/>
        <v>-</v>
      </c>
      <c r="PW45" s="19" t="str">
        <f t="shared" ca="1" si="343"/>
        <v>-</v>
      </c>
      <c r="PX45" s="19" t="str">
        <f t="shared" ca="1" si="343"/>
        <v>-</v>
      </c>
      <c r="PY45" s="19" t="str">
        <f t="shared" ca="1" si="343"/>
        <v>-</v>
      </c>
      <c r="PZ45" s="19" t="str">
        <f t="shared" ca="1" si="343"/>
        <v>-</v>
      </c>
      <c r="QA45" s="19" t="str">
        <f t="shared" ca="1" si="345"/>
        <v>-</v>
      </c>
      <c r="QB45" s="19" t="str">
        <f t="shared" ca="1" si="345"/>
        <v>-</v>
      </c>
      <c r="QC45" s="19" t="str">
        <f t="shared" ca="1" si="345"/>
        <v>-</v>
      </c>
      <c r="QD45" s="19" t="str">
        <f t="shared" ca="1" si="345"/>
        <v>-</v>
      </c>
      <c r="QE45" s="19" t="str">
        <f t="shared" ca="1" si="345"/>
        <v>-</v>
      </c>
      <c r="QF45" s="19" t="str">
        <f t="shared" ca="1" si="345"/>
        <v>-</v>
      </c>
      <c r="QG45" s="19" t="str">
        <f t="shared" ca="1" si="345"/>
        <v>-</v>
      </c>
      <c r="QH45" s="19" t="str">
        <f t="shared" ca="1" si="345"/>
        <v>-</v>
      </c>
      <c r="QI45" s="19" t="str">
        <f t="shared" ca="1" si="345"/>
        <v>-</v>
      </c>
      <c r="QJ45" s="19" t="str">
        <f t="shared" ca="1" si="345"/>
        <v>-</v>
      </c>
      <c r="QK45" s="19" t="str">
        <f t="shared" ca="1" si="345"/>
        <v>-</v>
      </c>
      <c r="QL45" s="19" t="str">
        <f t="shared" ca="1" si="345"/>
        <v>-</v>
      </c>
      <c r="QM45" s="19" t="str">
        <f t="shared" ca="1" si="345"/>
        <v>-</v>
      </c>
      <c r="QN45" s="19" t="str">
        <f t="shared" ca="1" si="345"/>
        <v>-</v>
      </c>
      <c r="QO45" s="19" t="str">
        <f t="shared" ca="1" si="345"/>
        <v>-</v>
      </c>
      <c r="QP45" s="19" t="str">
        <f t="shared" ca="1" si="345"/>
        <v>-</v>
      </c>
      <c r="QQ45" s="19" t="str">
        <f t="shared" ca="1" si="346"/>
        <v>-</v>
      </c>
      <c r="QR45" s="12" t="b">
        <f t="shared" ca="1" si="347"/>
        <v>1</v>
      </c>
      <c r="QS45" s="19" t="str">
        <f t="shared" ca="1" si="346"/>
        <v>-</v>
      </c>
      <c r="QT45" s="19" t="str">
        <f t="shared" ca="1" si="346"/>
        <v>-</v>
      </c>
      <c r="QU45" s="19" t="str">
        <f t="shared" ca="1" si="346"/>
        <v>-</v>
      </c>
      <c r="QV45" s="19" t="str">
        <f t="shared" ca="1" si="405"/>
        <v>-</v>
      </c>
      <c r="QW45" s="19" t="str">
        <f t="shared" ca="1" si="405"/>
        <v>-</v>
      </c>
      <c r="QX45" s="19" t="str">
        <f t="shared" ca="1" si="405"/>
        <v>-</v>
      </c>
      <c r="QY45" s="19" t="str">
        <f t="shared" ca="1" si="405"/>
        <v>-</v>
      </c>
      <c r="QZ45" s="19" t="str">
        <f t="shared" ca="1" si="405"/>
        <v>-</v>
      </c>
      <c r="RA45" s="19" t="str">
        <f t="shared" ca="1" si="405"/>
        <v>-</v>
      </c>
      <c r="RB45" s="19" t="str">
        <f t="shared" ca="1" si="346"/>
        <v>-</v>
      </c>
      <c r="RC45" s="19" t="str">
        <f t="shared" ca="1" si="346"/>
        <v>-</v>
      </c>
      <c r="RD45" s="19" t="str">
        <f t="shared" ca="1" si="346"/>
        <v>-</v>
      </c>
      <c r="RE45" s="19" t="str">
        <f t="shared" ca="1" si="346"/>
        <v>-</v>
      </c>
      <c r="RF45" s="19" t="str">
        <f t="shared" ca="1" si="346"/>
        <v>-</v>
      </c>
      <c r="RG45" s="19" t="str">
        <f t="shared" ca="1" si="346"/>
        <v>-</v>
      </c>
      <c r="RH45" s="19" t="str">
        <f t="shared" ca="1" si="346"/>
        <v>-</v>
      </c>
      <c r="RI45" s="19" t="str">
        <f t="shared" ca="1" si="346"/>
        <v>-</v>
      </c>
      <c r="RJ45" s="19" t="str">
        <f t="shared" ca="1" si="346"/>
        <v>-</v>
      </c>
      <c r="RK45" s="19" t="str">
        <f t="shared" ca="1" si="346"/>
        <v>-</v>
      </c>
      <c r="RL45" s="19" t="str">
        <f t="shared" ca="1" si="346"/>
        <v>-</v>
      </c>
      <c r="RM45" s="19" t="str">
        <f t="shared" ca="1" si="348"/>
        <v>-</v>
      </c>
      <c r="RN45" s="19" t="str">
        <f t="shared" ca="1" si="348"/>
        <v>-</v>
      </c>
      <c r="RO45" s="19" t="str">
        <f t="shared" ca="1" si="348"/>
        <v>-</v>
      </c>
      <c r="RP45" s="19" t="str">
        <f t="shared" ca="1" si="348"/>
        <v>-</v>
      </c>
      <c r="RQ45" s="19" t="str">
        <f t="shared" ca="1" si="348"/>
        <v>-</v>
      </c>
      <c r="RR45" s="19" t="str">
        <f t="shared" ca="1" si="348"/>
        <v>-</v>
      </c>
      <c r="RS45" s="19" t="str">
        <f t="shared" ca="1" si="348"/>
        <v>-</v>
      </c>
      <c r="RT45" s="19" t="str">
        <f t="shared" ca="1" si="348"/>
        <v>-</v>
      </c>
      <c r="RU45" s="19" t="str">
        <f t="shared" ca="1" si="348"/>
        <v>-</v>
      </c>
      <c r="RV45" s="19" t="str">
        <f t="shared" ca="1" si="349"/>
        <v>-</v>
      </c>
      <c r="RW45" s="19" t="str">
        <f t="shared" ca="1" si="349"/>
        <v>-</v>
      </c>
      <c r="RX45" s="19" t="str">
        <f t="shared" ca="1" si="349"/>
        <v>-</v>
      </c>
      <c r="RY45" s="19" t="str">
        <f t="shared" ca="1" si="349"/>
        <v>-</v>
      </c>
      <c r="RZ45" s="19" t="str">
        <f t="shared" ca="1" si="349"/>
        <v>-</v>
      </c>
      <c r="SA45" s="19" t="str">
        <f t="shared" ca="1" si="349"/>
        <v>-</v>
      </c>
      <c r="SB45" s="19" t="str">
        <f t="shared" ca="1" si="348"/>
        <v>-</v>
      </c>
      <c r="SC45" s="19" t="str">
        <f t="shared" ca="1" si="348"/>
        <v>-</v>
      </c>
      <c r="SD45" s="19" t="str">
        <f t="shared" ca="1" si="348"/>
        <v>-</v>
      </c>
      <c r="SE45" s="19" t="str">
        <f t="shared" ca="1" si="348"/>
        <v>-</v>
      </c>
      <c r="SF45" s="19" t="str">
        <f t="shared" ca="1" si="348"/>
        <v>-</v>
      </c>
      <c r="SG45" s="19" t="str">
        <f t="shared" ca="1" si="348"/>
        <v>-</v>
      </c>
      <c r="SH45" s="19" t="str">
        <f t="shared" ca="1" si="348"/>
        <v>-</v>
      </c>
      <c r="SI45" s="19" t="str">
        <f t="shared" ca="1" si="350"/>
        <v>-</v>
      </c>
      <c r="SJ45" s="19" t="str">
        <f t="shared" ca="1" si="350"/>
        <v>-</v>
      </c>
      <c r="SK45" s="19" t="str">
        <f t="shared" ca="1" si="350"/>
        <v>-</v>
      </c>
      <c r="SL45" s="19" t="str">
        <f t="shared" ca="1" si="350"/>
        <v>-</v>
      </c>
      <c r="SM45" s="19" t="str">
        <f t="shared" ca="1" si="350"/>
        <v>-</v>
      </c>
      <c r="SN45" s="19" t="str">
        <f t="shared" ca="1" si="350"/>
        <v>-</v>
      </c>
      <c r="SO45" s="19" t="str">
        <f t="shared" ca="1" si="350"/>
        <v>-</v>
      </c>
      <c r="SP45" s="19" t="str">
        <f t="shared" ca="1" si="350"/>
        <v>-</v>
      </c>
      <c r="SQ45" s="19" t="str">
        <f t="shared" ca="1" si="350"/>
        <v>-</v>
      </c>
      <c r="SR45" s="19" t="str">
        <f t="shared" ca="1" si="350"/>
        <v>-</v>
      </c>
      <c r="SS45" s="19" t="str">
        <f t="shared" ca="1" si="350"/>
        <v>-</v>
      </c>
      <c r="ST45" s="19" t="str">
        <f t="shared" ca="1" si="350"/>
        <v>-</v>
      </c>
      <c r="SU45" s="19" t="str">
        <f t="shared" ca="1" si="350"/>
        <v>-</v>
      </c>
      <c r="SV45" s="19" t="str">
        <f t="shared" ca="1" si="351"/>
        <v>-</v>
      </c>
      <c r="SW45" s="19" t="str">
        <f t="shared" ca="1" si="351"/>
        <v>-</v>
      </c>
      <c r="SX45" s="19" t="str">
        <f t="shared" ca="1" si="351"/>
        <v>-</v>
      </c>
      <c r="SY45" s="19" t="str">
        <f t="shared" ca="1" si="351"/>
        <v>-</v>
      </c>
      <c r="SZ45" s="19" t="str">
        <f t="shared" ca="1" si="351"/>
        <v>-</v>
      </c>
      <c r="TA45" s="19" t="str">
        <f t="shared" ca="1" si="351"/>
        <v>-</v>
      </c>
      <c r="TB45" s="12" t="str">
        <f t="shared" ca="1" si="352"/>
        <v>-</v>
      </c>
      <c r="TC45" s="19" t="str">
        <f t="shared" ca="1" si="407"/>
        <v>-</v>
      </c>
      <c r="TD45" s="19" t="str">
        <f t="shared" ca="1" si="407"/>
        <v>-</v>
      </c>
      <c r="TE45" s="19" t="str">
        <f t="shared" ca="1" si="407"/>
        <v>-</v>
      </c>
      <c r="TF45" s="19" t="str">
        <f t="shared" ca="1" si="407"/>
        <v>-</v>
      </c>
      <c r="TG45" s="19" t="str">
        <f t="shared" ca="1" si="407"/>
        <v>-</v>
      </c>
      <c r="TH45" s="19" t="str">
        <f t="shared" ca="1" si="407"/>
        <v>-</v>
      </c>
      <c r="TI45" s="19" t="str">
        <f t="shared" ca="1" si="407"/>
        <v>-</v>
      </c>
      <c r="TJ45" s="19" t="str">
        <f t="shared" ca="1" si="407"/>
        <v>-</v>
      </c>
      <c r="TK45" s="19" t="str">
        <f t="shared" ca="1" si="407"/>
        <v>-</v>
      </c>
      <c r="TL45" s="19" t="str">
        <f t="shared" ca="1" si="407"/>
        <v>-</v>
      </c>
      <c r="TM45" s="19" t="str">
        <f t="shared" ca="1" si="407"/>
        <v>-</v>
      </c>
      <c r="TN45" s="19" t="str">
        <f t="shared" ca="1" si="407"/>
        <v>-</v>
      </c>
      <c r="TO45" s="19" t="str">
        <f t="shared" ca="1" si="407"/>
        <v>-</v>
      </c>
      <c r="TP45" s="19" t="str">
        <f t="shared" ca="1" si="407"/>
        <v>-</v>
      </c>
      <c r="TQ45" s="19" t="str">
        <f t="shared" ca="1" si="407"/>
        <v>-</v>
      </c>
      <c r="TR45" s="19" t="str">
        <f t="shared" ca="1" si="407"/>
        <v>-</v>
      </c>
      <c r="TS45" s="19" t="str">
        <f t="shared" ca="1" si="407"/>
        <v>-</v>
      </c>
      <c r="TT45" s="19" t="str">
        <f t="shared" ca="1" si="407"/>
        <v>-</v>
      </c>
      <c r="TU45" s="19" t="str">
        <f t="shared" ca="1" si="407"/>
        <v>-</v>
      </c>
      <c r="TV45" s="19" t="str">
        <f t="shared" ca="1" si="407"/>
        <v>-</v>
      </c>
      <c r="TW45" s="19" t="str">
        <f t="shared" ca="1" si="407"/>
        <v>-</v>
      </c>
      <c r="TX45" s="19" t="str">
        <f t="shared" ca="1" si="407"/>
        <v>-</v>
      </c>
      <c r="TY45" s="19" t="str">
        <f t="shared" ca="1" si="407"/>
        <v>-</v>
      </c>
      <c r="TZ45" s="19" t="str">
        <f t="shared" ca="1" si="407"/>
        <v>-</v>
      </c>
      <c r="UA45" s="19" t="str">
        <f t="shared" ca="1" si="407"/>
        <v>-</v>
      </c>
      <c r="UB45" s="19" t="str">
        <f t="shared" ca="1" si="407"/>
        <v>-</v>
      </c>
      <c r="UC45" s="19" t="str">
        <f t="shared" ca="1" si="407"/>
        <v>-</v>
      </c>
      <c r="UD45" s="19" t="str">
        <f t="shared" ca="1" si="407"/>
        <v>-</v>
      </c>
      <c r="UE45" s="19" t="str">
        <f t="shared" ca="1" si="407"/>
        <v>-</v>
      </c>
      <c r="UF45" s="19" t="str">
        <f t="shared" ca="1" si="407"/>
        <v>-</v>
      </c>
      <c r="UG45" s="19" t="str">
        <f t="shared" ca="1" si="407"/>
        <v>-</v>
      </c>
      <c r="UH45" s="19" t="str">
        <f t="shared" ca="1" si="407"/>
        <v>-</v>
      </c>
      <c r="UI45" s="19" t="str">
        <f t="shared" ca="1" si="407"/>
        <v>-</v>
      </c>
      <c r="UJ45" s="19" t="str">
        <f t="shared" ca="1" si="407"/>
        <v>-</v>
      </c>
      <c r="UK45" s="19" t="str">
        <f t="shared" ca="1" si="407"/>
        <v>-</v>
      </c>
      <c r="UL45" s="19" t="str">
        <f t="shared" ca="1" si="407"/>
        <v>-</v>
      </c>
      <c r="UM45" s="19" t="str">
        <f t="shared" ca="1" si="407"/>
        <v>-</v>
      </c>
      <c r="UN45" s="19" t="str">
        <f t="shared" ca="1" si="407"/>
        <v>-</v>
      </c>
      <c r="UO45" s="19" t="str">
        <f t="shared" ca="1" si="407"/>
        <v>-</v>
      </c>
      <c r="UP45" s="19" t="str">
        <f t="shared" ca="1" si="407"/>
        <v>-</v>
      </c>
      <c r="UQ45" s="19" t="str">
        <f t="shared" ca="1" si="407"/>
        <v>-</v>
      </c>
      <c r="UR45" s="19" t="str">
        <f t="shared" ca="1" si="407"/>
        <v>-</v>
      </c>
      <c r="US45" s="19" t="str">
        <f t="shared" ca="1" si="407"/>
        <v>-</v>
      </c>
      <c r="UT45" s="19" t="str">
        <f t="shared" ca="1" si="407"/>
        <v>-</v>
      </c>
      <c r="UU45" s="19" t="str">
        <f t="shared" ca="1" si="407"/>
        <v>-</v>
      </c>
      <c r="UV45" s="19" t="str">
        <f t="shared" ca="1" si="407"/>
        <v>-</v>
      </c>
      <c r="UW45" s="19" t="str">
        <f t="shared" ca="1" si="407"/>
        <v>-</v>
      </c>
      <c r="UX45" s="19" t="str">
        <f t="shared" ca="1" si="407"/>
        <v>-</v>
      </c>
      <c r="UY45" s="19" t="str">
        <f t="shared" ca="1" si="407"/>
        <v>-</v>
      </c>
      <c r="UZ45" s="19" t="str">
        <f t="shared" ca="1" si="407"/>
        <v>-</v>
      </c>
      <c r="VA45" s="19" t="str">
        <f t="shared" ca="1" si="407"/>
        <v>-</v>
      </c>
      <c r="VB45" s="19" t="str">
        <f t="shared" ca="1" si="387"/>
        <v>-</v>
      </c>
      <c r="VC45" s="19" t="str">
        <f t="shared" ca="1" si="387"/>
        <v>-</v>
      </c>
      <c r="VD45" s="19" t="str">
        <f t="shared" ca="1" si="387"/>
        <v>-</v>
      </c>
      <c r="VE45" s="19" t="str">
        <f t="shared" ca="1" si="387"/>
        <v>-</v>
      </c>
      <c r="VF45" s="19" t="str">
        <f t="shared" ca="1" si="353"/>
        <v>-</v>
      </c>
      <c r="VG45" s="19" t="str">
        <f t="shared" ca="1" si="353"/>
        <v>-</v>
      </c>
      <c r="VH45" s="19" t="str">
        <f t="shared" ca="1" si="353"/>
        <v>-</v>
      </c>
      <c r="VI45" s="19" t="str">
        <f t="shared" ca="1" si="353"/>
        <v>-</v>
      </c>
      <c r="VJ45" s="19" t="str">
        <f t="shared" ca="1" si="353"/>
        <v>-</v>
      </c>
      <c r="VK45" s="19" t="str">
        <f t="shared" ca="1" si="353"/>
        <v>-</v>
      </c>
      <c r="VL45" s="19">
        <f t="shared" ca="1" si="388"/>
        <v>1</v>
      </c>
      <c r="VM45" s="23">
        <v>0</v>
      </c>
    </row>
    <row r="46" spans="1:585" outlineLevel="2">
      <c r="A46" s="21">
        <f t="shared" si="372"/>
        <v>41</v>
      </c>
      <c r="B46" s="561">
        <f t="shared" ca="1" si="408"/>
        <v>39</v>
      </c>
      <c r="C46">
        <f>202</f>
        <v>202</v>
      </c>
      <c r="D46" s="136" t="str">
        <f t="shared" ca="1" si="278"/>
        <v>GSW</v>
      </c>
      <c r="E46" t="b">
        <v>1</v>
      </c>
      <c r="F46" t="b">
        <v>0</v>
      </c>
      <c r="G46" s="349" t="b">
        <v>0</v>
      </c>
      <c r="H46" s="229">
        <f t="shared" ca="1" si="394"/>
        <v>6</v>
      </c>
      <c r="I46" s="229">
        <f t="shared" ca="1" si="355"/>
        <v>1</v>
      </c>
      <c r="J46" s="116">
        <f t="shared" ca="1" si="280"/>
        <v>0</v>
      </c>
      <c r="K46" s="229">
        <f t="shared" ca="1" si="355"/>
        <v>0</v>
      </c>
      <c r="L46" s="229">
        <f t="shared" ca="1" si="355"/>
        <v>0</v>
      </c>
      <c r="M46" s="229"/>
      <c r="N46" s="229">
        <f t="shared" ca="1" si="356"/>
        <v>2</v>
      </c>
      <c r="O46" s="229">
        <f t="shared" ca="1" si="357"/>
        <v>3</v>
      </c>
      <c r="P46" s="229">
        <f t="shared" ca="1" si="358"/>
        <v>2</v>
      </c>
      <c r="Q46" s="229">
        <f t="shared" ca="1" si="359"/>
        <v>2</v>
      </c>
      <c r="R46" s="229">
        <f t="shared" ca="1" si="359"/>
        <v>0</v>
      </c>
      <c r="S46" s="229">
        <f t="shared" ca="1" si="359"/>
        <v>0</v>
      </c>
      <c r="T46" s="229">
        <f t="shared" ca="1" si="359"/>
        <v>0</v>
      </c>
      <c r="U46" s="229">
        <f t="shared" ca="1" si="359"/>
        <v>0</v>
      </c>
      <c r="V46" s="229">
        <f t="shared" ca="1" si="358"/>
        <v>0</v>
      </c>
      <c r="W46" s="229">
        <f t="shared" ca="1" si="360"/>
        <v>1</v>
      </c>
      <c r="X46" s="229">
        <f t="shared" ca="1" si="358"/>
        <v>1</v>
      </c>
      <c r="Y46" s="229">
        <f t="shared" ca="1" si="358"/>
        <v>1</v>
      </c>
      <c r="Z46" s="265"/>
      <c r="AA46" s="265"/>
      <c r="AB46" s="265"/>
      <c r="AC46" s="265"/>
      <c r="AD46" s="265"/>
      <c r="AE46" s="229">
        <f t="shared" ca="1" si="361"/>
        <v>0</v>
      </c>
      <c r="AF46" s="265"/>
      <c r="AG46" s="265">
        <f t="shared" ca="1" si="362"/>
        <v>0</v>
      </c>
      <c r="AH46" s="265">
        <f t="shared" ca="1" si="362"/>
        <v>0</v>
      </c>
      <c r="AI46" s="265">
        <f t="shared" ca="1" si="362"/>
        <v>0</v>
      </c>
      <c r="AJ46" s="265">
        <f t="shared" ca="1" si="362"/>
        <v>0</v>
      </c>
      <c r="AK46" s="265">
        <f t="shared" ca="1" si="362"/>
        <v>0</v>
      </c>
      <c r="AL46" s="265">
        <f t="shared" ca="1" si="362"/>
        <v>0</v>
      </c>
      <c r="AM46" s="265">
        <f t="shared" ca="1" si="362"/>
        <v>0</v>
      </c>
      <c r="AN46" s="136">
        <f t="shared" ca="1" si="284"/>
        <v>2</v>
      </c>
      <c r="AO46" s="136">
        <f ca="1">INDEX(CHOOSE($P46,DataAutumn!i.AdultDrys,DataWinter!i.AdultDrys,DataSpring!i.AdultDrys),1,$O46)</f>
        <v>4</v>
      </c>
      <c r="AP46" s="5">
        <f t="shared" ca="1" si="285"/>
        <v>1</v>
      </c>
      <c r="AQ46" s="5">
        <f t="shared" ca="1" si="285"/>
        <v>1</v>
      </c>
      <c r="AR46" s="5">
        <f t="shared" ca="1" si="286"/>
        <v>3</v>
      </c>
      <c r="AS46">
        <f t="shared" ca="1" si="287"/>
        <v>3</v>
      </c>
      <c r="AV46" s="224" t="str">
        <f t="shared" ca="1" si="288"/>
        <v>FeedSupply 00006 GSW MWM&amp;BBT Day169 Scan2-0000 RR     GP100% WP100% MP100% T_TRUE (F33N11)</v>
      </c>
      <c r="AW46" s="9" t="str">
        <f ca="1">IF(COUNTIF(AV$5:AV46,AV46)=1,"-","Dup")</f>
        <v>-</v>
      </c>
      <c r="AX46" s="9"/>
      <c r="AY46" s="19" t="b">
        <f t="shared" ref="AY46:BF46" ca="1" si="409">OFFSET(AY$5,$B46,0)</f>
        <v>0</v>
      </c>
      <c r="AZ46" s="19" t="b">
        <f t="shared" ca="1" si="409"/>
        <v>0</v>
      </c>
      <c r="BA46" s="19" t="b">
        <f t="shared" ca="1" si="409"/>
        <v>0</v>
      </c>
      <c r="BB46" s="19" t="b">
        <f t="shared" ca="1" si="409"/>
        <v>0</v>
      </c>
      <c r="BC46" s="19" t="b">
        <f t="shared" ca="1" si="409"/>
        <v>0</v>
      </c>
      <c r="BD46" s="19" t="b">
        <f t="shared" ca="1" si="409"/>
        <v>0</v>
      </c>
      <c r="BE46" s="19" t="b">
        <f t="shared" ca="1" si="409"/>
        <v>0</v>
      </c>
      <c r="BF46" s="19" t="b">
        <f t="shared" ca="1" si="409"/>
        <v>0</v>
      </c>
      <c r="BG46" s="9"/>
      <c r="BH46" s="19" t="b">
        <f t="shared" ca="1" si="289"/>
        <v>1</v>
      </c>
      <c r="BI46" s="19" t="str">
        <f t="shared" ca="1" si="289"/>
        <v>-</v>
      </c>
      <c r="BJ46" s="19" t="str">
        <f t="shared" ca="1" si="289"/>
        <v>-</v>
      </c>
      <c r="BK46" s="19" t="str">
        <f t="shared" ca="1" si="289"/>
        <v>-</v>
      </c>
      <c r="BL46" s="19" t="b">
        <f t="shared" ca="1" si="289"/>
        <v>0</v>
      </c>
      <c r="BM46" s="19">
        <f t="shared" ca="1" si="290"/>
        <v>0</v>
      </c>
      <c r="BN46" s="19" t="b">
        <f t="shared" ca="1" si="290"/>
        <v>1</v>
      </c>
      <c r="BO46" s="9"/>
      <c r="BP46" s="19" t="str">
        <f t="shared" ca="1" si="291"/>
        <v>-</v>
      </c>
      <c r="BQ46" s="5" t="str">
        <f t="shared" ca="1" si="292"/>
        <v>-</v>
      </c>
      <c r="BR46" s="5">
        <f t="shared" ca="1" si="293"/>
        <v>0</v>
      </c>
      <c r="BS46" s="19" t="str">
        <f t="shared" ca="1" si="294"/>
        <v>-</v>
      </c>
      <c r="BT46" s="19" t="str">
        <f t="shared" ca="1" si="294"/>
        <v>-</v>
      </c>
      <c r="BU46" s="19" t="str">
        <f t="shared" ca="1" si="294"/>
        <v>-</v>
      </c>
      <c r="BV46" s="5" t="str">
        <f t="shared" ca="1" si="295"/>
        <v>-</v>
      </c>
      <c r="BW46" s="5">
        <f t="shared" ca="1" si="296"/>
        <v>0</v>
      </c>
      <c r="BX46" s="19" t="str">
        <f t="shared" ca="1" si="297"/>
        <v>-</v>
      </c>
      <c r="BY46" s="5" t="str">
        <f t="shared" ca="1" si="298"/>
        <v>-</v>
      </c>
      <c r="BZ46" s="5">
        <f t="shared" ca="1" si="299"/>
        <v>0</v>
      </c>
      <c r="CA46" s="19" t="str">
        <f t="shared" ca="1" si="300"/>
        <v>-</v>
      </c>
      <c r="CB46" s="19" t="str">
        <f t="shared" ca="1" si="300"/>
        <v>-</v>
      </c>
      <c r="CC46" s="19" t="str">
        <f t="shared" ca="1" si="300"/>
        <v>-</v>
      </c>
      <c r="CD46" s="5" t="str">
        <f t="shared" ca="1" si="301"/>
        <v>-</v>
      </c>
      <c r="CE46" s="5">
        <f t="shared" ca="1" si="302"/>
        <v>0</v>
      </c>
      <c r="CF46" s="9"/>
      <c r="CG46" s="19" t="str">
        <f t="shared" ca="1" si="303"/>
        <v>-</v>
      </c>
      <c r="CH46" s="19" t="str">
        <f t="shared" ca="1" si="303"/>
        <v>-</v>
      </c>
      <c r="CI46" s="19" t="str">
        <f t="shared" ca="1" si="303"/>
        <v>-</v>
      </c>
      <c r="CJ46" s="19" t="str">
        <f t="shared" ca="1" si="303"/>
        <v>-</v>
      </c>
      <c r="CK46" s="19" t="str">
        <f t="shared" ca="1" si="303"/>
        <v>-</v>
      </c>
      <c r="CL46" s="19" t="str">
        <f t="shared" ca="1" si="303"/>
        <v>-</v>
      </c>
      <c r="CM46" s="19" t="str">
        <f t="shared" ca="1" si="303"/>
        <v>-</v>
      </c>
      <c r="CN46" s="19" t="str">
        <f t="shared" ca="1" si="303"/>
        <v>-</v>
      </c>
      <c r="CO46" s="19" t="str">
        <f t="shared" ca="1" si="303"/>
        <v>-</v>
      </c>
      <c r="CP46" s="19" t="str">
        <f t="shared" ca="1" si="303"/>
        <v>-</v>
      </c>
      <c r="CQ46" s="9"/>
      <c r="CR46" s="136" t="b">
        <f t="shared" ca="1" si="304"/>
        <v>1</v>
      </c>
      <c r="CS46" s="229" t="b">
        <f ca="1">OFFSET(CS46,-1,0)</f>
        <v>1</v>
      </c>
      <c r="CT46" s="19" t="b">
        <f t="shared" ca="1" si="396"/>
        <v>1</v>
      </c>
      <c r="CU46" s="582">
        <f t="shared" ca="1" si="397"/>
        <v>232120000003</v>
      </c>
      <c r="CV46" s="19" t="b">
        <f t="shared" ca="1" si="396"/>
        <v>0</v>
      </c>
      <c r="CW46" s="12" t="s">
        <v>31</v>
      </c>
      <c r="CX46" s="19" t="str">
        <f t="shared" ca="1" si="375"/>
        <v>-</v>
      </c>
      <c r="CY46" s="583">
        <f t="shared" ca="1" si="390"/>
        <v>232120000003</v>
      </c>
      <c r="CZ46" s="430">
        <f t="shared" ca="1" si="306"/>
        <v>669</v>
      </c>
      <c r="DA46" s="430">
        <f t="shared" ca="1" si="306"/>
        <v>703</v>
      </c>
      <c r="DB46" s="430">
        <f t="shared" ca="1" si="306"/>
        <v>738</v>
      </c>
      <c r="DC46" s="144">
        <f t="shared" ca="1" si="307"/>
        <v>413</v>
      </c>
      <c r="DD46" s="144">
        <f t="shared" ca="1" si="307"/>
        <v>448</v>
      </c>
      <c r="DE46" s="144">
        <f t="shared" ca="1" si="307"/>
        <v>483</v>
      </c>
      <c r="DF46" s="19" t="str">
        <f t="shared" ca="1" si="376"/>
        <v>-</v>
      </c>
      <c r="DG46" s="19" t="str">
        <f t="shared" ca="1" si="308"/>
        <v>-</v>
      </c>
      <c r="DH46" s="19" t="str">
        <f t="shared" ca="1" si="308"/>
        <v>-</v>
      </c>
      <c r="DI46" s="19" t="str">
        <f t="shared" ca="1" si="308"/>
        <v>-</v>
      </c>
      <c r="DJ46" s="19" t="str">
        <f t="shared" ca="1" si="308"/>
        <v>-</v>
      </c>
      <c r="DK46" s="19" t="str">
        <f t="shared" ca="1" si="308"/>
        <v>-</v>
      </c>
      <c r="DL46" s="12">
        <v>1</v>
      </c>
      <c r="DM46" s="12">
        <v>1</v>
      </c>
      <c r="DN46" s="19">
        <f t="shared" ca="1" si="309"/>
        <v>0</v>
      </c>
      <c r="DO46" s="19" t="str">
        <f t="shared" ca="1" si="309"/>
        <v>-</v>
      </c>
      <c r="DP46" s="19" t="str">
        <f t="shared" ca="1" si="309"/>
        <v>-</v>
      </c>
      <c r="DQ46" s="19" t="str">
        <f t="shared" ca="1" si="377"/>
        <v>-</v>
      </c>
      <c r="DR46" s="19" t="str">
        <f t="shared" ca="1" si="377"/>
        <v>-</v>
      </c>
      <c r="DS46" s="19" t="str">
        <f t="shared" ca="1" si="377"/>
        <v>-</v>
      </c>
      <c r="DT46" s="19">
        <f t="shared" ca="1" si="377"/>
        <v>0</v>
      </c>
      <c r="DU46" s="19" t="str">
        <f t="shared" ca="1" si="377"/>
        <v>-</v>
      </c>
      <c r="DV46" s="19" t="str">
        <f t="shared" ca="1" si="377"/>
        <v>-</v>
      </c>
      <c r="DW46" s="19" t="str">
        <f t="shared" ca="1" si="289"/>
        <v>-</v>
      </c>
      <c r="DX46" s="19">
        <f t="shared" ca="1" si="289"/>
        <v>1</v>
      </c>
      <c r="DY46" s="19">
        <f t="shared" ca="1" si="289"/>
        <v>1</v>
      </c>
      <c r="DZ46" s="9"/>
      <c r="EA46" s="19" t="str">
        <f t="shared" ca="1" si="178"/>
        <v>-</v>
      </c>
      <c r="EB46" s="19" t="str">
        <f t="shared" ca="1" si="178"/>
        <v>-</v>
      </c>
      <c r="EC46" s="19" t="str">
        <f t="shared" ca="1" si="178"/>
        <v>-</v>
      </c>
      <c r="ED46" s="19" t="str">
        <f t="shared" ca="1" si="178"/>
        <v>-</v>
      </c>
      <c r="EE46" s="19" t="str">
        <f t="shared" ca="1" si="178"/>
        <v>-</v>
      </c>
      <c r="EF46" s="19" t="str">
        <f t="shared" ca="1" si="178"/>
        <v>-</v>
      </c>
      <c r="EG46" s="19" t="str">
        <f t="shared" ca="1" si="178"/>
        <v>-</v>
      </c>
      <c r="EH46" s="19" t="str">
        <f t="shared" ca="1" si="178"/>
        <v>-</v>
      </c>
      <c r="EI46" s="19" t="str">
        <f t="shared" ca="1" si="178"/>
        <v>-</v>
      </c>
      <c r="EJ46" s="19" t="str">
        <f t="shared" ca="1" si="178"/>
        <v>-</v>
      </c>
      <c r="EK46" s="19" t="str">
        <f t="shared" ca="1" si="178"/>
        <v>-</v>
      </c>
      <c r="EL46" s="19" t="str">
        <f t="shared" ca="1" si="178"/>
        <v>-</v>
      </c>
      <c r="EM46" s="19">
        <f t="shared" ca="1" si="378"/>
        <v>0</v>
      </c>
      <c r="EN46" s="19">
        <f t="shared" ca="1" si="311"/>
        <v>0</v>
      </c>
      <c r="EO46" s="19">
        <f t="shared" ca="1" si="311"/>
        <v>0</v>
      </c>
      <c r="EP46" s="19">
        <f t="shared" ca="1" si="311"/>
        <v>0</v>
      </c>
      <c r="EQ46" s="19">
        <f t="shared" ca="1" si="311"/>
        <v>0</v>
      </c>
      <c r="ER46" s="19">
        <f t="shared" ca="1" si="311"/>
        <v>0</v>
      </c>
      <c r="ES46" s="19">
        <f t="shared" ca="1" si="311"/>
        <v>0</v>
      </c>
      <c r="ET46" s="19">
        <f t="shared" ca="1" si="311"/>
        <v>0</v>
      </c>
      <c r="EU46" s="19">
        <f t="shared" ca="1" si="311"/>
        <v>0</v>
      </c>
      <c r="EV46" s="19">
        <f t="shared" ca="1" si="311"/>
        <v>0</v>
      </c>
      <c r="EW46" s="19">
        <f t="shared" ca="1" si="311"/>
        <v>0</v>
      </c>
      <c r="EX46" s="19">
        <f t="shared" ca="1" si="311"/>
        <v>0</v>
      </c>
      <c r="EY46" s="19">
        <f t="shared" ca="1" si="311"/>
        <v>0</v>
      </c>
      <c r="EZ46" s="19">
        <f t="shared" ca="1" si="311"/>
        <v>0</v>
      </c>
      <c r="FA46" s="19">
        <f t="shared" ca="1" si="311"/>
        <v>0</v>
      </c>
      <c r="FB46" s="19">
        <f t="shared" ca="1" si="311"/>
        <v>0</v>
      </c>
      <c r="FC46" s="19">
        <f t="shared" ca="1" si="311"/>
        <v>0</v>
      </c>
      <c r="FD46" s="19">
        <f t="shared" ca="1" si="311"/>
        <v>0</v>
      </c>
      <c r="FE46" s="19">
        <f t="shared" ca="1" si="311"/>
        <v>0</v>
      </c>
      <c r="FF46" s="19">
        <f t="shared" ca="1" si="311"/>
        <v>0</v>
      </c>
      <c r="FG46" s="19">
        <f t="shared" ca="1" si="311"/>
        <v>0</v>
      </c>
      <c r="FH46" s="19">
        <f t="shared" ca="1" si="311"/>
        <v>0</v>
      </c>
      <c r="FI46" s="19">
        <f t="shared" ca="1" si="311"/>
        <v>0</v>
      </c>
      <c r="FJ46" s="19">
        <f t="shared" ca="1" si="311"/>
        <v>0</v>
      </c>
      <c r="FK46" s="19">
        <f t="shared" ref="FK46:HV46" ca="1" si="410">OFFSET(FK$5,$B46,0)</f>
        <v>0</v>
      </c>
      <c r="FL46" s="19">
        <f t="shared" ca="1" si="410"/>
        <v>0</v>
      </c>
      <c r="FM46" s="19">
        <f t="shared" ca="1" si="410"/>
        <v>0</v>
      </c>
      <c r="FN46" s="19">
        <f t="shared" ca="1" si="410"/>
        <v>0</v>
      </c>
      <c r="FO46" s="19">
        <f t="shared" ca="1" si="410"/>
        <v>0</v>
      </c>
      <c r="FP46" s="19">
        <f t="shared" ca="1" si="313"/>
        <v>0</v>
      </c>
      <c r="FQ46" s="19">
        <f t="shared" ca="1" si="313"/>
        <v>0</v>
      </c>
      <c r="FR46" s="19">
        <f t="shared" ca="1" si="313"/>
        <v>0</v>
      </c>
      <c r="FS46" s="19">
        <f t="shared" ca="1" si="313"/>
        <v>0</v>
      </c>
      <c r="FT46" s="19">
        <f t="shared" ca="1" si="313"/>
        <v>0</v>
      </c>
      <c r="FU46" s="19">
        <f t="shared" ca="1" si="313"/>
        <v>0</v>
      </c>
      <c r="FV46" s="19">
        <f t="shared" ca="1" si="313"/>
        <v>0</v>
      </c>
      <c r="FW46" s="19">
        <f t="shared" ca="1" si="313"/>
        <v>0</v>
      </c>
      <c r="FX46" s="19">
        <f t="shared" ca="1" si="313"/>
        <v>0</v>
      </c>
      <c r="FY46" s="19">
        <f t="shared" ca="1" si="313"/>
        <v>0</v>
      </c>
      <c r="FZ46" s="19">
        <f t="shared" ca="1" si="410"/>
        <v>0</v>
      </c>
      <c r="GA46" s="19">
        <f t="shared" ca="1" si="410"/>
        <v>0</v>
      </c>
      <c r="GB46" s="19">
        <f t="shared" ca="1" si="410"/>
        <v>0</v>
      </c>
      <c r="GC46" s="19">
        <f t="shared" ca="1" si="410"/>
        <v>0</v>
      </c>
      <c r="GD46" s="19">
        <f t="shared" ca="1" si="410"/>
        <v>0</v>
      </c>
      <c r="GE46" s="19">
        <f t="shared" ca="1" si="410"/>
        <v>0</v>
      </c>
      <c r="GF46" s="19">
        <f t="shared" ca="1" si="410"/>
        <v>0</v>
      </c>
      <c r="GG46" s="19">
        <f t="shared" ca="1" si="410"/>
        <v>0</v>
      </c>
      <c r="GH46" s="19">
        <f t="shared" ca="1" si="410"/>
        <v>0</v>
      </c>
      <c r="GI46" s="19">
        <f t="shared" ca="1" si="410"/>
        <v>0</v>
      </c>
      <c r="GJ46" s="19">
        <f t="shared" ca="1" si="410"/>
        <v>0</v>
      </c>
      <c r="GK46" s="19">
        <f t="shared" ca="1" si="410"/>
        <v>0</v>
      </c>
      <c r="GL46" s="19">
        <f t="shared" ca="1" si="410"/>
        <v>0</v>
      </c>
      <c r="GM46" s="19">
        <f t="shared" ca="1" si="410"/>
        <v>0</v>
      </c>
      <c r="GN46" s="19">
        <f t="shared" ca="1" si="410"/>
        <v>0</v>
      </c>
      <c r="GO46" s="19">
        <f t="shared" ca="1" si="410"/>
        <v>0</v>
      </c>
      <c r="GP46" s="19">
        <f t="shared" ca="1" si="410"/>
        <v>0</v>
      </c>
      <c r="GQ46" s="19">
        <f t="shared" ca="1" si="410"/>
        <v>0</v>
      </c>
      <c r="GR46" s="19">
        <f t="shared" ca="1" si="410"/>
        <v>0</v>
      </c>
      <c r="GS46" s="19">
        <f t="shared" ca="1" si="410"/>
        <v>0</v>
      </c>
      <c r="GT46" s="19">
        <f t="shared" ca="1" si="410"/>
        <v>0</v>
      </c>
      <c r="GU46" s="19">
        <f t="shared" ca="1" si="410"/>
        <v>0</v>
      </c>
      <c r="GV46" s="19">
        <f t="shared" ca="1" si="410"/>
        <v>0</v>
      </c>
      <c r="GW46" s="19">
        <f t="shared" ca="1" si="410"/>
        <v>0</v>
      </c>
      <c r="GX46" s="19">
        <f t="shared" ca="1" si="410"/>
        <v>0</v>
      </c>
      <c r="GY46" s="19">
        <f t="shared" ca="1" si="410"/>
        <v>0</v>
      </c>
      <c r="GZ46" s="19">
        <f t="shared" ca="1" si="410"/>
        <v>0</v>
      </c>
      <c r="HA46" s="19">
        <f t="shared" ca="1" si="410"/>
        <v>0</v>
      </c>
      <c r="HB46" s="19">
        <f t="shared" ca="1" si="410"/>
        <v>0</v>
      </c>
      <c r="HC46" s="19">
        <f t="shared" ca="1" si="410"/>
        <v>0</v>
      </c>
      <c r="HD46" s="19">
        <f t="shared" ca="1" si="410"/>
        <v>0</v>
      </c>
      <c r="HE46" s="19">
        <f t="shared" ca="1" si="410"/>
        <v>0</v>
      </c>
      <c r="HF46" s="19">
        <f t="shared" ca="1" si="410"/>
        <v>0</v>
      </c>
      <c r="HG46" s="19">
        <f t="shared" ca="1" si="410"/>
        <v>0</v>
      </c>
      <c r="HH46" s="19">
        <f t="shared" ca="1" si="410"/>
        <v>0</v>
      </c>
      <c r="HI46" s="19">
        <f t="shared" ca="1" si="410"/>
        <v>0</v>
      </c>
      <c r="HJ46" s="19">
        <f t="shared" ca="1" si="410"/>
        <v>0</v>
      </c>
      <c r="HK46" s="19">
        <f t="shared" ca="1" si="410"/>
        <v>0</v>
      </c>
      <c r="HL46" s="19">
        <f t="shared" ca="1" si="410"/>
        <v>0</v>
      </c>
      <c r="HM46" s="19">
        <f t="shared" ca="1" si="410"/>
        <v>0</v>
      </c>
      <c r="HN46" s="19">
        <f t="shared" ca="1" si="410"/>
        <v>0</v>
      </c>
      <c r="HO46" s="19">
        <f t="shared" ca="1" si="410"/>
        <v>0</v>
      </c>
      <c r="HP46" s="19">
        <f t="shared" ca="1" si="410"/>
        <v>0</v>
      </c>
      <c r="HQ46" s="19">
        <f t="shared" ca="1" si="410"/>
        <v>0</v>
      </c>
      <c r="HR46" s="19">
        <f t="shared" ca="1" si="410"/>
        <v>0</v>
      </c>
      <c r="HS46" s="19">
        <f t="shared" ca="1" si="410"/>
        <v>0</v>
      </c>
      <c r="HT46" s="19">
        <f t="shared" ca="1" si="410"/>
        <v>0</v>
      </c>
      <c r="HU46" s="19">
        <f t="shared" ca="1" si="410"/>
        <v>0</v>
      </c>
      <c r="HV46" s="19">
        <f t="shared" ca="1" si="410"/>
        <v>0</v>
      </c>
      <c r="HW46" s="19">
        <f t="shared" ref="HW46:JG46" ca="1" si="411">OFFSET(HW$5,$B46,0)</f>
        <v>0</v>
      </c>
      <c r="HX46" s="19">
        <f t="shared" ca="1" si="411"/>
        <v>0</v>
      </c>
      <c r="HY46" s="19">
        <f t="shared" ca="1" si="316"/>
        <v>0</v>
      </c>
      <c r="HZ46" s="19">
        <f t="shared" ca="1" si="316"/>
        <v>0</v>
      </c>
      <c r="IA46" s="19">
        <f t="shared" ca="1" si="316"/>
        <v>0</v>
      </c>
      <c r="IB46" s="19">
        <f t="shared" ca="1" si="316"/>
        <v>0</v>
      </c>
      <c r="IC46" s="19">
        <f t="shared" ca="1" si="316"/>
        <v>0</v>
      </c>
      <c r="ID46" s="19">
        <f t="shared" ca="1" si="316"/>
        <v>0</v>
      </c>
      <c r="IE46" s="19">
        <f t="shared" ca="1" si="316"/>
        <v>0</v>
      </c>
      <c r="IF46" s="19">
        <f t="shared" ca="1" si="316"/>
        <v>0</v>
      </c>
      <c r="IG46" s="19">
        <f t="shared" ca="1" si="316"/>
        <v>0</v>
      </c>
      <c r="IH46" s="19">
        <f t="shared" ca="1" si="316"/>
        <v>0</v>
      </c>
      <c r="II46" s="19">
        <f t="shared" ca="1" si="411"/>
        <v>0</v>
      </c>
      <c r="IJ46" s="19">
        <f t="shared" ca="1" si="411"/>
        <v>0</v>
      </c>
      <c r="IK46" s="19">
        <f t="shared" ca="1" si="411"/>
        <v>0</v>
      </c>
      <c r="IL46" s="19">
        <f t="shared" ca="1" si="411"/>
        <v>0</v>
      </c>
      <c r="IM46" s="19">
        <f t="shared" ca="1" si="411"/>
        <v>0</v>
      </c>
      <c r="IN46" s="19">
        <f t="shared" ca="1" si="411"/>
        <v>0</v>
      </c>
      <c r="IO46" s="19">
        <f t="shared" ca="1" si="411"/>
        <v>0</v>
      </c>
      <c r="IP46" s="19">
        <f t="shared" ca="1" si="411"/>
        <v>0</v>
      </c>
      <c r="IQ46" s="19">
        <f t="shared" ca="1" si="411"/>
        <v>0</v>
      </c>
      <c r="IR46" s="19">
        <f t="shared" ca="1" si="411"/>
        <v>0</v>
      </c>
      <c r="IS46" s="19">
        <f t="shared" ca="1" si="411"/>
        <v>0</v>
      </c>
      <c r="IT46" s="19">
        <f t="shared" ca="1" si="411"/>
        <v>0</v>
      </c>
      <c r="IU46" s="19">
        <f t="shared" ca="1" si="411"/>
        <v>0</v>
      </c>
      <c r="IV46" s="19">
        <f t="shared" ca="1" si="411"/>
        <v>0</v>
      </c>
      <c r="IW46" s="19">
        <f t="shared" ca="1" si="411"/>
        <v>0</v>
      </c>
      <c r="IX46" s="19">
        <f t="shared" ca="1" si="411"/>
        <v>0</v>
      </c>
      <c r="IY46" s="19">
        <f t="shared" ca="1" si="411"/>
        <v>0</v>
      </c>
      <c r="IZ46" s="19">
        <f t="shared" ca="1" si="411"/>
        <v>0</v>
      </c>
      <c r="JA46" s="19">
        <f t="shared" ca="1" si="411"/>
        <v>0</v>
      </c>
      <c r="JB46" s="19">
        <f t="shared" ca="1" si="411"/>
        <v>0</v>
      </c>
      <c r="JC46" s="19">
        <f t="shared" ca="1" si="411"/>
        <v>0</v>
      </c>
      <c r="JD46" s="19">
        <f t="shared" ca="1" si="411"/>
        <v>0</v>
      </c>
      <c r="JE46" s="19">
        <f t="shared" ca="1" si="411"/>
        <v>0</v>
      </c>
      <c r="JF46" s="19">
        <f t="shared" ca="1" si="411"/>
        <v>0</v>
      </c>
      <c r="JG46" s="19">
        <f t="shared" ca="1" si="411"/>
        <v>0</v>
      </c>
      <c r="JH46" s="5">
        <f t="shared" ca="1" si="317"/>
        <v>43</v>
      </c>
      <c r="JI46" s="9"/>
      <c r="JJ46" s="5">
        <f t="shared" ca="1" si="318"/>
        <v>1</v>
      </c>
      <c r="JK46" s="5" t="b">
        <f t="shared" ca="1" si="318"/>
        <v>1</v>
      </c>
      <c r="JL46" s="19">
        <f t="shared" ca="1" si="380"/>
        <v>0</v>
      </c>
      <c r="JM46" s="5">
        <f t="shared" ca="1" si="319"/>
        <v>0</v>
      </c>
      <c r="JN46" s="5">
        <f t="shared" ca="1" si="320"/>
        <v>0.01</v>
      </c>
      <c r="JO46" s="19">
        <f t="shared" ca="1" si="321"/>
        <v>0</v>
      </c>
      <c r="JP46" s="19">
        <f t="shared" ca="1" si="321"/>
        <v>0</v>
      </c>
      <c r="JQ46" s="19">
        <f t="shared" ca="1" si="321"/>
        <v>60</v>
      </c>
      <c r="JR46" s="19">
        <f t="shared" ca="1" si="380"/>
        <v>1</v>
      </c>
      <c r="JS46" s="19">
        <f t="shared" ca="1" si="380"/>
        <v>0</v>
      </c>
      <c r="JT46" s="19">
        <f t="shared" ca="1" si="380"/>
        <v>0</v>
      </c>
      <c r="JU46" s="19">
        <f t="shared" ca="1" si="380"/>
        <v>0</v>
      </c>
      <c r="JV46" s="19">
        <f t="shared" ca="1" si="380"/>
        <v>0</v>
      </c>
      <c r="JW46" s="19">
        <f t="shared" ca="1" si="380"/>
        <v>0</v>
      </c>
      <c r="JX46" s="19">
        <f t="shared" ca="1" si="380"/>
        <v>0</v>
      </c>
      <c r="JY46" s="19">
        <f t="shared" ca="1" si="380"/>
        <v>0</v>
      </c>
      <c r="JZ46" s="19">
        <f t="shared" ca="1" si="380"/>
        <v>0</v>
      </c>
      <c r="KA46" s="19">
        <f t="shared" ca="1" si="380"/>
        <v>0</v>
      </c>
      <c r="KB46" s="19">
        <f t="shared" ca="1" si="380"/>
        <v>0</v>
      </c>
      <c r="KC46" s="19">
        <f t="shared" ca="1" si="380"/>
        <v>0</v>
      </c>
      <c r="KD46" s="19">
        <f t="shared" ca="1" si="380"/>
        <v>0</v>
      </c>
      <c r="KE46" s="19">
        <f t="shared" ca="1" si="380"/>
        <v>0</v>
      </c>
      <c r="KF46" s="19">
        <f t="shared" ref="KF46:LC46" ca="1" si="412">OFFSET(KF$5,$B46,0)</f>
        <v>0</v>
      </c>
      <c r="KG46" s="19">
        <f t="shared" ca="1" si="412"/>
        <v>0</v>
      </c>
      <c r="KH46" s="19">
        <f t="shared" ca="1" si="412"/>
        <v>0</v>
      </c>
      <c r="KI46" s="19">
        <f t="shared" ca="1" si="412"/>
        <v>0</v>
      </c>
      <c r="KJ46" s="19">
        <f t="shared" ca="1" si="412"/>
        <v>0</v>
      </c>
      <c r="KK46" s="19">
        <f t="shared" ca="1" si="412"/>
        <v>0</v>
      </c>
      <c r="KL46" s="19">
        <f t="shared" ca="1" si="412"/>
        <v>0</v>
      </c>
      <c r="KM46" s="19">
        <f t="shared" ca="1" si="412"/>
        <v>0</v>
      </c>
      <c r="KN46" s="5">
        <f t="shared" ca="1" si="322"/>
        <v>0</v>
      </c>
      <c r="KO46" s="5">
        <f t="shared" ca="1" si="322"/>
        <v>0</v>
      </c>
      <c r="KP46" s="5">
        <f t="shared" ca="1" si="322"/>
        <v>0.05</v>
      </c>
      <c r="KQ46" s="5">
        <f t="shared" ca="1" si="322"/>
        <v>0.05</v>
      </c>
      <c r="KR46" s="19">
        <f t="shared" ca="1" si="270"/>
        <v>0</v>
      </c>
      <c r="KS46" s="19">
        <f t="shared" ca="1" si="412"/>
        <v>0</v>
      </c>
      <c r="KT46" s="19">
        <f t="shared" ca="1" si="222"/>
        <v>0</v>
      </c>
      <c r="KU46" s="19">
        <f t="shared" ca="1" si="222"/>
        <v>0</v>
      </c>
      <c r="KV46" s="19">
        <f t="shared" ca="1" si="222"/>
        <v>0</v>
      </c>
      <c r="KW46" s="19">
        <f t="shared" ca="1" si="412"/>
        <v>0</v>
      </c>
      <c r="KX46" s="19">
        <f t="shared" ca="1" si="412"/>
        <v>1</v>
      </c>
      <c r="KY46" s="19">
        <f t="shared" ca="1" si="323"/>
        <v>0</v>
      </c>
      <c r="KZ46" s="19">
        <f t="shared" ca="1" si="323"/>
        <v>0</v>
      </c>
      <c r="LA46" s="19">
        <f t="shared" ca="1" si="323"/>
        <v>0</v>
      </c>
      <c r="LB46" s="19">
        <f t="shared" ca="1" si="412"/>
        <v>0</v>
      </c>
      <c r="LC46" s="19">
        <f t="shared" ca="1" si="412"/>
        <v>1</v>
      </c>
      <c r="LD46" s="9"/>
      <c r="LE46" s="19" t="str">
        <f t="shared" ca="1" si="324"/>
        <v>-</v>
      </c>
      <c r="LF46" s="19" t="str">
        <f t="shared" ca="1" si="324"/>
        <v>-</v>
      </c>
      <c r="LG46" s="19" t="str">
        <f t="shared" ca="1" si="324"/>
        <v>-</v>
      </c>
      <c r="LH46" s="19" t="str">
        <f t="shared" ca="1" si="324"/>
        <v>-</v>
      </c>
      <c r="LI46" s="5" t="b">
        <f t="shared" ca="1" si="325"/>
        <v>0</v>
      </c>
      <c r="LJ46" s="5" t="b">
        <f t="shared" ca="1" si="326"/>
        <v>0</v>
      </c>
      <c r="LK46" s="5" t="b">
        <f t="shared" ca="1" si="326"/>
        <v>1</v>
      </c>
      <c r="LL46" s="5" t="b">
        <f t="shared" ca="1" si="326"/>
        <v>0</v>
      </c>
      <c r="LM46" s="136">
        <f t="shared" ca="1" si="327"/>
        <v>2</v>
      </c>
      <c r="LN46" s="136">
        <f t="shared" ca="1" si="327"/>
        <v>2</v>
      </c>
      <c r="LO46" s="5" t="b">
        <f t="shared" ref="LO46:LR46" ca="1" si="413">INDEX(i.dryman,($AO46-1)*4+$AN46,LO$18)</f>
        <v>0</v>
      </c>
      <c r="LP46" s="5" t="b">
        <f t="shared" ca="1" si="413"/>
        <v>0</v>
      </c>
      <c r="LQ46" s="5" t="b">
        <f t="shared" ca="1" si="413"/>
        <v>1</v>
      </c>
      <c r="LR46" s="5" t="b">
        <f t="shared" ca="1" si="413"/>
        <v>0</v>
      </c>
      <c r="LS46" s="5">
        <f t="shared" ref="LS46:LT46" ca="1" si="414">INDEX(i.dryman,($AO46-1)*4+$AN46,LS$18+$O46-1)</f>
        <v>1</v>
      </c>
      <c r="LT46" s="5">
        <f t="shared" ca="1" si="414"/>
        <v>0.66</v>
      </c>
      <c r="LU46" s="5" t="b">
        <f ca="1">AND(INDEX(i.dryman,($AO46-1)*4+$AN46,LU$18),($LN46&gt;0))</f>
        <v>1</v>
      </c>
      <c r="LV46" s="5" t="str" cm="1">
        <f t="array" aca="1" ref="LV46" ca="1">IF(OR(LW46:MD46&lt;&gt;"-"),TRUE,"-")</f>
        <v>-</v>
      </c>
      <c r="LW46" s="19" t="str">
        <f t="shared" ca="1" si="330"/>
        <v>-</v>
      </c>
      <c r="LX46" s="19" t="str">
        <f t="shared" ca="1" si="330"/>
        <v>-</v>
      </c>
      <c r="LY46" s="19" t="str">
        <f t="shared" ca="1" si="330"/>
        <v>-</v>
      </c>
      <c r="LZ46" s="19" t="str">
        <f t="shared" ca="1" si="330"/>
        <v>-</v>
      </c>
      <c r="MA46" s="19" t="str">
        <f t="shared" ca="1" si="330"/>
        <v>-</v>
      </c>
      <c r="MB46" s="19" t="str">
        <f t="shared" ca="1" si="330"/>
        <v>-</v>
      </c>
      <c r="MC46" s="19" t="str">
        <f t="shared" ca="1" si="330"/>
        <v>-</v>
      </c>
      <c r="MD46" s="19" t="str">
        <f t="shared" ca="1" si="330"/>
        <v>-</v>
      </c>
      <c r="ME46" s="5" t="b">
        <f t="array" aca="1" ref="ME46" ca="1">IF(OR(MF46:ML46&lt;&gt;"-"),TRUE,"-")</f>
        <v>1</v>
      </c>
      <c r="MF46" s="19">
        <f t="shared" ca="1" si="383"/>
        <v>0</v>
      </c>
      <c r="MG46" s="19" t="str">
        <f t="shared" ca="1" si="383"/>
        <v>-</v>
      </c>
      <c r="MH46" s="19">
        <f t="shared" ca="1" si="383"/>
        <v>999999</v>
      </c>
      <c r="MI46" s="19">
        <f t="shared" ca="1" si="383"/>
        <v>999999</v>
      </c>
      <c r="MJ46" s="19">
        <f t="shared" ca="1" si="383"/>
        <v>999999</v>
      </c>
      <c r="MK46" s="19">
        <f t="shared" ca="1" si="383"/>
        <v>999999</v>
      </c>
      <c r="ML46" s="19">
        <f t="shared" ca="1" si="383"/>
        <v>999999</v>
      </c>
      <c r="MM46" s="5" t="str">
        <f t="array" aca="1" ref="MM46" ca="1">IF(OR(MN46:MO46&lt;&gt;"-"),TRUE,"-")</f>
        <v>-</v>
      </c>
      <c r="MN46" s="19" t="str">
        <f t="shared" ca="1" si="332"/>
        <v>-</v>
      </c>
      <c r="MO46" s="19" t="str">
        <f t="shared" ca="1" si="234"/>
        <v>-</v>
      </c>
      <c r="MP46" s="19" t="b">
        <f t="shared" ca="1" si="235"/>
        <v>0</v>
      </c>
      <c r="MQ46" s="19">
        <f t="shared" ca="1" si="384"/>
        <v>0</v>
      </c>
      <c r="MR46" s="5" t="str">
        <f t="shared" ca="1" si="333"/>
        <v>-</v>
      </c>
      <c r="MS46" s="5" t="str">
        <f t="shared" ca="1" si="333"/>
        <v>-</v>
      </c>
      <c r="MT46" s="5" t="str">
        <f t="shared" ca="1" si="333"/>
        <v>-</v>
      </c>
      <c r="MU46" s="5" t="str">
        <f t="shared" ca="1" si="333"/>
        <v>-</v>
      </c>
      <c r="MV46" s="19" t="str">
        <f t="shared" ca="1" si="237"/>
        <v>-</v>
      </c>
      <c r="MW46" s="19" t="str">
        <f t="shared" ca="1" si="335"/>
        <v>-</v>
      </c>
      <c r="MX46" s="19" t="str">
        <f t="shared" ca="1" si="335"/>
        <v>-</v>
      </c>
      <c r="MY46" s="19" t="str">
        <f t="shared" ca="1" si="335"/>
        <v>-</v>
      </c>
      <c r="MZ46" s="19" t="str">
        <f t="shared" ca="1" si="335"/>
        <v>-</v>
      </c>
      <c r="NA46" s="19" t="str">
        <f t="shared" ca="1" si="335"/>
        <v>-</v>
      </c>
      <c r="NB46" s="19" t="str">
        <f t="shared" ca="1" si="335"/>
        <v>-</v>
      </c>
      <c r="NC46" s="19" t="str">
        <f t="shared" ca="1" si="335"/>
        <v>-</v>
      </c>
      <c r="ND46" s="19">
        <f t="shared" ca="1" si="335"/>
        <v>500</v>
      </c>
      <c r="NE46" s="19">
        <f t="shared" ca="1" si="335"/>
        <v>500</v>
      </c>
      <c r="NF46" s="19" t="str">
        <f t="shared" ca="1" si="335"/>
        <v>-</v>
      </c>
      <c r="NG46" s="19">
        <f t="shared" ca="1" si="335"/>
        <v>150</v>
      </c>
      <c r="NH46" s="19">
        <f t="shared" ca="1" si="335"/>
        <v>550</v>
      </c>
      <c r="NI46" s="5">
        <f t="shared" ca="1" si="336"/>
        <v>1</v>
      </c>
      <c r="NJ46" s="9"/>
      <c r="NK46" s="19">
        <f t="shared" ca="1" si="335"/>
        <v>70</v>
      </c>
      <c r="NL46" s="19">
        <f t="shared" ca="1" si="386"/>
        <v>50</v>
      </c>
      <c r="NM46" s="19">
        <f t="shared" ca="1" si="386"/>
        <v>75</v>
      </c>
      <c r="NN46" s="19">
        <f t="shared" ca="1" si="386"/>
        <v>50</v>
      </c>
      <c r="NO46" s="19">
        <f t="shared" ca="1" si="239"/>
        <v>1</v>
      </c>
      <c r="NP46" s="5">
        <f t="shared" ca="1" si="337"/>
        <v>1</v>
      </c>
      <c r="NQ46" s="19">
        <f t="shared" ca="1" si="368"/>
        <v>1</v>
      </c>
      <c r="NR46" s="19">
        <f t="shared" ca="1" si="368"/>
        <v>1</v>
      </c>
      <c r="NS46" s="9"/>
      <c r="NT46" s="19" t="b">
        <f t="shared" ca="1" si="386"/>
        <v>0</v>
      </c>
      <c r="NU46" s="19" t="b">
        <f t="shared" ca="1" si="386"/>
        <v>0</v>
      </c>
      <c r="NV46" s="19" t="str">
        <f t="shared" ca="1" si="386"/>
        <v>-</v>
      </c>
      <c r="NW46" s="19" t="str">
        <f t="shared" ca="1" si="386"/>
        <v>-</v>
      </c>
      <c r="NX46" s="19">
        <f t="shared" ca="1" si="386"/>
        <v>1</v>
      </c>
      <c r="NY46" s="19">
        <f t="shared" ca="1" si="386"/>
        <v>1</v>
      </c>
      <c r="NZ46" s="19">
        <f t="shared" ca="1" si="386"/>
        <v>2.1403206110492325</v>
      </c>
      <c r="OA46" s="19">
        <f t="shared" ca="1" si="386"/>
        <v>1.965073149607067</v>
      </c>
      <c r="OB46" s="19">
        <f t="shared" ca="1" si="386"/>
        <v>1.9869867897902949</v>
      </c>
      <c r="OC46" s="19">
        <f t="shared" ca="1" si="386"/>
        <v>0.84809443844984356</v>
      </c>
      <c r="OD46" s="19">
        <f t="shared" ca="1" si="386"/>
        <v>1.2867145190754228</v>
      </c>
      <c r="OE46" s="19">
        <f t="shared" ca="1" si="386"/>
        <v>1</v>
      </c>
      <c r="OF46" s="19">
        <f t="shared" ca="1" si="386"/>
        <v>0.26</v>
      </c>
      <c r="OG46" s="9"/>
      <c r="OH46" s="12" t="str">
        <f t="shared" ca="1" si="339"/>
        <v>-</v>
      </c>
      <c r="OI46" s="19" t="str">
        <f t="shared" ref="OI46:QT46" ca="1" si="415">OFFSET(OI$5,$B46,0)</f>
        <v>-</v>
      </c>
      <c r="OJ46" s="19" t="str">
        <f t="shared" ca="1" si="415"/>
        <v>-</v>
      </c>
      <c r="OK46" s="19" t="str">
        <f t="shared" ca="1" si="341"/>
        <v>-</v>
      </c>
      <c r="OL46" s="19" t="str">
        <f t="shared" ca="1" si="415"/>
        <v>-</v>
      </c>
      <c r="OM46" s="19" t="str">
        <f t="shared" ca="1" si="342"/>
        <v>-</v>
      </c>
      <c r="ON46" s="19" t="str">
        <f t="shared" ca="1" si="415"/>
        <v>-</v>
      </c>
      <c r="OO46" s="19" t="str">
        <f t="shared" ca="1" si="415"/>
        <v>-</v>
      </c>
      <c r="OP46" s="19" t="str">
        <f t="shared" ca="1" si="415"/>
        <v>-</v>
      </c>
      <c r="OQ46" s="19" t="str">
        <f t="shared" ca="1" si="415"/>
        <v>-</v>
      </c>
      <c r="OR46" s="19" t="str">
        <f t="shared" ca="1" si="415"/>
        <v>-</v>
      </c>
      <c r="OS46" s="19" t="str">
        <f t="shared" ca="1" si="415"/>
        <v>-</v>
      </c>
      <c r="OT46" s="19" t="str">
        <f t="shared" ca="1" si="415"/>
        <v>-</v>
      </c>
      <c r="OU46" s="19" t="str">
        <f t="shared" ca="1" si="415"/>
        <v>-</v>
      </c>
      <c r="OV46" s="19" t="str">
        <f t="shared" ca="1" si="415"/>
        <v>-</v>
      </c>
      <c r="OW46" s="19" t="str">
        <f t="shared" ca="1" si="415"/>
        <v>-</v>
      </c>
      <c r="OX46" s="19" t="str">
        <f t="shared" ca="1" si="415"/>
        <v>-</v>
      </c>
      <c r="OY46" s="19" t="str">
        <f t="shared" ca="1" si="415"/>
        <v>-</v>
      </c>
      <c r="OZ46" s="19" t="str">
        <f t="shared" ca="1" si="415"/>
        <v>-</v>
      </c>
      <c r="PA46" s="19" t="str">
        <f t="shared" ca="1" si="415"/>
        <v>-</v>
      </c>
      <c r="PB46" s="19" t="str">
        <f t="shared" ca="1" si="415"/>
        <v>-</v>
      </c>
      <c r="PC46" s="19" t="str">
        <f t="shared" ca="1" si="415"/>
        <v>-</v>
      </c>
      <c r="PD46" s="19" t="str">
        <f t="shared" ca="1" si="415"/>
        <v>-</v>
      </c>
      <c r="PE46" s="19" t="str">
        <f t="shared" ca="1" si="415"/>
        <v>-</v>
      </c>
      <c r="PF46" s="19" t="str">
        <f t="shared" ca="1" si="415"/>
        <v>-</v>
      </c>
      <c r="PG46" s="19" t="str">
        <f t="shared" ca="1" si="415"/>
        <v>-</v>
      </c>
      <c r="PH46" s="19" t="str">
        <f t="shared" ca="1" si="344"/>
        <v>-</v>
      </c>
      <c r="PI46" s="19" t="str">
        <f t="shared" ca="1" si="344"/>
        <v>-</v>
      </c>
      <c r="PJ46" s="19" t="str">
        <f t="shared" ca="1" si="344"/>
        <v>-</v>
      </c>
      <c r="PK46" s="19" t="str">
        <f t="shared" ca="1" si="344"/>
        <v>-</v>
      </c>
      <c r="PL46" s="19" t="str">
        <f t="shared" ca="1" si="344"/>
        <v>-</v>
      </c>
      <c r="PM46" s="19" t="str">
        <f t="shared" ca="1" si="344"/>
        <v>-</v>
      </c>
      <c r="PN46" s="19" t="str">
        <f t="shared" ca="1" si="344"/>
        <v>-</v>
      </c>
      <c r="PO46" s="19" t="str">
        <f t="shared" ca="1" si="344"/>
        <v>-</v>
      </c>
      <c r="PP46" s="19" t="str">
        <f t="shared" ca="1" si="344"/>
        <v>-</v>
      </c>
      <c r="PQ46" s="19" t="str">
        <f t="shared" ca="1" si="344"/>
        <v>-</v>
      </c>
      <c r="PR46" s="19" t="str">
        <f t="shared" ca="1" si="415"/>
        <v>-</v>
      </c>
      <c r="PS46" s="19" t="str">
        <f t="shared" ca="1" si="415"/>
        <v>-</v>
      </c>
      <c r="PT46" s="19" t="str">
        <f t="shared" ca="1" si="415"/>
        <v>-</v>
      </c>
      <c r="PU46" s="19" t="str">
        <f t="shared" ca="1" si="415"/>
        <v>-</v>
      </c>
      <c r="PV46" s="19" t="str">
        <f t="shared" ca="1" si="415"/>
        <v>-</v>
      </c>
      <c r="PW46" s="19" t="str">
        <f t="shared" ca="1" si="415"/>
        <v>-</v>
      </c>
      <c r="PX46" s="19" t="str">
        <f t="shared" ca="1" si="415"/>
        <v>-</v>
      </c>
      <c r="PY46" s="19" t="str">
        <f t="shared" ca="1" si="415"/>
        <v>-</v>
      </c>
      <c r="PZ46" s="19" t="str">
        <f t="shared" ca="1" si="415"/>
        <v>-</v>
      </c>
      <c r="QA46" s="19" t="str">
        <f t="shared" ca="1" si="415"/>
        <v>-</v>
      </c>
      <c r="QB46" s="19" t="str">
        <f t="shared" ca="1" si="415"/>
        <v>-</v>
      </c>
      <c r="QC46" s="19" t="str">
        <f t="shared" ca="1" si="415"/>
        <v>-</v>
      </c>
      <c r="QD46" s="19" t="str">
        <f t="shared" ca="1" si="415"/>
        <v>-</v>
      </c>
      <c r="QE46" s="19" t="str">
        <f t="shared" ca="1" si="415"/>
        <v>-</v>
      </c>
      <c r="QF46" s="19" t="str">
        <f t="shared" ca="1" si="415"/>
        <v>-</v>
      </c>
      <c r="QG46" s="19" t="str">
        <f t="shared" ca="1" si="415"/>
        <v>-</v>
      </c>
      <c r="QH46" s="19" t="str">
        <f t="shared" ca="1" si="415"/>
        <v>-</v>
      </c>
      <c r="QI46" s="19" t="str">
        <f t="shared" ca="1" si="415"/>
        <v>-</v>
      </c>
      <c r="QJ46" s="19" t="str">
        <f t="shared" ca="1" si="415"/>
        <v>-</v>
      </c>
      <c r="QK46" s="19" t="str">
        <f t="shared" ca="1" si="415"/>
        <v>-</v>
      </c>
      <c r="QL46" s="19" t="str">
        <f t="shared" ca="1" si="415"/>
        <v>-</v>
      </c>
      <c r="QM46" s="19" t="str">
        <f t="shared" ca="1" si="415"/>
        <v>-</v>
      </c>
      <c r="QN46" s="19" t="str">
        <f t="shared" ca="1" si="415"/>
        <v>-</v>
      </c>
      <c r="QO46" s="19" t="str">
        <f t="shared" ca="1" si="415"/>
        <v>-</v>
      </c>
      <c r="QP46" s="19" t="str">
        <f t="shared" ca="1" si="415"/>
        <v>-</v>
      </c>
      <c r="QQ46" s="19" t="str">
        <f t="shared" ca="1" si="415"/>
        <v>-</v>
      </c>
      <c r="QR46" s="12" t="b">
        <f t="shared" ca="1" si="347"/>
        <v>1</v>
      </c>
      <c r="QS46" s="19" t="str">
        <f t="shared" ca="1" si="415"/>
        <v>-</v>
      </c>
      <c r="QT46" s="19" t="str">
        <f t="shared" ca="1" si="415"/>
        <v>-</v>
      </c>
      <c r="QU46" s="19" t="str">
        <f t="shared" ref="QU46:SH46" ca="1" si="416">OFFSET(QU$5,$B46,0)</f>
        <v>-</v>
      </c>
      <c r="QV46" s="19" t="str">
        <f t="shared" ca="1" si="405"/>
        <v>-</v>
      </c>
      <c r="QW46" s="19" t="str">
        <f t="shared" ca="1" si="405"/>
        <v>-</v>
      </c>
      <c r="QX46" s="19" t="str">
        <f t="shared" ca="1" si="405"/>
        <v>-</v>
      </c>
      <c r="QY46" s="19" t="str">
        <f t="shared" ca="1" si="405"/>
        <v>-</v>
      </c>
      <c r="QZ46" s="19" t="str">
        <f t="shared" ca="1" si="405"/>
        <v>-</v>
      </c>
      <c r="RA46" s="19" t="str">
        <f t="shared" ca="1" si="405"/>
        <v>-</v>
      </c>
      <c r="RB46" s="19" t="str">
        <f t="shared" ca="1" si="416"/>
        <v>-</v>
      </c>
      <c r="RC46" s="19" t="str">
        <f t="shared" ca="1" si="416"/>
        <v>-</v>
      </c>
      <c r="RD46" s="19" t="str">
        <f t="shared" ca="1" si="416"/>
        <v>-</v>
      </c>
      <c r="RE46" s="19" t="str">
        <f t="shared" ca="1" si="416"/>
        <v>-</v>
      </c>
      <c r="RF46" s="19" t="str">
        <f t="shared" ca="1" si="416"/>
        <v>-</v>
      </c>
      <c r="RG46" s="19" t="str">
        <f t="shared" ca="1" si="416"/>
        <v>-</v>
      </c>
      <c r="RH46" s="19" t="str">
        <f t="shared" ca="1" si="416"/>
        <v>-</v>
      </c>
      <c r="RI46" s="19" t="str">
        <f t="shared" ca="1" si="416"/>
        <v>-</v>
      </c>
      <c r="RJ46" s="19" t="str">
        <f t="shared" ca="1" si="416"/>
        <v>-</v>
      </c>
      <c r="RK46" s="19" t="str">
        <f t="shared" ca="1" si="416"/>
        <v>-</v>
      </c>
      <c r="RL46" s="19" t="str">
        <f t="shared" ca="1" si="416"/>
        <v>-</v>
      </c>
      <c r="RM46" s="19" t="str">
        <f t="shared" ca="1" si="416"/>
        <v>-</v>
      </c>
      <c r="RN46" s="19" t="str">
        <f t="shared" ca="1" si="416"/>
        <v>-</v>
      </c>
      <c r="RO46" s="19" t="str">
        <f t="shared" ca="1" si="416"/>
        <v>-</v>
      </c>
      <c r="RP46" s="19" t="str">
        <f t="shared" ca="1" si="416"/>
        <v>-</v>
      </c>
      <c r="RQ46" s="19" t="str">
        <f t="shared" ca="1" si="416"/>
        <v>-</v>
      </c>
      <c r="RR46" s="19" t="str">
        <f t="shared" ca="1" si="416"/>
        <v>-</v>
      </c>
      <c r="RS46" s="19" t="str">
        <f t="shared" ca="1" si="416"/>
        <v>-</v>
      </c>
      <c r="RT46" s="19" t="str">
        <f t="shared" ca="1" si="416"/>
        <v>-</v>
      </c>
      <c r="RU46" s="19" t="str">
        <f t="shared" ca="1" si="416"/>
        <v>-</v>
      </c>
      <c r="RV46" s="19" t="str">
        <f t="shared" ca="1" si="349"/>
        <v>-</v>
      </c>
      <c r="RW46" s="19" t="str">
        <f t="shared" ca="1" si="349"/>
        <v>-</v>
      </c>
      <c r="RX46" s="19" t="str">
        <f t="shared" ca="1" si="349"/>
        <v>-</v>
      </c>
      <c r="RY46" s="19" t="str">
        <f t="shared" ca="1" si="349"/>
        <v>-</v>
      </c>
      <c r="RZ46" s="19" t="str">
        <f t="shared" ca="1" si="349"/>
        <v>-</v>
      </c>
      <c r="SA46" s="19" t="str">
        <f t="shared" ca="1" si="349"/>
        <v>-</v>
      </c>
      <c r="SB46" s="19" t="str">
        <f t="shared" ca="1" si="416"/>
        <v>-</v>
      </c>
      <c r="SC46" s="19" t="str">
        <f t="shared" ca="1" si="416"/>
        <v>-</v>
      </c>
      <c r="SD46" s="19" t="str">
        <f t="shared" ca="1" si="416"/>
        <v>-</v>
      </c>
      <c r="SE46" s="19" t="str">
        <f t="shared" ca="1" si="416"/>
        <v>-</v>
      </c>
      <c r="SF46" s="19" t="str">
        <f t="shared" ca="1" si="416"/>
        <v>-</v>
      </c>
      <c r="SG46" s="19" t="str">
        <f t="shared" ca="1" si="416"/>
        <v>-</v>
      </c>
      <c r="SH46" s="19" t="str">
        <f t="shared" ca="1" si="416"/>
        <v>-</v>
      </c>
      <c r="SI46" s="19" t="str">
        <f t="shared" ca="1" si="350"/>
        <v>-</v>
      </c>
      <c r="SJ46" s="19" t="str">
        <f t="shared" ca="1" si="350"/>
        <v>-</v>
      </c>
      <c r="SK46" s="19" t="str">
        <f t="shared" ca="1" si="350"/>
        <v>-</v>
      </c>
      <c r="SL46" s="19" t="str">
        <f t="shared" ca="1" si="350"/>
        <v>-</v>
      </c>
      <c r="SM46" s="19" t="str">
        <f t="shared" ca="1" si="350"/>
        <v>-</v>
      </c>
      <c r="SN46" s="19" t="str">
        <f t="shared" ca="1" si="350"/>
        <v>-</v>
      </c>
      <c r="SO46" s="19" t="str">
        <f t="shared" ca="1" si="350"/>
        <v>-</v>
      </c>
      <c r="SP46" s="19" t="str">
        <f t="shared" ca="1" si="350"/>
        <v>-</v>
      </c>
      <c r="SQ46" s="19" t="str">
        <f t="shared" ca="1" si="350"/>
        <v>-</v>
      </c>
      <c r="SR46" s="19" t="str">
        <f t="shared" ref="SR46:TA46" ca="1" si="417">OFFSET(SR$5,$B46,0)</f>
        <v>-</v>
      </c>
      <c r="SS46" s="19" t="str">
        <f t="shared" ca="1" si="417"/>
        <v>-</v>
      </c>
      <c r="ST46" s="19" t="str">
        <f t="shared" ca="1" si="417"/>
        <v>-</v>
      </c>
      <c r="SU46" s="19" t="str">
        <f t="shared" ca="1" si="417"/>
        <v>-</v>
      </c>
      <c r="SV46" s="19" t="str">
        <f t="shared" ca="1" si="417"/>
        <v>-</v>
      </c>
      <c r="SW46" s="19" t="str">
        <f t="shared" ca="1" si="417"/>
        <v>-</v>
      </c>
      <c r="SX46" s="19" t="str">
        <f t="shared" ca="1" si="417"/>
        <v>-</v>
      </c>
      <c r="SY46" s="19" t="str">
        <f t="shared" ca="1" si="417"/>
        <v>-</v>
      </c>
      <c r="SZ46" s="19" t="str">
        <f t="shared" ca="1" si="417"/>
        <v>-</v>
      </c>
      <c r="TA46" s="19" t="str">
        <f t="shared" ca="1" si="417"/>
        <v>-</v>
      </c>
      <c r="TB46" s="12" t="str">
        <f t="shared" ca="1" si="352"/>
        <v>-</v>
      </c>
      <c r="TC46" s="19" t="str">
        <f t="shared" ca="1" si="407"/>
        <v>-</v>
      </c>
      <c r="TD46" s="19" t="str">
        <f t="shared" ca="1" si="407"/>
        <v>-</v>
      </c>
      <c r="TE46" s="19" t="str">
        <f t="shared" ca="1" si="407"/>
        <v>-</v>
      </c>
      <c r="TF46" s="19" t="str">
        <f t="shared" ca="1" si="407"/>
        <v>-</v>
      </c>
      <c r="TG46" s="19" t="str">
        <f t="shared" ca="1" si="407"/>
        <v>-</v>
      </c>
      <c r="TH46" s="19" t="str">
        <f t="shared" ca="1" si="407"/>
        <v>-</v>
      </c>
      <c r="TI46" s="19" t="str">
        <f t="shared" ca="1" si="407"/>
        <v>-</v>
      </c>
      <c r="TJ46" s="19" t="str">
        <f t="shared" ca="1" si="407"/>
        <v>-</v>
      </c>
      <c r="TK46" s="19" t="str">
        <f t="shared" ca="1" si="407"/>
        <v>-</v>
      </c>
      <c r="TL46" s="19" t="str">
        <f t="shared" ca="1" si="407"/>
        <v>-</v>
      </c>
      <c r="TM46" s="19" t="str">
        <f t="shared" ca="1" si="407"/>
        <v>-</v>
      </c>
      <c r="TN46" s="19" t="str">
        <f t="shared" ca="1" si="407"/>
        <v>-</v>
      </c>
      <c r="TO46" s="19" t="str">
        <f t="shared" ca="1" si="407"/>
        <v>-</v>
      </c>
      <c r="TP46" s="19" t="str">
        <f t="shared" ca="1" si="407"/>
        <v>-</v>
      </c>
      <c r="TQ46" s="19" t="str">
        <f t="shared" ca="1" si="407"/>
        <v>-</v>
      </c>
      <c r="TR46" s="19" t="str">
        <f t="shared" ca="1" si="407"/>
        <v>-</v>
      </c>
      <c r="TS46" s="19" t="str">
        <f t="shared" ca="1" si="407"/>
        <v>-</v>
      </c>
      <c r="TT46" s="19" t="str">
        <f t="shared" ca="1" si="407"/>
        <v>-</v>
      </c>
      <c r="TU46" s="19" t="str">
        <f t="shared" ca="1" si="407"/>
        <v>-</v>
      </c>
      <c r="TV46" s="19" t="str">
        <f t="shared" ca="1" si="407"/>
        <v>-</v>
      </c>
      <c r="TW46" s="19" t="str">
        <f t="shared" ca="1" si="407"/>
        <v>-</v>
      </c>
      <c r="TX46" s="19" t="str">
        <f t="shared" ca="1" si="407"/>
        <v>-</v>
      </c>
      <c r="TY46" s="19" t="str">
        <f t="shared" ca="1" si="407"/>
        <v>-</v>
      </c>
      <c r="TZ46" s="19" t="str">
        <f t="shared" ca="1" si="407"/>
        <v>-</v>
      </c>
      <c r="UA46" s="19" t="str">
        <f t="shared" ca="1" si="407"/>
        <v>-</v>
      </c>
      <c r="UB46" s="19" t="str">
        <f t="shared" ca="1" si="407"/>
        <v>-</v>
      </c>
      <c r="UC46" s="19" t="str">
        <f t="shared" ca="1" si="407"/>
        <v>-</v>
      </c>
      <c r="UD46" s="19" t="str">
        <f t="shared" ca="1" si="407"/>
        <v>-</v>
      </c>
      <c r="UE46" s="19" t="str">
        <f t="shared" ca="1" si="407"/>
        <v>-</v>
      </c>
      <c r="UF46" s="19" t="str">
        <f t="shared" ca="1" si="407"/>
        <v>-</v>
      </c>
      <c r="UG46" s="19" t="str">
        <f t="shared" ca="1" si="407"/>
        <v>-</v>
      </c>
      <c r="UH46" s="19" t="str">
        <f t="shared" ca="1" si="407"/>
        <v>-</v>
      </c>
      <c r="UI46" s="19" t="str">
        <f t="shared" ca="1" si="407"/>
        <v>-</v>
      </c>
      <c r="UJ46" s="19" t="str">
        <f t="shared" ca="1" si="407"/>
        <v>-</v>
      </c>
      <c r="UK46" s="19" t="str">
        <f t="shared" ca="1" si="407"/>
        <v>-</v>
      </c>
      <c r="UL46" s="19" t="str">
        <f t="shared" ca="1" si="407"/>
        <v>-</v>
      </c>
      <c r="UM46" s="19" t="str">
        <f t="shared" ca="1" si="407"/>
        <v>-</v>
      </c>
      <c r="UN46" s="19" t="str">
        <f t="shared" ca="1" si="407"/>
        <v>-</v>
      </c>
      <c r="UO46" s="19" t="str">
        <f t="shared" ca="1" si="407"/>
        <v>-</v>
      </c>
      <c r="UP46" s="19" t="str">
        <f t="shared" ca="1" si="407"/>
        <v>-</v>
      </c>
      <c r="UQ46" s="19" t="str">
        <f t="shared" ca="1" si="407"/>
        <v>-</v>
      </c>
      <c r="UR46" s="19" t="str">
        <f t="shared" ca="1" si="407"/>
        <v>-</v>
      </c>
      <c r="US46" s="19" t="str">
        <f t="shared" ca="1" si="407"/>
        <v>-</v>
      </c>
      <c r="UT46" s="19" t="str">
        <f t="shared" ca="1" si="407"/>
        <v>-</v>
      </c>
      <c r="UU46" s="19" t="str">
        <f t="shared" ca="1" si="407"/>
        <v>-</v>
      </c>
      <c r="UV46" s="19" t="str">
        <f t="shared" ca="1" si="407"/>
        <v>-</v>
      </c>
      <c r="UW46" s="19" t="str">
        <f t="shared" ref="UW46:VA46" ca="1" si="418">OFFSET(UW$5,$B46,0)</f>
        <v>-</v>
      </c>
      <c r="UX46" s="19" t="str">
        <f t="shared" ca="1" si="418"/>
        <v>-</v>
      </c>
      <c r="UY46" s="19" t="str">
        <f t="shared" ca="1" si="418"/>
        <v>-</v>
      </c>
      <c r="UZ46" s="19" t="str">
        <f t="shared" ca="1" si="418"/>
        <v>-</v>
      </c>
      <c r="VA46" s="19" t="str">
        <f t="shared" ca="1" si="418"/>
        <v>-</v>
      </c>
      <c r="VB46" s="19" t="str">
        <f t="shared" ca="1" si="387"/>
        <v>-</v>
      </c>
      <c r="VC46" s="19" t="str">
        <f t="shared" ca="1" si="387"/>
        <v>-</v>
      </c>
      <c r="VD46" s="19" t="str">
        <f t="shared" ca="1" si="387"/>
        <v>-</v>
      </c>
      <c r="VE46" s="19" t="str">
        <f t="shared" ca="1" si="387"/>
        <v>-</v>
      </c>
      <c r="VF46" s="19" t="str">
        <f t="shared" ca="1" si="353"/>
        <v>-</v>
      </c>
      <c r="VG46" s="19" t="str">
        <f t="shared" ca="1" si="353"/>
        <v>-</v>
      </c>
      <c r="VH46" s="19" t="str">
        <f t="shared" ca="1" si="353"/>
        <v>-</v>
      </c>
      <c r="VI46" s="19" t="str">
        <f t="shared" ca="1" si="353"/>
        <v>-</v>
      </c>
      <c r="VJ46" s="19" t="str">
        <f t="shared" ca="1" si="353"/>
        <v>-</v>
      </c>
      <c r="VK46" s="19" t="str">
        <f t="shared" ca="1" si="353"/>
        <v>-</v>
      </c>
      <c r="VL46" s="19">
        <f t="shared" ca="1" si="388"/>
        <v>1</v>
      </c>
      <c r="VM46" s="23">
        <v>0</v>
      </c>
    </row>
    <row r="47" spans="1:585" outlineLevel="2">
      <c r="A47" s="21">
        <f t="shared" si="372"/>
        <v>42</v>
      </c>
      <c r="B47" s="561">
        <f t="shared" ca="1" si="408"/>
        <v>40</v>
      </c>
      <c r="C47">
        <f>202</f>
        <v>202</v>
      </c>
      <c r="D47" s="136" t="str">
        <f t="shared" ca="1" si="278"/>
        <v>GSW</v>
      </c>
      <c r="E47" t="b">
        <v>1</v>
      </c>
      <c r="F47" t="b">
        <v>0</v>
      </c>
      <c r="G47" s="349" t="b">
        <v>0</v>
      </c>
      <c r="H47" s="229">
        <f t="shared" ca="1" si="394"/>
        <v>7</v>
      </c>
      <c r="I47" s="229">
        <f t="shared" ca="1" si="355"/>
        <v>1</v>
      </c>
      <c r="J47" s="116">
        <f t="shared" ca="1" si="280"/>
        <v>0</v>
      </c>
      <c r="K47" s="229">
        <f t="shared" ca="1" si="355"/>
        <v>0</v>
      </c>
      <c r="L47" s="229">
        <f t="shared" ca="1" si="355"/>
        <v>0</v>
      </c>
      <c r="M47" s="229"/>
      <c r="N47" s="229">
        <f t="shared" ca="1" si="356"/>
        <v>2</v>
      </c>
      <c r="O47" s="229">
        <f t="shared" ca="1" si="357"/>
        <v>3</v>
      </c>
      <c r="P47" s="229">
        <f t="shared" ca="1" si="358"/>
        <v>2</v>
      </c>
      <c r="Q47" s="229">
        <f t="shared" ca="1" si="359"/>
        <v>2</v>
      </c>
      <c r="R47" s="229">
        <f t="shared" ca="1" si="359"/>
        <v>0</v>
      </c>
      <c r="S47" s="229">
        <f t="shared" ca="1" si="359"/>
        <v>0</v>
      </c>
      <c r="T47" s="229">
        <f t="shared" ca="1" si="359"/>
        <v>0</v>
      </c>
      <c r="U47" s="229">
        <f t="shared" ca="1" si="359"/>
        <v>0</v>
      </c>
      <c r="V47" s="229">
        <f t="shared" ca="1" si="358"/>
        <v>0</v>
      </c>
      <c r="W47" s="229">
        <f t="shared" ca="1" si="360"/>
        <v>1</v>
      </c>
      <c r="X47" s="229">
        <f t="shared" ca="1" si="358"/>
        <v>1</v>
      </c>
      <c r="Y47" s="229">
        <f t="shared" ca="1" si="358"/>
        <v>1</v>
      </c>
      <c r="Z47" s="265"/>
      <c r="AA47" s="265"/>
      <c r="AB47" s="265"/>
      <c r="AC47" s="265"/>
      <c r="AD47" s="265"/>
      <c r="AE47" s="229">
        <f t="shared" ca="1" si="361"/>
        <v>0</v>
      </c>
      <c r="AF47" s="265"/>
      <c r="AG47" s="265">
        <f t="shared" ca="1" si="362"/>
        <v>0</v>
      </c>
      <c r="AH47" s="265">
        <f t="shared" ca="1" si="362"/>
        <v>0</v>
      </c>
      <c r="AI47" s="265">
        <f t="shared" ca="1" si="362"/>
        <v>0</v>
      </c>
      <c r="AJ47" s="265">
        <f t="shared" ca="1" si="362"/>
        <v>0</v>
      </c>
      <c r="AK47" s="265">
        <f t="shared" ca="1" si="362"/>
        <v>0</v>
      </c>
      <c r="AL47" s="265">
        <f t="shared" ca="1" si="362"/>
        <v>0</v>
      </c>
      <c r="AM47" s="265">
        <f t="shared" ca="1" si="362"/>
        <v>0</v>
      </c>
      <c r="AN47" s="136">
        <f t="shared" ca="1" si="284"/>
        <v>2</v>
      </c>
      <c r="AO47" s="136">
        <f ca="1">INDEX(CHOOSE($P47,DataAutumn!i.AdultDrys,DataWinter!i.AdultDrys,DataSpring!i.AdultDrys),1,$O47)</f>
        <v>4</v>
      </c>
      <c r="AP47" s="5">
        <f t="shared" ca="1" si="285"/>
        <v>1</v>
      </c>
      <c r="AQ47" s="5">
        <f t="shared" ca="1" si="285"/>
        <v>1</v>
      </c>
      <c r="AR47" s="5">
        <f t="shared" ca="1" si="286"/>
        <v>3</v>
      </c>
      <c r="AS47">
        <f t="shared" ca="1" si="287"/>
        <v>3</v>
      </c>
      <c r="AV47" s="224" t="str">
        <f t="shared" ca="1" si="288"/>
        <v>FeedSupply 00007 GSW MWM&amp;BBT Day169 Scan2-0000 RR     GP100% WP100% MP100% T_TRUE (F33N33)</v>
      </c>
      <c r="AW47" s="9" t="str">
        <f ca="1">IF(COUNTIF(AV$5:AV47,AV47)=1,"-","Dup")</f>
        <v>-</v>
      </c>
      <c r="AX47" s="9"/>
      <c r="AY47" s="19" t="b">
        <f t="shared" ca="1" si="389"/>
        <v>0</v>
      </c>
      <c r="AZ47" s="19" t="b">
        <f t="shared" ca="1" si="389"/>
        <v>0</v>
      </c>
      <c r="BA47" s="19" t="b">
        <f t="shared" ca="1" si="389"/>
        <v>0</v>
      </c>
      <c r="BB47" s="19" t="b">
        <f t="shared" ca="1" si="389"/>
        <v>0</v>
      </c>
      <c r="BC47" s="19" t="b">
        <f t="shared" ca="1" si="389"/>
        <v>0</v>
      </c>
      <c r="BD47" s="19" t="b">
        <f t="shared" ca="1" si="389"/>
        <v>0</v>
      </c>
      <c r="BE47" s="19" t="b">
        <f t="shared" ca="1" si="389"/>
        <v>0</v>
      </c>
      <c r="BF47" s="19" t="b">
        <f t="shared" ca="1" si="389"/>
        <v>0</v>
      </c>
      <c r="BG47" s="9"/>
      <c r="BH47" s="19" t="b">
        <f t="shared" ca="1" si="289"/>
        <v>1</v>
      </c>
      <c r="BI47" s="19" t="str">
        <f t="shared" ca="1" si="289"/>
        <v>-</v>
      </c>
      <c r="BJ47" s="19" t="str">
        <f t="shared" ca="1" si="289"/>
        <v>-</v>
      </c>
      <c r="BK47" s="19" t="str">
        <f t="shared" ca="1" si="289"/>
        <v>-</v>
      </c>
      <c r="BL47" s="19" t="b">
        <f t="shared" ca="1" si="289"/>
        <v>0</v>
      </c>
      <c r="BM47" s="19">
        <f t="shared" ca="1" si="290"/>
        <v>0</v>
      </c>
      <c r="BN47" s="19" t="b">
        <f t="shared" ca="1" si="290"/>
        <v>1</v>
      </c>
      <c r="BO47" s="9"/>
      <c r="BP47" s="19" t="str">
        <f t="shared" ca="1" si="291"/>
        <v>-</v>
      </c>
      <c r="BQ47" s="5" t="str">
        <f t="shared" ca="1" si="292"/>
        <v>-</v>
      </c>
      <c r="BR47" s="5">
        <f t="shared" ca="1" si="293"/>
        <v>0</v>
      </c>
      <c r="BS47" s="19" t="str">
        <f t="shared" ca="1" si="294"/>
        <v>-</v>
      </c>
      <c r="BT47" s="19" t="str">
        <f t="shared" ca="1" si="294"/>
        <v>-</v>
      </c>
      <c r="BU47" s="19" t="str">
        <f t="shared" ca="1" si="294"/>
        <v>-</v>
      </c>
      <c r="BV47" s="5" t="str">
        <f t="shared" ca="1" si="295"/>
        <v>-</v>
      </c>
      <c r="BW47" s="5">
        <f t="shared" ca="1" si="296"/>
        <v>0</v>
      </c>
      <c r="BX47" s="19" t="str">
        <f t="shared" ca="1" si="297"/>
        <v>-</v>
      </c>
      <c r="BY47" s="5" t="str">
        <f t="shared" ca="1" si="298"/>
        <v>-</v>
      </c>
      <c r="BZ47" s="5">
        <f t="shared" ca="1" si="299"/>
        <v>0</v>
      </c>
      <c r="CA47" s="19" t="str">
        <f t="shared" ca="1" si="300"/>
        <v>-</v>
      </c>
      <c r="CB47" s="19" t="str">
        <f t="shared" ca="1" si="300"/>
        <v>-</v>
      </c>
      <c r="CC47" s="19" t="str">
        <f t="shared" ca="1" si="300"/>
        <v>-</v>
      </c>
      <c r="CD47" s="5" t="str">
        <f t="shared" ca="1" si="301"/>
        <v>-</v>
      </c>
      <c r="CE47" s="5">
        <f t="shared" ca="1" si="302"/>
        <v>0</v>
      </c>
      <c r="CF47" s="9"/>
      <c r="CG47" s="19" t="str">
        <f t="shared" ca="1" si="303"/>
        <v>-</v>
      </c>
      <c r="CH47" s="19" t="str">
        <f t="shared" ca="1" si="303"/>
        <v>-</v>
      </c>
      <c r="CI47" s="19" t="str">
        <f t="shared" ca="1" si="303"/>
        <v>-</v>
      </c>
      <c r="CJ47" s="19" t="str">
        <f t="shared" ca="1" si="303"/>
        <v>-</v>
      </c>
      <c r="CK47" s="19" t="str">
        <f t="shared" ca="1" si="303"/>
        <v>-</v>
      </c>
      <c r="CL47" s="19" t="str">
        <f t="shared" ca="1" si="303"/>
        <v>-</v>
      </c>
      <c r="CM47" s="19" t="str">
        <f t="shared" ca="1" si="303"/>
        <v>-</v>
      </c>
      <c r="CN47" s="19" t="str">
        <f t="shared" ca="1" si="303"/>
        <v>-</v>
      </c>
      <c r="CO47" s="19" t="str">
        <f t="shared" ca="1" si="303"/>
        <v>-</v>
      </c>
      <c r="CP47" s="19" t="str">
        <f t="shared" ca="1" si="303"/>
        <v>-</v>
      </c>
      <c r="CQ47" s="9"/>
      <c r="CR47" s="136" t="b">
        <f t="shared" ca="1" si="304"/>
        <v>1</v>
      </c>
      <c r="CS47" s="12" t="b">
        <v>1</v>
      </c>
      <c r="CT47" s="19" t="b">
        <f t="shared" ca="1" si="396"/>
        <v>1</v>
      </c>
      <c r="CU47" s="582">
        <f t="shared" ca="1" si="397"/>
        <v>232120000003</v>
      </c>
      <c r="CV47" s="19" t="b">
        <f t="shared" ca="1" si="396"/>
        <v>0</v>
      </c>
      <c r="CW47" s="12" t="s">
        <v>31</v>
      </c>
      <c r="CX47" s="19" t="b">
        <f t="shared" ca="1" si="375"/>
        <v>1</v>
      </c>
      <c r="CY47" s="583">
        <f t="shared" ca="1" si="390"/>
        <v>232120000004</v>
      </c>
      <c r="CZ47" s="430">
        <f t="shared" ca="1" si="306"/>
        <v>669</v>
      </c>
      <c r="DA47" s="430">
        <f t="shared" ca="1" si="306"/>
        <v>703</v>
      </c>
      <c r="DB47" s="430">
        <f t="shared" ca="1" si="306"/>
        <v>738</v>
      </c>
      <c r="DC47" s="144">
        <f t="shared" ca="1" si="307"/>
        <v>413</v>
      </c>
      <c r="DD47" s="144">
        <f t="shared" ca="1" si="307"/>
        <v>448</v>
      </c>
      <c r="DE47" s="144">
        <f t="shared" ca="1" si="307"/>
        <v>483</v>
      </c>
      <c r="DF47" s="19" t="str">
        <f t="shared" ca="1" si="376"/>
        <v>-</v>
      </c>
      <c r="DG47" s="19" t="str">
        <f t="shared" ca="1" si="308"/>
        <v>-</v>
      </c>
      <c r="DH47" s="19" t="str">
        <f t="shared" ca="1" si="308"/>
        <v>-</v>
      </c>
      <c r="DI47" s="19" t="str">
        <f t="shared" ca="1" si="308"/>
        <v>-</v>
      </c>
      <c r="DJ47" s="19" t="str">
        <f t="shared" ca="1" si="308"/>
        <v>-</v>
      </c>
      <c r="DK47" s="19" t="str">
        <f t="shared" ca="1" si="308"/>
        <v>-</v>
      </c>
      <c r="DL47" s="12">
        <v>3</v>
      </c>
      <c r="DM47" s="12">
        <v>3</v>
      </c>
      <c r="DN47" s="19">
        <f t="shared" ca="1" si="391"/>
        <v>0</v>
      </c>
      <c r="DO47" s="12">
        <v>2</v>
      </c>
      <c r="DP47" s="12">
        <v>-2</v>
      </c>
      <c r="DQ47" s="19" t="str">
        <f t="shared" ca="1" si="377"/>
        <v>-</v>
      </c>
      <c r="DR47" s="19" t="str">
        <f t="shared" ca="1" si="377"/>
        <v>-</v>
      </c>
      <c r="DS47" s="19" t="str">
        <f t="shared" ca="1" si="377"/>
        <v>-</v>
      </c>
      <c r="DT47" s="242">
        <f t="shared" ca="1" si="392"/>
        <v>0</v>
      </c>
      <c r="DU47" s="242">
        <f t="shared" si="392"/>
        <v>2</v>
      </c>
      <c r="DV47" s="242">
        <f t="shared" si="392"/>
        <v>-2</v>
      </c>
      <c r="DW47" s="19" t="str">
        <f t="shared" ca="1" si="289"/>
        <v>-</v>
      </c>
      <c r="DX47" s="19">
        <f t="shared" ca="1" si="289"/>
        <v>1</v>
      </c>
      <c r="DY47" s="19">
        <f t="shared" ca="1" si="289"/>
        <v>1</v>
      </c>
      <c r="DZ47" s="9"/>
      <c r="EA47" s="19" t="str">
        <f t="shared" ca="1" si="178"/>
        <v>-</v>
      </c>
      <c r="EB47" s="19" t="str">
        <f t="shared" ca="1" si="178"/>
        <v>-</v>
      </c>
      <c r="EC47" s="19" t="str">
        <f t="shared" ca="1" si="178"/>
        <v>-</v>
      </c>
      <c r="ED47" s="19" t="str">
        <f t="shared" ca="1" si="178"/>
        <v>-</v>
      </c>
      <c r="EE47" s="19" t="str">
        <f t="shared" ca="1" si="178"/>
        <v>-</v>
      </c>
      <c r="EF47" s="19" t="str">
        <f t="shared" ca="1" si="178"/>
        <v>-</v>
      </c>
      <c r="EG47" s="19" t="str">
        <f t="shared" ca="1" si="178"/>
        <v>-</v>
      </c>
      <c r="EH47" s="19" t="str">
        <f t="shared" ca="1" si="178"/>
        <v>-</v>
      </c>
      <c r="EI47" s="19" t="str">
        <f t="shared" ca="1" si="178"/>
        <v>-</v>
      </c>
      <c r="EJ47" s="19" t="str">
        <f t="shared" ca="1" si="178"/>
        <v>-</v>
      </c>
      <c r="EK47" s="19" t="str">
        <f t="shared" ca="1" si="178"/>
        <v>-</v>
      </c>
      <c r="EL47" s="19" t="str">
        <f t="shared" ca="1" si="178"/>
        <v>-</v>
      </c>
      <c r="EM47" s="19">
        <f t="shared" ca="1" si="378"/>
        <v>0</v>
      </c>
      <c r="EN47" s="19">
        <f t="shared" ca="1" si="311"/>
        <v>0</v>
      </c>
      <c r="EO47" s="19">
        <f t="shared" ca="1" si="311"/>
        <v>0</v>
      </c>
      <c r="EP47" s="19">
        <f t="shared" ca="1" si="311"/>
        <v>0</v>
      </c>
      <c r="EQ47" s="19">
        <f t="shared" ca="1" si="312"/>
        <v>0</v>
      </c>
      <c r="ER47" s="19">
        <f t="shared" ca="1" si="311"/>
        <v>0</v>
      </c>
      <c r="ES47" s="19">
        <f t="shared" ca="1" si="312"/>
        <v>0</v>
      </c>
      <c r="ET47" s="19">
        <f t="shared" ca="1" si="311"/>
        <v>0</v>
      </c>
      <c r="EU47" s="19">
        <f t="shared" ca="1" si="312"/>
        <v>0</v>
      </c>
      <c r="EV47" s="19">
        <f t="shared" ca="1" si="312"/>
        <v>0</v>
      </c>
      <c r="EW47" s="19">
        <f t="shared" ca="1" si="312"/>
        <v>0</v>
      </c>
      <c r="EX47" s="19">
        <f t="shared" ca="1" si="312"/>
        <v>0</v>
      </c>
      <c r="EY47" s="19">
        <f t="shared" ca="1" si="312"/>
        <v>0</v>
      </c>
      <c r="EZ47" s="19">
        <f t="shared" ca="1" si="312"/>
        <v>0</v>
      </c>
      <c r="FA47" s="19">
        <f t="shared" ca="1" si="312"/>
        <v>0</v>
      </c>
      <c r="FB47" s="19">
        <f t="shared" ca="1" si="312"/>
        <v>0</v>
      </c>
      <c r="FC47" s="19">
        <f t="shared" ca="1" si="312"/>
        <v>0</v>
      </c>
      <c r="FD47" s="19">
        <f t="shared" ca="1" si="312"/>
        <v>0</v>
      </c>
      <c r="FE47" s="19">
        <f t="shared" ca="1" si="312"/>
        <v>0</v>
      </c>
      <c r="FF47" s="19">
        <f t="shared" ca="1" si="312"/>
        <v>0</v>
      </c>
      <c r="FG47" s="19">
        <f t="shared" ca="1" si="312"/>
        <v>0</v>
      </c>
      <c r="FH47" s="19">
        <f t="shared" ca="1" si="312"/>
        <v>0</v>
      </c>
      <c r="FI47" s="19">
        <f t="shared" ca="1" si="312"/>
        <v>0</v>
      </c>
      <c r="FJ47" s="19">
        <f t="shared" ca="1" si="312"/>
        <v>0</v>
      </c>
      <c r="FK47" s="19">
        <f t="shared" ca="1" si="312"/>
        <v>0</v>
      </c>
      <c r="FL47" s="19">
        <f t="shared" ca="1" si="312"/>
        <v>0</v>
      </c>
      <c r="FM47" s="19">
        <f t="shared" ca="1" si="312"/>
        <v>0</v>
      </c>
      <c r="FN47" s="19">
        <f t="shared" ca="1" si="312"/>
        <v>0</v>
      </c>
      <c r="FO47" s="19">
        <f t="shared" ca="1" si="312"/>
        <v>0</v>
      </c>
      <c r="FP47" s="19">
        <f t="shared" ca="1" si="313"/>
        <v>0</v>
      </c>
      <c r="FQ47" s="19">
        <f t="shared" ca="1" si="313"/>
        <v>0</v>
      </c>
      <c r="FR47" s="19">
        <f t="shared" ca="1" si="313"/>
        <v>0</v>
      </c>
      <c r="FS47" s="19">
        <f t="shared" ca="1" si="313"/>
        <v>0</v>
      </c>
      <c r="FT47" s="19">
        <f t="shared" ca="1" si="313"/>
        <v>0</v>
      </c>
      <c r="FU47" s="19">
        <f t="shared" ca="1" si="313"/>
        <v>0</v>
      </c>
      <c r="FV47" s="19">
        <f t="shared" ca="1" si="313"/>
        <v>0</v>
      </c>
      <c r="FW47" s="19">
        <f t="shared" ca="1" si="313"/>
        <v>0</v>
      </c>
      <c r="FX47" s="19">
        <f t="shared" ca="1" si="313"/>
        <v>0</v>
      </c>
      <c r="FY47" s="19">
        <f t="shared" ca="1" si="313"/>
        <v>0</v>
      </c>
      <c r="FZ47" s="19">
        <f t="shared" ca="1" si="312"/>
        <v>0</v>
      </c>
      <c r="GA47" s="19">
        <f t="shared" ca="1" si="312"/>
        <v>0</v>
      </c>
      <c r="GB47" s="19">
        <f t="shared" ca="1" si="312"/>
        <v>0</v>
      </c>
      <c r="GC47" s="19">
        <f t="shared" ca="1" si="312"/>
        <v>0</v>
      </c>
      <c r="GD47" s="19">
        <f t="shared" ca="1" si="312"/>
        <v>0</v>
      </c>
      <c r="GE47" s="19">
        <f t="shared" ca="1" si="312"/>
        <v>0</v>
      </c>
      <c r="GF47" s="19">
        <f t="shared" ca="1" si="312"/>
        <v>0</v>
      </c>
      <c r="GG47" s="19">
        <f t="shared" ca="1" si="312"/>
        <v>0</v>
      </c>
      <c r="GH47" s="19">
        <f t="shared" ca="1" si="312"/>
        <v>0</v>
      </c>
      <c r="GI47" s="19">
        <f t="shared" ca="1" si="312"/>
        <v>0</v>
      </c>
      <c r="GJ47" s="19">
        <f t="shared" ca="1" si="312"/>
        <v>0</v>
      </c>
      <c r="GK47" s="19">
        <f t="shared" ca="1" si="312"/>
        <v>0</v>
      </c>
      <c r="GL47" s="19">
        <f t="shared" ca="1" si="312"/>
        <v>0</v>
      </c>
      <c r="GM47" s="19">
        <f t="shared" ca="1" si="312"/>
        <v>0</v>
      </c>
      <c r="GN47" s="19">
        <f t="shared" ca="1" si="312"/>
        <v>0</v>
      </c>
      <c r="GO47" s="19">
        <f t="shared" ca="1" si="312"/>
        <v>0</v>
      </c>
      <c r="GP47" s="19">
        <f t="shared" ca="1" si="312"/>
        <v>0</v>
      </c>
      <c r="GQ47" s="19">
        <f t="shared" ca="1" si="312"/>
        <v>0</v>
      </c>
      <c r="GR47" s="19">
        <f t="shared" ca="1" si="312"/>
        <v>0</v>
      </c>
      <c r="GS47" s="19">
        <f t="shared" ca="1" si="312"/>
        <v>0</v>
      </c>
      <c r="GT47" s="19">
        <f t="shared" ca="1" si="312"/>
        <v>0</v>
      </c>
      <c r="GU47" s="19">
        <f t="shared" ca="1" si="312"/>
        <v>0</v>
      </c>
      <c r="GV47" s="19">
        <f t="shared" ca="1" si="312"/>
        <v>0</v>
      </c>
      <c r="GW47" s="19">
        <f t="shared" ca="1" si="312"/>
        <v>0</v>
      </c>
      <c r="GX47" s="19">
        <f t="shared" ca="1" si="312"/>
        <v>0</v>
      </c>
      <c r="GY47" s="19">
        <f t="shared" ca="1" si="314"/>
        <v>0</v>
      </c>
      <c r="GZ47" s="19">
        <f t="shared" ca="1" si="314"/>
        <v>0</v>
      </c>
      <c r="HA47" s="19">
        <f t="shared" ca="1" si="314"/>
        <v>0</v>
      </c>
      <c r="HB47" s="19">
        <f t="shared" ca="1" si="314"/>
        <v>0</v>
      </c>
      <c r="HC47" s="19">
        <f t="shared" ca="1" si="314"/>
        <v>0</v>
      </c>
      <c r="HD47" s="19">
        <f t="shared" ca="1" si="314"/>
        <v>0</v>
      </c>
      <c r="HE47" s="19">
        <f t="shared" ca="1" si="314"/>
        <v>0</v>
      </c>
      <c r="HF47" s="19">
        <f t="shared" ca="1" si="314"/>
        <v>0</v>
      </c>
      <c r="HG47" s="19">
        <f t="shared" ca="1" si="314"/>
        <v>0</v>
      </c>
      <c r="HH47" s="19">
        <f t="shared" ca="1" si="314"/>
        <v>0</v>
      </c>
      <c r="HI47" s="19">
        <f t="shared" ca="1" si="314"/>
        <v>0</v>
      </c>
      <c r="HJ47" s="19">
        <f t="shared" ca="1" si="314"/>
        <v>0</v>
      </c>
      <c r="HK47" s="19">
        <f t="shared" ca="1" si="314"/>
        <v>0</v>
      </c>
      <c r="HL47" s="19">
        <f t="shared" ca="1" si="314"/>
        <v>0</v>
      </c>
      <c r="HM47" s="19">
        <f t="shared" ca="1" si="314"/>
        <v>0</v>
      </c>
      <c r="HN47" s="19">
        <f t="shared" ca="1" si="314"/>
        <v>0</v>
      </c>
      <c r="HO47" s="19">
        <f t="shared" ca="1" si="314"/>
        <v>0</v>
      </c>
      <c r="HP47" s="19">
        <f t="shared" ca="1" si="314"/>
        <v>0</v>
      </c>
      <c r="HQ47" s="19">
        <f t="shared" ca="1" si="314"/>
        <v>0</v>
      </c>
      <c r="HR47" s="19">
        <f t="shared" ca="1" si="314"/>
        <v>0</v>
      </c>
      <c r="HS47" s="19">
        <f t="shared" ca="1" si="314"/>
        <v>0</v>
      </c>
      <c r="HT47" s="19">
        <f t="shared" ca="1" si="314"/>
        <v>0</v>
      </c>
      <c r="HU47" s="19">
        <f t="shared" ca="1" si="314"/>
        <v>0</v>
      </c>
      <c r="HV47" s="19">
        <f t="shared" ca="1" si="315"/>
        <v>0</v>
      </c>
      <c r="HW47" s="19">
        <f t="shared" ca="1" si="315"/>
        <v>0</v>
      </c>
      <c r="HX47" s="19">
        <f t="shared" ca="1" si="315"/>
        <v>0</v>
      </c>
      <c r="HY47" s="19">
        <f t="shared" ca="1" si="316"/>
        <v>0</v>
      </c>
      <c r="HZ47" s="19">
        <f t="shared" ca="1" si="316"/>
        <v>0</v>
      </c>
      <c r="IA47" s="19">
        <f t="shared" ca="1" si="316"/>
        <v>0</v>
      </c>
      <c r="IB47" s="19">
        <f t="shared" ca="1" si="316"/>
        <v>0</v>
      </c>
      <c r="IC47" s="19">
        <f t="shared" ca="1" si="316"/>
        <v>0</v>
      </c>
      <c r="ID47" s="19">
        <f t="shared" ca="1" si="316"/>
        <v>0</v>
      </c>
      <c r="IE47" s="19">
        <f t="shared" ca="1" si="316"/>
        <v>0</v>
      </c>
      <c r="IF47" s="19">
        <f t="shared" ca="1" si="316"/>
        <v>0</v>
      </c>
      <c r="IG47" s="19">
        <f t="shared" ca="1" si="316"/>
        <v>0</v>
      </c>
      <c r="IH47" s="19">
        <f t="shared" ca="1" si="316"/>
        <v>0</v>
      </c>
      <c r="II47" s="19">
        <f t="shared" ca="1" si="315"/>
        <v>0</v>
      </c>
      <c r="IJ47" s="19">
        <f t="shared" ca="1" si="315"/>
        <v>0</v>
      </c>
      <c r="IK47" s="19">
        <f t="shared" ca="1" si="315"/>
        <v>0</v>
      </c>
      <c r="IL47" s="19">
        <f t="shared" ca="1" si="315"/>
        <v>0</v>
      </c>
      <c r="IM47" s="19">
        <f t="shared" ca="1" si="315"/>
        <v>0</v>
      </c>
      <c r="IN47" s="19">
        <f t="shared" ca="1" si="315"/>
        <v>0</v>
      </c>
      <c r="IO47" s="19">
        <f t="shared" ca="1" si="315"/>
        <v>0</v>
      </c>
      <c r="IP47" s="19">
        <f t="shared" ca="1" si="315"/>
        <v>0</v>
      </c>
      <c r="IQ47" s="19">
        <f t="shared" ca="1" si="315"/>
        <v>0</v>
      </c>
      <c r="IR47" s="19">
        <f t="shared" ca="1" si="315"/>
        <v>0</v>
      </c>
      <c r="IS47" s="19">
        <f t="shared" ca="1" si="315"/>
        <v>0</v>
      </c>
      <c r="IT47" s="19">
        <f t="shared" ca="1" si="315"/>
        <v>0</v>
      </c>
      <c r="IU47" s="19">
        <f t="shared" ca="1" si="315"/>
        <v>0</v>
      </c>
      <c r="IV47" s="19">
        <f t="shared" ca="1" si="315"/>
        <v>0</v>
      </c>
      <c r="IW47" s="19">
        <f t="shared" ca="1" si="315"/>
        <v>0</v>
      </c>
      <c r="IX47" s="19">
        <f t="shared" ca="1" si="315"/>
        <v>0</v>
      </c>
      <c r="IY47" s="19">
        <f t="shared" ca="1" si="315"/>
        <v>0</v>
      </c>
      <c r="IZ47" s="19">
        <f t="shared" ca="1" si="315"/>
        <v>0</v>
      </c>
      <c r="JA47" s="19">
        <f t="shared" ca="1" si="315"/>
        <v>0</v>
      </c>
      <c r="JB47" s="19">
        <f t="shared" ca="1" si="315"/>
        <v>0</v>
      </c>
      <c r="JC47" s="19">
        <f t="shared" ca="1" si="315"/>
        <v>0</v>
      </c>
      <c r="JD47" s="19">
        <f t="shared" ca="1" si="315"/>
        <v>0</v>
      </c>
      <c r="JE47" s="19">
        <f t="shared" ca="1" si="315"/>
        <v>0</v>
      </c>
      <c r="JF47" s="19">
        <f t="shared" ca="1" si="315"/>
        <v>0</v>
      </c>
      <c r="JG47" s="19">
        <f t="shared" ca="1" si="315"/>
        <v>0</v>
      </c>
      <c r="JH47" s="5">
        <f t="shared" ca="1" si="317"/>
        <v>43</v>
      </c>
      <c r="JI47" s="9"/>
      <c r="JJ47" s="5">
        <f t="shared" ca="1" si="318"/>
        <v>1</v>
      </c>
      <c r="JK47" s="5" t="b">
        <f t="shared" ca="1" si="318"/>
        <v>1</v>
      </c>
      <c r="JL47" s="19">
        <f t="shared" ca="1" si="380"/>
        <v>0</v>
      </c>
      <c r="JM47" s="5">
        <f t="shared" ca="1" si="319"/>
        <v>0</v>
      </c>
      <c r="JN47" s="5">
        <f t="shared" ca="1" si="320"/>
        <v>0.01</v>
      </c>
      <c r="JO47" s="19">
        <f t="shared" ca="1" si="321"/>
        <v>0</v>
      </c>
      <c r="JP47" s="19">
        <f t="shared" ca="1" si="321"/>
        <v>0</v>
      </c>
      <c r="JQ47" s="19">
        <f t="shared" ca="1" si="321"/>
        <v>60</v>
      </c>
      <c r="JR47" s="19">
        <f t="shared" ca="1" si="380"/>
        <v>1</v>
      </c>
      <c r="JS47" s="19">
        <f t="shared" ca="1" si="380"/>
        <v>0</v>
      </c>
      <c r="JT47" s="19">
        <f t="shared" ca="1" si="380"/>
        <v>0</v>
      </c>
      <c r="JU47" s="19">
        <f t="shared" ca="1" si="380"/>
        <v>0</v>
      </c>
      <c r="JV47" s="19">
        <f t="shared" ca="1" si="380"/>
        <v>0</v>
      </c>
      <c r="JW47" s="19">
        <f t="shared" ca="1" si="380"/>
        <v>0</v>
      </c>
      <c r="JX47" s="19">
        <f t="shared" ca="1" si="380"/>
        <v>0</v>
      </c>
      <c r="JY47" s="19">
        <f t="shared" ca="1" si="380"/>
        <v>0</v>
      </c>
      <c r="JZ47" s="19">
        <f t="shared" ca="1" si="380"/>
        <v>0</v>
      </c>
      <c r="KA47" s="19">
        <f t="shared" ca="1" si="380"/>
        <v>0</v>
      </c>
      <c r="KB47" s="19">
        <f t="shared" ca="1" si="214"/>
        <v>0</v>
      </c>
      <c r="KC47" s="19">
        <f t="shared" ca="1" si="214"/>
        <v>0</v>
      </c>
      <c r="KD47" s="19">
        <f t="shared" ca="1" si="214"/>
        <v>0</v>
      </c>
      <c r="KE47" s="19">
        <f t="shared" ca="1" si="214"/>
        <v>0</v>
      </c>
      <c r="KF47" s="19">
        <f t="shared" ca="1" si="214"/>
        <v>0</v>
      </c>
      <c r="KG47" s="19">
        <f t="shared" ca="1" si="214"/>
        <v>0</v>
      </c>
      <c r="KH47" s="19">
        <f t="shared" ca="1" si="214"/>
        <v>0</v>
      </c>
      <c r="KI47" s="19">
        <f t="shared" ca="1" si="214"/>
        <v>0</v>
      </c>
      <c r="KJ47" s="19">
        <f t="shared" ca="1" si="214"/>
        <v>0</v>
      </c>
      <c r="KK47" s="19">
        <f t="shared" ca="1" si="214"/>
        <v>0</v>
      </c>
      <c r="KL47" s="19">
        <f t="shared" ca="1" si="214"/>
        <v>0</v>
      </c>
      <c r="KM47" s="19">
        <f t="shared" ca="1" si="214"/>
        <v>0</v>
      </c>
      <c r="KN47" s="5">
        <f t="shared" ca="1" si="322"/>
        <v>0</v>
      </c>
      <c r="KO47" s="5">
        <f t="shared" ca="1" si="322"/>
        <v>0</v>
      </c>
      <c r="KP47" s="5">
        <f t="shared" ca="1" si="322"/>
        <v>0.05</v>
      </c>
      <c r="KQ47" s="5">
        <f t="shared" ca="1" si="322"/>
        <v>0.05</v>
      </c>
      <c r="KR47" s="19">
        <f t="shared" ca="1" si="270"/>
        <v>0</v>
      </c>
      <c r="KS47" s="19">
        <f t="shared" ca="1" si="214"/>
        <v>0</v>
      </c>
      <c r="KT47" s="19">
        <f t="shared" ca="1" si="222"/>
        <v>0</v>
      </c>
      <c r="KU47" s="19">
        <f t="shared" ca="1" si="222"/>
        <v>0</v>
      </c>
      <c r="KV47" s="19">
        <f t="shared" ca="1" si="222"/>
        <v>0</v>
      </c>
      <c r="KW47" s="19">
        <f t="shared" ca="1" si="214"/>
        <v>0</v>
      </c>
      <c r="KX47" s="19">
        <f t="shared" ca="1" si="214"/>
        <v>1</v>
      </c>
      <c r="KY47" s="19">
        <f t="shared" ca="1" si="323"/>
        <v>0</v>
      </c>
      <c r="KZ47" s="19">
        <f t="shared" ca="1" si="323"/>
        <v>0</v>
      </c>
      <c r="LA47" s="19">
        <f t="shared" ca="1" si="323"/>
        <v>0</v>
      </c>
      <c r="LB47" s="19">
        <f t="shared" ca="1" si="214"/>
        <v>0</v>
      </c>
      <c r="LC47" s="19">
        <f t="shared" ca="1" si="214"/>
        <v>1</v>
      </c>
      <c r="LD47" s="9"/>
      <c r="LE47" s="19" t="str">
        <f t="shared" ca="1" si="324"/>
        <v>-</v>
      </c>
      <c r="LF47" s="19" t="str">
        <f t="shared" ca="1" si="324"/>
        <v>-</v>
      </c>
      <c r="LG47" s="19" t="str">
        <f t="shared" ca="1" si="324"/>
        <v>-</v>
      </c>
      <c r="LH47" s="19" t="str">
        <f t="shared" ca="1" si="324"/>
        <v>-</v>
      </c>
      <c r="LI47" s="5" t="b">
        <f t="shared" ca="1" si="325"/>
        <v>0</v>
      </c>
      <c r="LJ47" s="5" t="b">
        <f t="shared" ca="1" si="326"/>
        <v>0</v>
      </c>
      <c r="LK47" s="5" t="b">
        <f t="shared" ca="1" si="326"/>
        <v>1</v>
      </c>
      <c r="LL47" s="5" t="b">
        <f t="shared" ca="1" si="326"/>
        <v>0</v>
      </c>
      <c r="LM47" s="136">
        <f t="shared" ca="1" si="327"/>
        <v>2</v>
      </c>
      <c r="LN47" s="136">
        <f t="shared" ca="1" si="327"/>
        <v>2</v>
      </c>
      <c r="LO47" s="19" t="str">
        <f t="shared" ca="1" si="330"/>
        <v>-</v>
      </c>
      <c r="LP47" s="19" t="str">
        <f t="shared" ca="1" si="393"/>
        <v>-</v>
      </c>
      <c r="LQ47" s="19" t="str">
        <f t="shared" ca="1" si="330"/>
        <v>-</v>
      </c>
      <c r="LR47" s="19" t="str">
        <f t="shared" ca="1" si="330"/>
        <v>-</v>
      </c>
      <c r="LS47" s="19">
        <f t="shared" ca="1" si="330"/>
        <v>1</v>
      </c>
      <c r="LT47" s="19">
        <f t="shared" ca="1" si="330"/>
        <v>0.66</v>
      </c>
      <c r="LU47" s="19" t="str">
        <f t="shared" ca="1" si="330"/>
        <v>-</v>
      </c>
      <c r="LV47" s="5" t="b" cm="1">
        <f t="array" aca="1" ref="LV47" ca="1">IF(OR(LW47:MD47&lt;&gt;"-"),TRUE,"-")</f>
        <v>1</v>
      </c>
      <c r="LW47" s="19">
        <f t="shared" ca="1" si="330"/>
        <v>2</v>
      </c>
      <c r="LX47" s="19">
        <f t="shared" ca="1" si="330"/>
        <v>2</v>
      </c>
      <c r="LY47" s="19">
        <f t="shared" ca="1" si="330"/>
        <v>2</v>
      </c>
      <c r="LZ47" s="19">
        <f t="shared" ca="1" si="330"/>
        <v>2</v>
      </c>
      <c r="MA47" s="19">
        <f t="shared" ca="1" si="330"/>
        <v>2</v>
      </c>
      <c r="MB47" s="19">
        <f t="shared" ca="1" si="330"/>
        <v>2</v>
      </c>
      <c r="MC47" s="19">
        <f t="shared" ca="1" si="330"/>
        <v>2</v>
      </c>
      <c r="MD47" s="19">
        <f t="shared" ca="1" si="330"/>
        <v>2</v>
      </c>
      <c r="ME47" s="5" t="str">
        <f t="array" aca="1" ref="ME47" ca="1">IF(OR(MF47:ML47&lt;&gt;"-"),TRUE,"-")</f>
        <v>-</v>
      </c>
      <c r="MF47" s="19" t="str">
        <f t="shared" ca="1" si="383"/>
        <v>-</v>
      </c>
      <c r="MG47" s="19" t="str">
        <f t="shared" ca="1" si="383"/>
        <v>-</v>
      </c>
      <c r="MH47" s="19" t="str">
        <f t="shared" ca="1" si="383"/>
        <v>-</v>
      </c>
      <c r="MI47" s="19" t="str">
        <f t="shared" ca="1" si="383"/>
        <v>-</v>
      </c>
      <c r="MJ47" s="19" t="str">
        <f t="shared" ca="1" si="383"/>
        <v>-</v>
      </c>
      <c r="MK47" s="19" t="str">
        <f t="shared" ca="1" si="383"/>
        <v>-</v>
      </c>
      <c r="ML47" s="19" t="str">
        <f t="shared" ca="1" si="383"/>
        <v>-</v>
      </c>
      <c r="MM47" s="5" t="b">
        <f t="array" aca="1" ref="MM47" ca="1">IF(OR(MN47:MO47&lt;&gt;"-"),TRUE,"-")</f>
        <v>1</v>
      </c>
      <c r="MN47" s="136">
        <f ca="1">IF($AR47=6,0,$MO47)</f>
        <v>2</v>
      </c>
      <c r="MO47" s="19">
        <f t="shared" ca="1" si="234"/>
        <v>2</v>
      </c>
      <c r="MP47" s="19" t="b">
        <f t="shared" ca="1" si="235"/>
        <v>0</v>
      </c>
      <c r="MQ47" s="19" t="str">
        <f t="shared" ca="1" si="384"/>
        <v>-</v>
      </c>
      <c r="MR47" s="5" t="str">
        <f t="shared" ca="1" si="333"/>
        <v>-</v>
      </c>
      <c r="MS47" s="5" t="str">
        <f t="shared" ca="1" si="333"/>
        <v>-</v>
      </c>
      <c r="MT47" s="5" t="str">
        <f t="shared" ca="1" si="333"/>
        <v>-</v>
      </c>
      <c r="MU47" s="5" t="str">
        <f t="shared" ca="1" si="333"/>
        <v>-</v>
      </c>
      <c r="MV47" s="19" t="b">
        <f t="shared" ca="1" si="237"/>
        <v>0</v>
      </c>
      <c r="MW47" s="19" t="str">
        <f t="shared" ca="1" si="335"/>
        <v>-</v>
      </c>
      <c r="MX47" s="19" t="str">
        <f t="shared" ca="1" si="335"/>
        <v>-</v>
      </c>
      <c r="MY47" s="19" t="b">
        <f t="shared" ca="1" si="335"/>
        <v>1</v>
      </c>
      <c r="MZ47" s="19">
        <f t="shared" ca="1" si="335"/>
        <v>0.75</v>
      </c>
      <c r="NA47" s="19">
        <f t="shared" ca="1" si="335"/>
        <v>0.75</v>
      </c>
      <c r="NB47" s="19">
        <f t="shared" ca="1" si="335"/>
        <v>0.99</v>
      </c>
      <c r="NC47" s="19">
        <f ca="1">OFFSET(NC$5,$B47,0)</f>
        <v>0.5</v>
      </c>
      <c r="ND47" s="19">
        <f t="shared" ca="1" si="335"/>
        <v>500</v>
      </c>
      <c r="NE47" s="19">
        <f t="shared" ca="1" si="335"/>
        <v>500</v>
      </c>
      <c r="NF47" s="19" t="str">
        <f t="shared" ca="1" si="335"/>
        <v>-</v>
      </c>
      <c r="NG47" s="19">
        <f t="shared" ca="1" si="335"/>
        <v>150</v>
      </c>
      <c r="NH47" s="19">
        <f t="shared" ca="1" si="335"/>
        <v>550</v>
      </c>
      <c r="NI47" s="5">
        <f t="shared" ca="1" si="336"/>
        <v>1</v>
      </c>
      <c r="NJ47" s="9"/>
      <c r="NK47" s="19">
        <f t="shared" ca="1" si="335"/>
        <v>70</v>
      </c>
      <c r="NL47" s="19">
        <f t="shared" ca="1" si="386"/>
        <v>50</v>
      </c>
      <c r="NM47" s="19">
        <f t="shared" ca="1" si="386"/>
        <v>75</v>
      </c>
      <c r="NN47" s="19">
        <f t="shared" ca="1" si="386"/>
        <v>50</v>
      </c>
      <c r="NO47" s="19">
        <f t="shared" ca="1" si="239"/>
        <v>1</v>
      </c>
      <c r="NP47" s="5">
        <f t="shared" ca="1" si="337"/>
        <v>1</v>
      </c>
      <c r="NQ47" s="19">
        <f t="shared" ca="1" si="368"/>
        <v>1</v>
      </c>
      <c r="NR47" s="19">
        <f t="shared" ca="1" si="368"/>
        <v>1</v>
      </c>
      <c r="NS47" s="9"/>
      <c r="NT47" s="19" t="b">
        <f t="shared" ca="1" si="386"/>
        <v>0</v>
      </c>
      <c r="NU47" s="19" t="b">
        <f t="shared" ca="1" si="386"/>
        <v>0</v>
      </c>
      <c r="NV47" s="19" t="str">
        <f t="shared" ca="1" si="386"/>
        <v>-</v>
      </c>
      <c r="NW47" s="19" t="str">
        <f t="shared" ca="1" si="386"/>
        <v>-</v>
      </c>
      <c r="NX47" s="19">
        <f t="shared" ca="1" si="386"/>
        <v>1</v>
      </c>
      <c r="NY47" s="19">
        <f t="shared" ca="1" si="386"/>
        <v>1</v>
      </c>
      <c r="NZ47" s="19">
        <f t="shared" ca="1" si="386"/>
        <v>2.1403206110492325</v>
      </c>
      <c r="OA47" s="19">
        <f t="shared" ca="1" si="386"/>
        <v>1.965073149607067</v>
      </c>
      <c r="OB47" s="19">
        <f t="shared" ca="1" si="386"/>
        <v>1.9869867897902949</v>
      </c>
      <c r="OC47" s="19">
        <f t="shared" ca="1" si="386"/>
        <v>0.84809443844984356</v>
      </c>
      <c r="OD47" s="19">
        <f t="shared" ca="1" si="386"/>
        <v>1.2867145190754228</v>
      </c>
      <c r="OE47" s="19">
        <f t="shared" ca="1" si="386"/>
        <v>1</v>
      </c>
      <c r="OF47" s="19">
        <f t="shared" ca="1" si="386"/>
        <v>0.26</v>
      </c>
      <c r="OG47" s="9"/>
      <c r="OH47" s="12" t="str">
        <f t="shared" ca="1" si="339"/>
        <v>-</v>
      </c>
      <c r="OI47" s="19" t="str">
        <f t="shared" ca="1" si="340"/>
        <v>-</v>
      </c>
      <c r="OJ47" s="19" t="str">
        <f t="shared" ca="1" si="340"/>
        <v>-</v>
      </c>
      <c r="OK47" s="19" t="str">
        <f t="shared" ca="1" si="341"/>
        <v>-</v>
      </c>
      <c r="OL47" s="19" t="str">
        <f t="shared" ca="1" si="340"/>
        <v>-</v>
      </c>
      <c r="OM47" s="19" t="str">
        <f t="shared" ca="1" si="342"/>
        <v>-</v>
      </c>
      <c r="ON47" s="19" t="str">
        <f t="shared" ca="1" si="340"/>
        <v>-</v>
      </c>
      <c r="OO47" s="19" t="str">
        <f t="shared" ca="1" si="340"/>
        <v>-</v>
      </c>
      <c r="OP47" s="19" t="str">
        <f t="shared" ca="1" si="340"/>
        <v>-</v>
      </c>
      <c r="OQ47" s="19" t="str">
        <f t="shared" ca="1" si="340"/>
        <v>-</v>
      </c>
      <c r="OR47" s="19" t="str">
        <f t="shared" ca="1" si="340"/>
        <v>-</v>
      </c>
      <c r="OS47" s="19" t="str">
        <f t="shared" ca="1" si="340"/>
        <v>-</v>
      </c>
      <c r="OT47" s="19" t="str">
        <f t="shared" ca="1" si="340"/>
        <v>-</v>
      </c>
      <c r="OU47" s="19" t="str">
        <f t="shared" ca="1" si="340"/>
        <v>-</v>
      </c>
      <c r="OV47" s="19" t="str">
        <f t="shared" ca="1" si="340"/>
        <v>-</v>
      </c>
      <c r="OW47" s="19" t="str">
        <f t="shared" ca="1" si="340"/>
        <v>-</v>
      </c>
      <c r="OX47" s="19" t="str">
        <f t="shared" ca="1" si="340"/>
        <v>-</v>
      </c>
      <c r="OY47" s="19" t="str">
        <f t="shared" ca="1" si="340"/>
        <v>-</v>
      </c>
      <c r="OZ47" s="19" t="str">
        <f t="shared" ca="1" si="340"/>
        <v>-</v>
      </c>
      <c r="PA47" s="19" t="str">
        <f t="shared" ca="1" si="343"/>
        <v>-</v>
      </c>
      <c r="PB47" s="19" t="str">
        <f t="shared" ca="1" si="343"/>
        <v>-</v>
      </c>
      <c r="PC47" s="19" t="str">
        <f t="shared" ca="1" si="343"/>
        <v>-</v>
      </c>
      <c r="PD47" s="19" t="str">
        <f t="shared" ca="1" si="343"/>
        <v>-</v>
      </c>
      <c r="PE47" s="19" t="str">
        <f t="shared" ca="1" si="343"/>
        <v>-</v>
      </c>
      <c r="PF47" s="19" t="str">
        <f t="shared" ca="1" si="343"/>
        <v>-</v>
      </c>
      <c r="PG47" s="19" t="str">
        <f t="shared" ca="1" si="343"/>
        <v>-</v>
      </c>
      <c r="PH47" s="19" t="str">
        <f t="shared" ca="1" si="344"/>
        <v>-</v>
      </c>
      <c r="PI47" s="19" t="str">
        <f t="shared" ca="1" si="344"/>
        <v>-</v>
      </c>
      <c r="PJ47" s="19" t="str">
        <f t="shared" ca="1" si="344"/>
        <v>-</v>
      </c>
      <c r="PK47" s="19" t="str">
        <f t="shared" ca="1" si="344"/>
        <v>-</v>
      </c>
      <c r="PL47" s="19" t="str">
        <f t="shared" ca="1" si="344"/>
        <v>-</v>
      </c>
      <c r="PM47" s="19" t="str">
        <f t="shared" ca="1" si="344"/>
        <v>-</v>
      </c>
      <c r="PN47" s="19" t="str">
        <f t="shared" ca="1" si="344"/>
        <v>-</v>
      </c>
      <c r="PO47" s="19" t="str">
        <f t="shared" ca="1" si="344"/>
        <v>-</v>
      </c>
      <c r="PP47" s="19" t="str">
        <f t="shared" ca="1" si="344"/>
        <v>-</v>
      </c>
      <c r="PQ47" s="19" t="str">
        <f t="shared" ca="1" si="344"/>
        <v>-</v>
      </c>
      <c r="PR47" s="19" t="str">
        <f t="shared" ca="1" si="343"/>
        <v>-</v>
      </c>
      <c r="PS47" s="19" t="str">
        <f t="shared" ca="1" si="343"/>
        <v>-</v>
      </c>
      <c r="PT47" s="19" t="str">
        <f t="shared" ca="1" si="343"/>
        <v>-</v>
      </c>
      <c r="PU47" s="19" t="str">
        <f t="shared" ca="1" si="343"/>
        <v>-</v>
      </c>
      <c r="PV47" s="19" t="str">
        <f t="shared" ca="1" si="343"/>
        <v>-</v>
      </c>
      <c r="PW47" s="19" t="str">
        <f t="shared" ca="1" si="343"/>
        <v>-</v>
      </c>
      <c r="PX47" s="19" t="str">
        <f t="shared" ca="1" si="343"/>
        <v>-</v>
      </c>
      <c r="PY47" s="19" t="str">
        <f t="shared" ca="1" si="343"/>
        <v>-</v>
      </c>
      <c r="PZ47" s="19" t="str">
        <f t="shared" ca="1" si="343"/>
        <v>-</v>
      </c>
      <c r="QA47" s="19" t="str">
        <f t="shared" ca="1" si="345"/>
        <v>-</v>
      </c>
      <c r="QB47" s="19" t="str">
        <f t="shared" ca="1" si="345"/>
        <v>-</v>
      </c>
      <c r="QC47" s="19" t="str">
        <f t="shared" ca="1" si="345"/>
        <v>-</v>
      </c>
      <c r="QD47" s="19" t="str">
        <f t="shared" ca="1" si="345"/>
        <v>-</v>
      </c>
      <c r="QE47" s="19" t="str">
        <f t="shared" ca="1" si="345"/>
        <v>-</v>
      </c>
      <c r="QF47" s="19" t="str">
        <f t="shared" ca="1" si="345"/>
        <v>-</v>
      </c>
      <c r="QG47" s="19" t="str">
        <f t="shared" ca="1" si="345"/>
        <v>-</v>
      </c>
      <c r="QH47" s="19" t="str">
        <f t="shared" ca="1" si="345"/>
        <v>-</v>
      </c>
      <c r="QI47" s="19" t="str">
        <f t="shared" ca="1" si="345"/>
        <v>-</v>
      </c>
      <c r="QJ47" s="19" t="str">
        <f t="shared" ca="1" si="345"/>
        <v>-</v>
      </c>
      <c r="QK47" s="19" t="str">
        <f t="shared" ca="1" si="345"/>
        <v>-</v>
      </c>
      <c r="QL47" s="19" t="str">
        <f t="shared" ca="1" si="345"/>
        <v>-</v>
      </c>
      <c r="QM47" s="19" t="str">
        <f t="shared" ca="1" si="345"/>
        <v>-</v>
      </c>
      <c r="QN47" s="19" t="str">
        <f t="shared" ca="1" si="345"/>
        <v>-</v>
      </c>
      <c r="QO47" s="19" t="str">
        <f t="shared" ca="1" si="345"/>
        <v>-</v>
      </c>
      <c r="QP47" s="19" t="str">
        <f t="shared" ca="1" si="345"/>
        <v>-</v>
      </c>
      <c r="QQ47" s="19" t="str">
        <f t="shared" ca="1" si="346"/>
        <v>-</v>
      </c>
      <c r="QR47" s="12" t="b">
        <f t="shared" ca="1" si="347"/>
        <v>1</v>
      </c>
      <c r="QS47" s="19" t="str">
        <f t="shared" ca="1" si="346"/>
        <v>-</v>
      </c>
      <c r="QT47" s="19" t="str">
        <f t="shared" ca="1" si="346"/>
        <v>-</v>
      </c>
      <c r="QU47" s="19" t="str">
        <f t="shared" ca="1" si="346"/>
        <v>-</v>
      </c>
      <c r="QV47" s="19" t="str">
        <f t="shared" ca="1" si="405"/>
        <v>-</v>
      </c>
      <c r="QW47" s="19" t="str">
        <f t="shared" ca="1" si="405"/>
        <v>-</v>
      </c>
      <c r="QX47" s="19" t="str">
        <f t="shared" ca="1" si="405"/>
        <v>-</v>
      </c>
      <c r="QY47" s="19" t="str">
        <f t="shared" ca="1" si="405"/>
        <v>-</v>
      </c>
      <c r="QZ47" s="19" t="str">
        <f t="shared" ca="1" si="405"/>
        <v>-</v>
      </c>
      <c r="RA47" s="19" t="str">
        <f t="shared" ca="1" si="405"/>
        <v>-</v>
      </c>
      <c r="RB47" s="19" t="str">
        <f t="shared" ca="1" si="346"/>
        <v>-</v>
      </c>
      <c r="RC47" s="19" t="str">
        <f t="shared" ca="1" si="346"/>
        <v>-</v>
      </c>
      <c r="RD47" s="19" t="str">
        <f t="shared" ca="1" si="346"/>
        <v>-</v>
      </c>
      <c r="RE47" s="19" t="str">
        <f t="shared" ca="1" si="346"/>
        <v>-</v>
      </c>
      <c r="RF47" s="19" t="str">
        <f t="shared" ca="1" si="346"/>
        <v>-</v>
      </c>
      <c r="RG47" s="19" t="str">
        <f t="shared" ca="1" si="346"/>
        <v>-</v>
      </c>
      <c r="RH47" s="19" t="str">
        <f t="shared" ca="1" si="346"/>
        <v>-</v>
      </c>
      <c r="RI47" s="19" t="str">
        <f t="shared" ca="1" si="346"/>
        <v>-</v>
      </c>
      <c r="RJ47" s="19" t="str">
        <f t="shared" ca="1" si="346"/>
        <v>-</v>
      </c>
      <c r="RK47" s="19" t="str">
        <f t="shared" ca="1" si="346"/>
        <v>-</v>
      </c>
      <c r="RL47" s="19" t="str">
        <f t="shared" ca="1" si="346"/>
        <v>-</v>
      </c>
      <c r="RM47" s="19" t="str">
        <f t="shared" ca="1" si="348"/>
        <v>-</v>
      </c>
      <c r="RN47" s="19" t="str">
        <f t="shared" ca="1" si="348"/>
        <v>-</v>
      </c>
      <c r="RO47" s="19" t="str">
        <f t="shared" ca="1" si="348"/>
        <v>-</v>
      </c>
      <c r="RP47" s="19" t="str">
        <f t="shared" ca="1" si="348"/>
        <v>-</v>
      </c>
      <c r="RQ47" s="19" t="str">
        <f t="shared" ca="1" si="348"/>
        <v>-</v>
      </c>
      <c r="RR47" s="19" t="str">
        <f t="shared" ca="1" si="348"/>
        <v>-</v>
      </c>
      <c r="RS47" s="19" t="str">
        <f t="shared" ca="1" si="348"/>
        <v>-</v>
      </c>
      <c r="RT47" s="19" t="str">
        <f t="shared" ca="1" si="348"/>
        <v>-</v>
      </c>
      <c r="RU47" s="19" t="str">
        <f t="shared" ca="1" si="348"/>
        <v>-</v>
      </c>
      <c r="RV47" s="19" t="str">
        <f t="shared" ca="1" si="349"/>
        <v>-</v>
      </c>
      <c r="RW47" s="19" t="str">
        <f t="shared" ca="1" si="349"/>
        <v>-</v>
      </c>
      <c r="RX47" s="19" t="str">
        <f t="shared" ca="1" si="349"/>
        <v>-</v>
      </c>
      <c r="RY47" s="19" t="str">
        <f t="shared" ca="1" si="349"/>
        <v>-</v>
      </c>
      <c r="RZ47" s="19" t="str">
        <f t="shared" ca="1" si="349"/>
        <v>-</v>
      </c>
      <c r="SA47" s="19" t="str">
        <f t="shared" ca="1" si="349"/>
        <v>-</v>
      </c>
      <c r="SB47" s="19" t="str">
        <f t="shared" ca="1" si="348"/>
        <v>-</v>
      </c>
      <c r="SC47" s="19" t="str">
        <f t="shared" ca="1" si="348"/>
        <v>-</v>
      </c>
      <c r="SD47" s="19" t="str">
        <f t="shared" ca="1" si="348"/>
        <v>-</v>
      </c>
      <c r="SE47" s="19" t="str">
        <f t="shared" ca="1" si="348"/>
        <v>-</v>
      </c>
      <c r="SF47" s="19" t="str">
        <f t="shared" ca="1" si="348"/>
        <v>-</v>
      </c>
      <c r="SG47" s="19" t="str">
        <f t="shared" ca="1" si="348"/>
        <v>-</v>
      </c>
      <c r="SH47" s="19" t="str">
        <f t="shared" ca="1" si="348"/>
        <v>-</v>
      </c>
      <c r="SI47" s="19" t="str">
        <f t="shared" ca="1" si="350"/>
        <v>-</v>
      </c>
      <c r="SJ47" s="19" t="str">
        <f t="shared" ca="1" si="350"/>
        <v>-</v>
      </c>
      <c r="SK47" s="19" t="str">
        <f t="shared" ca="1" si="350"/>
        <v>-</v>
      </c>
      <c r="SL47" s="19" t="str">
        <f t="shared" ca="1" si="350"/>
        <v>-</v>
      </c>
      <c r="SM47" s="19" t="str">
        <f t="shared" ca="1" si="350"/>
        <v>-</v>
      </c>
      <c r="SN47" s="19" t="str">
        <f t="shared" ca="1" si="350"/>
        <v>-</v>
      </c>
      <c r="SO47" s="19" t="str">
        <f t="shared" ca="1" si="350"/>
        <v>-</v>
      </c>
      <c r="SP47" s="19" t="str">
        <f t="shared" ca="1" si="350"/>
        <v>-</v>
      </c>
      <c r="SQ47" s="19" t="str">
        <f t="shared" ca="1" si="350"/>
        <v>-</v>
      </c>
      <c r="SR47" s="19" t="str">
        <f t="shared" ca="1" si="350"/>
        <v>-</v>
      </c>
      <c r="SS47" s="19" t="str">
        <f t="shared" ca="1" si="350"/>
        <v>-</v>
      </c>
      <c r="ST47" s="19" t="str">
        <f t="shared" ca="1" si="350"/>
        <v>-</v>
      </c>
      <c r="SU47" s="19" t="str">
        <f t="shared" ca="1" si="350"/>
        <v>-</v>
      </c>
      <c r="SV47" s="19" t="str">
        <f t="shared" ca="1" si="351"/>
        <v>-</v>
      </c>
      <c r="SW47" s="19" t="str">
        <f t="shared" ca="1" si="351"/>
        <v>-</v>
      </c>
      <c r="SX47" s="19" t="str">
        <f t="shared" ca="1" si="351"/>
        <v>-</v>
      </c>
      <c r="SY47" s="19" t="str">
        <f t="shared" ca="1" si="351"/>
        <v>-</v>
      </c>
      <c r="SZ47" s="19" t="str">
        <f t="shared" ca="1" si="351"/>
        <v>-</v>
      </c>
      <c r="TA47" s="19" t="str">
        <f t="shared" ca="1" si="351"/>
        <v>-</v>
      </c>
      <c r="TB47" s="12" t="str">
        <f t="shared" ca="1" si="352"/>
        <v>-</v>
      </c>
      <c r="TC47" s="19" t="str">
        <f t="shared" ca="1" si="407"/>
        <v>-</v>
      </c>
      <c r="TD47" s="19" t="str">
        <f t="shared" ca="1" si="407"/>
        <v>-</v>
      </c>
      <c r="TE47" s="19" t="str">
        <f t="shared" ca="1" si="407"/>
        <v>-</v>
      </c>
      <c r="TF47" s="19" t="str">
        <f t="shared" ca="1" si="407"/>
        <v>-</v>
      </c>
      <c r="TG47" s="19" t="str">
        <f t="shared" ca="1" si="407"/>
        <v>-</v>
      </c>
      <c r="TH47" s="19" t="str">
        <f t="shared" ca="1" si="407"/>
        <v>-</v>
      </c>
      <c r="TI47" s="19" t="str">
        <f t="shared" ca="1" si="407"/>
        <v>-</v>
      </c>
      <c r="TJ47" s="19" t="str">
        <f t="shared" ca="1" si="407"/>
        <v>-</v>
      </c>
      <c r="TK47" s="19" t="str">
        <f t="shared" ca="1" si="407"/>
        <v>-</v>
      </c>
      <c r="TL47" s="19" t="str">
        <f t="shared" ca="1" si="407"/>
        <v>-</v>
      </c>
      <c r="TM47" s="19" t="str">
        <f t="shared" ca="1" si="407"/>
        <v>-</v>
      </c>
      <c r="TN47" s="19" t="str">
        <f t="shared" ca="1" si="407"/>
        <v>-</v>
      </c>
      <c r="TO47" s="19" t="str">
        <f t="shared" ca="1" si="407"/>
        <v>-</v>
      </c>
      <c r="TP47" s="19" t="str">
        <f t="shared" ca="1" si="407"/>
        <v>-</v>
      </c>
      <c r="TQ47" s="19" t="str">
        <f t="shared" ca="1" si="407"/>
        <v>-</v>
      </c>
      <c r="TR47" s="19" t="str">
        <f t="shared" ca="1" si="407"/>
        <v>-</v>
      </c>
      <c r="TS47" s="19" t="str">
        <f t="shared" ca="1" si="407"/>
        <v>-</v>
      </c>
      <c r="TT47" s="19" t="str">
        <f t="shared" ca="1" si="407"/>
        <v>-</v>
      </c>
      <c r="TU47" s="19" t="str">
        <f t="shared" ca="1" si="407"/>
        <v>-</v>
      </c>
      <c r="TV47" s="19" t="str">
        <f t="shared" ca="1" si="407"/>
        <v>-</v>
      </c>
      <c r="TW47" s="19" t="str">
        <f t="shared" ca="1" si="407"/>
        <v>-</v>
      </c>
      <c r="TX47" s="19" t="str">
        <f t="shared" ca="1" si="407"/>
        <v>-</v>
      </c>
      <c r="TY47" s="19" t="str">
        <f t="shared" ca="1" si="407"/>
        <v>-</v>
      </c>
      <c r="TZ47" s="19" t="str">
        <f t="shared" ca="1" si="407"/>
        <v>-</v>
      </c>
      <c r="UA47" s="19" t="str">
        <f t="shared" ca="1" si="407"/>
        <v>-</v>
      </c>
      <c r="UB47" s="19" t="str">
        <f t="shared" ca="1" si="407"/>
        <v>-</v>
      </c>
      <c r="UC47" s="19" t="str">
        <f t="shared" ca="1" si="407"/>
        <v>-</v>
      </c>
      <c r="UD47" s="19" t="str">
        <f t="shared" ca="1" si="407"/>
        <v>-</v>
      </c>
      <c r="UE47" s="19" t="str">
        <f t="shared" ca="1" si="407"/>
        <v>-</v>
      </c>
      <c r="UF47" s="19" t="str">
        <f t="shared" ca="1" si="407"/>
        <v>-</v>
      </c>
      <c r="UG47" s="19" t="str">
        <f t="shared" ca="1" si="407"/>
        <v>-</v>
      </c>
      <c r="UH47" s="19" t="str">
        <f t="shared" ca="1" si="407"/>
        <v>-</v>
      </c>
      <c r="UI47" s="19" t="str">
        <f t="shared" ca="1" si="407"/>
        <v>-</v>
      </c>
      <c r="UJ47" s="19" t="str">
        <f t="shared" ca="1" si="407"/>
        <v>-</v>
      </c>
      <c r="UK47" s="19" t="str">
        <f t="shared" ca="1" si="407"/>
        <v>-</v>
      </c>
      <c r="UL47" s="19" t="str">
        <f t="shared" ca="1" si="407"/>
        <v>-</v>
      </c>
      <c r="UM47" s="19" t="str">
        <f t="shared" ca="1" si="407"/>
        <v>-</v>
      </c>
      <c r="UN47" s="19" t="str">
        <f t="shared" ca="1" si="407"/>
        <v>-</v>
      </c>
      <c r="UO47" s="19" t="str">
        <f t="shared" ca="1" si="407"/>
        <v>-</v>
      </c>
      <c r="UP47" s="19" t="str">
        <f t="shared" ca="1" si="407"/>
        <v>-</v>
      </c>
      <c r="UQ47" s="19" t="str">
        <f t="shared" ca="1" si="407"/>
        <v>-</v>
      </c>
      <c r="UR47" s="19" t="str">
        <f t="shared" ca="1" si="407"/>
        <v>-</v>
      </c>
      <c r="US47" s="19" t="str">
        <f t="shared" ca="1" si="407"/>
        <v>-</v>
      </c>
      <c r="UT47" s="19" t="str">
        <f t="shared" ca="1" si="407"/>
        <v>-</v>
      </c>
      <c r="UU47" s="19" t="str">
        <f t="shared" ca="1" si="407"/>
        <v>-</v>
      </c>
      <c r="UV47" s="19" t="str">
        <f t="shared" ca="1" si="407"/>
        <v>-</v>
      </c>
      <c r="UW47" s="19" t="str">
        <f t="shared" ca="1" si="407"/>
        <v>-</v>
      </c>
      <c r="UX47" s="19" t="str">
        <f t="shared" ca="1" si="407"/>
        <v>-</v>
      </c>
      <c r="UY47" s="19" t="str">
        <f t="shared" ca="1" si="407"/>
        <v>-</v>
      </c>
      <c r="UZ47" s="19" t="str">
        <f t="shared" ca="1" si="407"/>
        <v>-</v>
      </c>
      <c r="VA47" s="19" t="str">
        <f t="shared" ca="1" si="407"/>
        <v>-</v>
      </c>
      <c r="VB47" s="19" t="str">
        <f t="shared" ca="1" si="387"/>
        <v>-</v>
      </c>
      <c r="VC47" s="19" t="str">
        <f t="shared" ca="1" si="387"/>
        <v>-</v>
      </c>
      <c r="VD47" s="19" t="str">
        <f t="shared" ca="1" si="387"/>
        <v>-</v>
      </c>
      <c r="VE47" s="19" t="str">
        <f t="shared" ca="1" si="387"/>
        <v>-</v>
      </c>
      <c r="VF47" s="19" t="str">
        <f t="shared" ca="1" si="353"/>
        <v>-</v>
      </c>
      <c r="VG47" s="19" t="str">
        <f t="shared" ca="1" si="353"/>
        <v>-</v>
      </c>
      <c r="VH47" s="19" t="str">
        <f t="shared" ca="1" si="353"/>
        <v>-</v>
      </c>
      <c r="VI47" s="19" t="str">
        <f t="shared" ca="1" si="353"/>
        <v>-</v>
      </c>
      <c r="VJ47" s="19" t="str">
        <f t="shared" ca="1" si="353"/>
        <v>-</v>
      </c>
      <c r="VK47" s="19" t="str">
        <f t="shared" ca="1" si="353"/>
        <v>-</v>
      </c>
      <c r="VL47" s="19">
        <f t="shared" ca="1" si="388"/>
        <v>1</v>
      </c>
      <c r="VM47" s="23">
        <v>0</v>
      </c>
    </row>
    <row r="48" spans="1:585" outlineLevel="2">
      <c r="A48" s="21">
        <f t="shared" si="372"/>
        <v>43</v>
      </c>
      <c r="B48" s="561">
        <f t="shared" ca="1" si="408"/>
        <v>41</v>
      </c>
      <c r="C48">
        <f>202</f>
        <v>202</v>
      </c>
      <c r="D48" s="136" t="str">
        <f t="shared" ca="1" si="278"/>
        <v>GSW</v>
      </c>
      <c r="E48" t="b">
        <v>1</v>
      </c>
      <c r="F48" t="b">
        <v>0</v>
      </c>
      <c r="G48" s="349" t="b">
        <v>0</v>
      </c>
      <c r="H48" s="229">
        <f t="shared" ca="1" si="394"/>
        <v>8</v>
      </c>
      <c r="I48" s="229">
        <f t="shared" ca="1" si="355"/>
        <v>1</v>
      </c>
      <c r="J48" s="116">
        <f t="shared" ca="1" si="280"/>
        <v>0</v>
      </c>
      <c r="K48" s="229">
        <f t="shared" ca="1" si="355"/>
        <v>0</v>
      </c>
      <c r="L48" s="229">
        <f t="shared" ca="1" si="355"/>
        <v>0</v>
      </c>
      <c r="M48" s="229"/>
      <c r="N48" s="229">
        <f t="shared" ca="1" si="356"/>
        <v>2</v>
      </c>
      <c r="O48" s="229">
        <f t="shared" ca="1" si="357"/>
        <v>3</v>
      </c>
      <c r="P48" s="229">
        <f t="shared" ca="1" si="358"/>
        <v>2</v>
      </c>
      <c r="Q48" s="229">
        <f t="shared" ca="1" si="359"/>
        <v>2</v>
      </c>
      <c r="R48" s="229">
        <f t="shared" ca="1" si="359"/>
        <v>0</v>
      </c>
      <c r="S48" s="229">
        <f t="shared" ca="1" si="359"/>
        <v>0</v>
      </c>
      <c r="T48" s="229">
        <f t="shared" ca="1" si="359"/>
        <v>0</v>
      </c>
      <c r="U48" s="229">
        <f t="shared" ca="1" si="359"/>
        <v>0</v>
      </c>
      <c r="V48" s="229">
        <f t="shared" ca="1" si="358"/>
        <v>0</v>
      </c>
      <c r="W48" s="229">
        <f t="shared" ca="1" si="360"/>
        <v>1</v>
      </c>
      <c r="X48" s="229">
        <f t="shared" ca="1" si="358"/>
        <v>1</v>
      </c>
      <c r="Y48" s="229">
        <f t="shared" ca="1" si="358"/>
        <v>1</v>
      </c>
      <c r="Z48" s="265"/>
      <c r="AA48" s="265"/>
      <c r="AB48" s="265"/>
      <c r="AC48" s="265"/>
      <c r="AD48" s="265"/>
      <c r="AE48" s="229">
        <f t="shared" ca="1" si="361"/>
        <v>0</v>
      </c>
      <c r="AF48" s="265"/>
      <c r="AG48" s="265">
        <f t="shared" ca="1" si="362"/>
        <v>0</v>
      </c>
      <c r="AH48" s="265">
        <f t="shared" ca="1" si="362"/>
        <v>0</v>
      </c>
      <c r="AI48" s="265">
        <f t="shared" ca="1" si="362"/>
        <v>0</v>
      </c>
      <c r="AJ48" s="265">
        <f t="shared" ca="1" si="362"/>
        <v>0</v>
      </c>
      <c r="AK48" s="265">
        <f t="shared" ca="1" si="362"/>
        <v>0</v>
      </c>
      <c r="AL48" s="265">
        <f t="shared" ca="1" si="362"/>
        <v>0</v>
      </c>
      <c r="AM48" s="265">
        <f t="shared" ca="1" si="362"/>
        <v>0</v>
      </c>
      <c r="AN48" s="136">
        <f t="shared" ca="1" si="284"/>
        <v>2</v>
      </c>
      <c r="AO48" s="136">
        <f ca="1">INDEX(CHOOSE($P48,DataAutumn!i.AdultDrys,DataWinter!i.AdultDrys,DataSpring!i.AdultDrys),1,$O48)</f>
        <v>4</v>
      </c>
      <c r="AP48" s="5">
        <f t="shared" ca="1" si="285"/>
        <v>1</v>
      </c>
      <c r="AQ48" s="5">
        <f t="shared" ca="1" si="285"/>
        <v>1</v>
      </c>
      <c r="AR48" s="5">
        <f t="shared" ca="1" si="286"/>
        <v>3</v>
      </c>
      <c r="AS48">
        <f t="shared" ca="1" si="287"/>
        <v>4</v>
      </c>
      <c r="AV48" s="224" t="str">
        <f t="shared" ca="1" si="288"/>
        <v>FeedSupply 00008 GSW MWM&amp;BBT Day169 Scan2-0000 RR     GP100% WP100% MP100% T_TRUE (F33N11)</v>
      </c>
      <c r="AW48" s="9" t="str">
        <f ca="1">IF(COUNTIF(AV$5:AV48,AV48)=1,"-","Dup")</f>
        <v>-</v>
      </c>
      <c r="AX48" s="9"/>
      <c r="AY48" s="19" t="b">
        <f t="shared" ref="AY48:BF48" ca="1" si="419">OFFSET(AY$5,$B48,0)</f>
        <v>0</v>
      </c>
      <c r="AZ48" s="19" t="b">
        <f t="shared" ca="1" si="419"/>
        <v>0</v>
      </c>
      <c r="BA48" s="19" t="b">
        <f t="shared" ca="1" si="419"/>
        <v>0</v>
      </c>
      <c r="BB48" s="19" t="b">
        <f t="shared" ref="BB48:BC60" ca="1" si="420">OFFSET(BB$5,$B48,0)</f>
        <v>0</v>
      </c>
      <c r="BC48" s="19" t="b">
        <f t="shared" ca="1" si="420"/>
        <v>0</v>
      </c>
      <c r="BD48" s="19" t="b">
        <f t="shared" ca="1" si="419"/>
        <v>0</v>
      </c>
      <c r="BE48" s="19" t="b">
        <f t="shared" ca="1" si="419"/>
        <v>0</v>
      </c>
      <c r="BF48" s="19" t="b">
        <f t="shared" ca="1" si="419"/>
        <v>0</v>
      </c>
      <c r="BG48" s="9"/>
      <c r="BH48" s="19" t="b">
        <f t="shared" ca="1" si="289"/>
        <v>1</v>
      </c>
      <c r="BI48" s="19" t="str">
        <f t="shared" ca="1" si="289"/>
        <v>-</v>
      </c>
      <c r="BJ48" s="19" t="str">
        <f t="shared" ca="1" si="289"/>
        <v>-</v>
      </c>
      <c r="BK48" s="19" t="str">
        <f t="shared" ca="1" si="289"/>
        <v>-</v>
      </c>
      <c r="BL48" s="19" t="b">
        <f t="shared" ca="1" si="289"/>
        <v>0</v>
      </c>
      <c r="BM48" s="19">
        <f t="shared" ca="1" si="290"/>
        <v>0</v>
      </c>
      <c r="BN48" s="19" t="b">
        <f t="shared" ca="1" si="290"/>
        <v>1</v>
      </c>
      <c r="BO48" s="9"/>
      <c r="BP48" s="19" t="str">
        <f t="shared" ca="1" si="291"/>
        <v>-</v>
      </c>
      <c r="BQ48" s="5" t="str">
        <f t="shared" ca="1" si="292"/>
        <v>-</v>
      </c>
      <c r="BR48" s="5">
        <f t="shared" ca="1" si="293"/>
        <v>0</v>
      </c>
      <c r="BS48" s="19" t="str">
        <f t="shared" ca="1" si="294"/>
        <v>-</v>
      </c>
      <c r="BT48" s="19" t="str">
        <f t="shared" ca="1" si="294"/>
        <v>-</v>
      </c>
      <c r="BU48" s="19" t="str">
        <f t="shared" ca="1" si="294"/>
        <v>-</v>
      </c>
      <c r="BV48" s="5" t="str">
        <f t="shared" ca="1" si="295"/>
        <v>-</v>
      </c>
      <c r="BW48" s="5">
        <f t="shared" ca="1" si="296"/>
        <v>0</v>
      </c>
      <c r="BX48" s="19" t="str">
        <f t="shared" ca="1" si="297"/>
        <v>-</v>
      </c>
      <c r="BY48" s="5" t="str">
        <f t="shared" ca="1" si="298"/>
        <v>-</v>
      </c>
      <c r="BZ48" s="5">
        <f t="shared" ca="1" si="299"/>
        <v>0</v>
      </c>
      <c r="CA48" s="19" t="str">
        <f t="shared" ca="1" si="300"/>
        <v>-</v>
      </c>
      <c r="CB48" s="19" t="str">
        <f t="shared" ca="1" si="300"/>
        <v>-</v>
      </c>
      <c r="CC48" s="19" t="str">
        <f t="shared" ca="1" si="300"/>
        <v>-</v>
      </c>
      <c r="CD48" s="5" t="str">
        <f t="shared" ca="1" si="301"/>
        <v>-</v>
      </c>
      <c r="CE48" s="5">
        <f t="shared" ca="1" si="302"/>
        <v>0</v>
      </c>
      <c r="CF48" s="9"/>
      <c r="CG48" s="19" t="str">
        <f t="shared" ca="1" si="303"/>
        <v>-</v>
      </c>
      <c r="CH48" s="19" t="str">
        <f t="shared" ca="1" si="303"/>
        <v>-</v>
      </c>
      <c r="CI48" s="19" t="str">
        <f t="shared" ca="1" si="303"/>
        <v>-</v>
      </c>
      <c r="CJ48" s="19" t="str">
        <f t="shared" ca="1" si="303"/>
        <v>-</v>
      </c>
      <c r="CK48" s="19" t="str">
        <f t="shared" ca="1" si="303"/>
        <v>-</v>
      </c>
      <c r="CL48" s="19" t="str">
        <f t="shared" ca="1" si="303"/>
        <v>-</v>
      </c>
      <c r="CM48" s="19" t="str">
        <f t="shared" ca="1" si="303"/>
        <v>-</v>
      </c>
      <c r="CN48" s="19" t="str">
        <f t="shared" ca="1" si="303"/>
        <v>-</v>
      </c>
      <c r="CO48" s="19" t="str">
        <f t="shared" ca="1" si="303"/>
        <v>-</v>
      </c>
      <c r="CP48" s="19" t="str">
        <f t="shared" ca="1" si="303"/>
        <v>-</v>
      </c>
      <c r="CQ48" s="9"/>
      <c r="CR48" s="136" t="b">
        <f t="shared" ca="1" si="304"/>
        <v>1</v>
      </c>
      <c r="CS48" s="229" t="b">
        <f ca="1">OFFSET(CS48,-1,0)</f>
        <v>1</v>
      </c>
      <c r="CT48" s="19" t="b">
        <f t="shared" ca="1" si="396"/>
        <v>1</v>
      </c>
      <c r="CU48" s="582">
        <f t="shared" ca="1" si="397"/>
        <v>232120000004</v>
      </c>
      <c r="CV48" s="19" t="b">
        <f t="shared" ca="1" si="396"/>
        <v>0</v>
      </c>
      <c r="CW48" s="12" t="s">
        <v>31</v>
      </c>
      <c r="CX48" s="19" t="str">
        <f t="shared" ca="1" si="375"/>
        <v>-</v>
      </c>
      <c r="CY48" s="583">
        <f t="shared" ca="1" si="390"/>
        <v>232120000004</v>
      </c>
      <c r="CZ48" s="430">
        <f t="shared" ca="1" si="306"/>
        <v>669</v>
      </c>
      <c r="DA48" s="430">
        <f t="shared" ca="1" si="306"/>
        <v>703</v>
      </c>
      <c r="DB48" s="430">
        <f t="shared" ca="1" si="306"/>
        <v>738</v>
      </c>
      <c r="DC48" s="144">
        <f t="shared" ca="1" si="307"/>
        <v>413</v>
      </c>
      <c r="DD48" s="144">
        <f t="shared" ca="1" si="307"/>
        <v>448</v>
      </c>
      <c r="DE48" s="144">
        <f t="shared" ca="1" si="307"/>
        <v>483</v>
      </c>
      <c r="DF48" s="19" t="str">
        <f t="shared" ca="1" si="376"/>
        <v>-</v>
      </c>
      <c r="DG48" s="19" t="str">
        <f t="shared" ca="1" si="308"/>
        <v>-</v>
      </c>
      <c r="DH48" s="19" t="str">
        <f t="shared" ca="1" si="308"/>
        <v>-</v>
      </c>
      <c r="DI48" s="19" t="str">
        <f t="shared" ca="1" si="308"/>
        <v>-</v>
      </c>
      <c r="DJ48" s="19" t="str">
        <f t="shared" ca="1" si="308"/>
        <v>-</v>
      </c>
      <c r="DK48" s="19" t="str">
        <f t="shared" ca="1" si="308"/>
        <v>-</v>
      </c>
      <c r="DL48" s="12">
        <v>1</v>
      </c>
      <c r="DM48" s="12">
        <v>1</v>
      </c>
      <c r="DN48" s="19">
        <f t="shared" ca="1" si="309"/>
        <v>0</v>
      </c>
      <c r="DO48" s="19" t="str">
        <f t="shared" ca="1" si="309"/>
        <v>-</v>
      </c>
      <c r="DP48" s="19" t="str">
        <f t="shared" ca="1" si="309"/>
        <v>-</v>
      </c>
      <c r="DQ48" s="19" t="str">
        <f t="shared" ca="1" si="377"/>
        <v>-</v>
      </c>
      <c r="DR48" s="19" t="str">
        <f t="shared" ca="1" si="377"/>
        <v>-</v>
      </c>
      <c r="DS48" s="19" t="str">
        <f t="shared" ca="1" si="377"/>
        <v>-</v>
      </c>
      <c r="DT48" s="19">
        <f t="shared" ca="1" si="377"/>
        <v>0</v>
      </c>
      <c r="DU48" s="19" t="str">
        <f t="shared" ca="1" si="377"/>
        <v>-</v>
      </c>
      <c r="DV48" s="19" t="str">
        <f t="shared" ca="1" si="377"/>
        <v>-</v>
      </c>
      <c r="DW48" s="19" t="str">
        <f t="shared" ca="1" si="289"/>
        <v>-</v>
      </c>
      <c r="DX48" s="19">
        <f t="shared" ca="1" si="289"/>
        <v>1</v>
      </c>
      <c r="DY48" s="19">
        <f t="shared" ca="1" si="289"/>
        <v>1</v>
      </c>
      <c r="DZ48" s="9"/>
      <c r="EA48" s="19" t="str">
        <f t="shared" ca="1" si="178"/>
        <v>-</v>
      </c>
      <c r="EB48" s="19" t="str">
        <f t="shared" ca="1" si="178"/>
        <v>-</v>
      </c>
      <c r="EC48" s="19" t="str">
        <f t="shared" ca="1" si="178"/>
        <v>-</v>
      </c>
      <c r="ED48" s="19" t="str">
        <f t="shared" ca="1" si="178"/>
        <v>-</v>
      </c>
      <c r="EE48" s="19" t="str">
        <f t="shared" ca="1" si="178"/>
        <v>-</v>
      </c>
      <c r="EF48" s="19" t="str">
        <f t="shared" ca="1" si="178"/>
        <v>-</v>
      </c>
      <c r="EG48" s="19" t="str">
        <f t="shared" ca="1" si="178"/>
        <v>-</v>
      </c>
      <c r="EH48" s="19" t="str">
        <f t="shared" ca="1" si="178"/>
        <v>-</v>
      </c>
      <c r="EI48" s="19" t="str">
        <f t="shared" ca="1" si="178"/>
        <v>-</v>
      </c>
      <c r="EJ48" s="19" t="str">
        <f t="shared" ca="1" si="178"/>
        <v>-</v>
      </c>
      <c r="EK48" s="19" t="str">
        <f t="shared" ca="1" si="178"/>
        <v>-</v>
      </c>
      <c r="EL48" s="19" t="str">
        <f t="shared" ca="1" si="178"/>
        <v>-</v>
      </c>
      <c r="EM48" s="19">
        <f t="shared" ca="1" si="378"/>
        <v>0</v>
      </c>
      <c r="EN48" s="19">
        <f t="shared" ca="1" si="311"/>
        <v>0</v>
      </c>
      <c r="EO48" s="19">
        <f t="shared" ca="1" si="311"/>
        <v>0</v>
      </c>
      <c r="EP48" s="19">
        <f t="shared" ca="1" si="311"/>
        <v>0</v>
      </c>
      <c r="EQ48" s="19">
        <f t="shared" ca="1" si="311"/>
        <v>0</v>
      </c>
      <c r="ER48" s="19">
        <f t="shared" ca="1" si="311"/>
        <v>0</v>
      </c>
      <c r="ES48" s="19">
        <f t="shared" ca="1" si="311"/>
        <v>0</v>
      </c>
      <c r="ET48" s="19">
        <f t="shared" ca="1" si="311"/>
        <v>0</v>
      </c>
      <c r="EU48" s="19">
        <f t="shared" ca="1" si="311"/>
        <v>0</v>
      </c>
      <c r="EV48" s="19">
        <f t="shared" ca="1" si="311"/>
        <v>0</v>
      </c>
      <c r="EW48" s="19">
        <f t="shared" ca="1" si="311"/>
        <v>0</v>
      </c>
      <c r="EX48" s="19">
        <f t="shared" ca="1" si="311"/>
        <v>0</v>
      </c>
      <c r="EY48" s="19">
        <f t="shared" ca="1" si="311"/>
        <v>0</v>
      </c>
      <c r="EZ48" s="19">
        <f t="shared" ca="1" si="311"/>
        <v>0</v>
      </c>
      <c r="FA48" s="19">
        <f t="shared" ca="1" si="311"/>
        <v>0</v>
      </c>
      <c r="FB48" s="19">
        <f t="shared" ca="1" si="311"/>
        <v>0</v>
      </c>
      <c r="FC48" s="19">
        <f t="shared" ca="1" si="311"/>
        <v>0</v>
      </c>
      <c r="FD48" s="19">
        <f t="shared" ca="1" si="311"/>
        <v>0</v>
      </c>
      <c r="FE48" s="19">
        <f t="shared" ca="1" si="311"/>
        <v>0</v>
      </c>
      <c r="FF48" s="19">
        <f t="shared" ca="1" si="311"/>
        <v>0</v>
      </c>
      <c r="FG48" s="19">
        <f t="shared" ca="1" si="311"/>
        <v>0</v>
      </c>
      <c r="FH48" s="19">
        <f t="shared" ca="1" si="311"/>
        <v>0</v>
      </c>
      <c r="FI48" s="19">
        <f t="shared" ca="1" si="311"/>
        <v>0</v>
      </c>
      <c r="FJ48" s="19">
        <f t="shared" ca="1" si="311"/>
        <v>0</v>
      </c>
      <c r="FK48" s="19">
        <f t="shared" ref="FK48:HV48" ca="1" si="421">OFFSET(FK$5,$B48,0)</f>
        <v>0</v>
      </c>
      <c r="FL48" s="19">
        <f t="shared" ca="1" si="421"/>
        <v>0</v>
      </c>
      <c r="FM48" s="19">
        <f t="shared" ca="1" si="421"/>
        <v>0</v>
      </c>
      <c r="FN48" s="19">
        <f t="shared" ca="1" si="421"/>
        <v>0</v>
      </c>
      <c r="FO48" s="19">
        <f t="shared" ca="1" si="421"/>
        <v>0</v>
      </c>
      <c r="FP48" s="19">
        <f t="shared" ca="1" si="313"/>
        <v>0</v>
      </c>
      <c r="FQ48" s="19">
        <f t="shared" ca="1" si="313"/>
        <v>0</v>
      </c>
      <c r="FR48" s="19">
        <f t="shared" ca="1" si="313"/>
        <v>0</v>
      </c>
      <c r="FS48" s="19">
        <f t="shared" ca="1" si="313"/>
        <v>0</v>
      </c>
      <c r="FT48" s="19">
        <f t="shared" ca="1" si="313"/>
        <v>0</v>
      </c>
      <c r="FU48" s="19">
        <f t="shared" ca="1" si="313"/>
        <v>0</v>
      </c>
      <c r="FV48" s="19">
        <f t="shared" ca="1" si="313"/>
        <v>0</v>
      </c>
      <c r="FW48" s="19">
        <f t="shared" ca="1" si="313"/>
        <v>0</v>
      </c>
      <c r="FX48" s="19">
        <f t="shared" ca="1" si="313"/>
        <v>0</v>
      </c>
      <c r="FY48" s="19">
        <f t="shared" ca="1" si="313"/>
        <v>0</v>
      </c>
      <c r="FZ48" s="19">
        <f t="shared" ca="1" si="421"/>
        <v>0</v>
      </c>
      <c r="GA48" s="19">
        <f t="shared" ca="1" si="421"/>
        <v>0</v>
      </c>
      <c r="GB48" s="19">
        <f t="shared" ca="1" si="421"/>
        <v>0</v>
      </c>
      <c r="GC48" s="19">
        <f t="shared" ca="1" si="421"/>
        <v>0</v>
      </c>
      <c r="GD48" s="19">
        <f t="shared" ca="1" si="421"/>
        <v>0</v>
      </c>
      <c r="GE48" s="19">
        <f t="shared" ca="1" si="421"/>
        <v>0</v>
      </c>
      <c r="GF48" s="19">
        <f t="shared" ca="1" si="421"/>
        <v>0</v>
      </c>
      <c r="GG48" s="19">
        <f t="shared" ca="1" si="421"/>
        <v>0</v>
      </c>
      <c r="GH48" s="19">
        <f t="shared" ca="1" si="421"/>
        <v>0</v>
      </c>
      <c r="GI48" s="19">
        <f t="shared" ca="1" si="421"/>
        <v>0</v>
      </c>
      <c r="GJ48" s="19">
        <f t="shared" ca="1" si="421"/>
        <v>0</v>
      </c>
      <c r="GK48" s="19">
        <f t="shared" ca="1" si="421"/>
        <v>0</v>
      </c>
      <c r="GL48" s="19">
        <f t="shared" ca="1" si="421"/>
        <v>0</v>
      </c>
      <c r="GM48" s="19">
        <f t="shared" ca="1" si="421"/>
        <v>0</v>
      </c>
      <c r="GN48" s="19">
        <f t="shared" ca="1" si="421"/>
        <v>0</v>
      </c>
      <c r="GO48" s="19">
        <f t="shared" ca="1" si="421"/>
        <v>0</v>
      </c>
      <c r="GP48" s="19">
        <f t="shared" ca="1" si="421"/>
        <v>0</v>
      </c>
      <c r="GQ48" s="19">
        <f t="shared" ca="1" si="421"/>
        <v>0</v>
      </c>
      <c r="GR48" s="19">
        <f t="shared" ca="1" si="421"/>
        <v>0</v>
      </c>
      <c r="GS48" s="19">
        <f t="shared" ca="1" si="421"/>
        <v>0</v>
      </c>
      <c r="GT48" s="19">
        <f t="shared" ca="1" si="421"/>
        <v>0</v>
      </c>
      <c r="GU48" s="19">
        <f t="shared" ca="1" si="421"/>
        <v>0</v>
      </c>
      <c r="GV48" s="19">
        <f t="shared" ca="1" si="421"/>
        <v>0</v>
      </c>
      <c r="GW48" s="19">
        <f t="shared" ca="1" si="421"/>
        <v>0</v>
      </c>
      <c r="GX48" s="19">
        <f t="shared" ca="1" si="421"/>
        <v>0</v>
      </c>
      <c r="GY48" s="19">
        <f t="shared" ca="1" si="421"/>
        <v>0</v>
      </c>
      <c r="GZ48" s="19">
        <f t="shared" ca="1" si="421"/>
        <v>0</v>
      </c>
      <c r="HA48" s="19">
        <f t="shared" ca="1" si="421"/>
        <v>0</v>
      </c>
      <c r="HB48" s="19">
        <f t="shared" ca="1" si="421"/>
        <v>0</v>
      </c>
      <c r="HC48" s="19">
        <f t="shared" ca="1" si="421"/>
        <v>0</v>
      </c>
      <c r="HD48" s="19">
        <f t="shared" ca="1" si="421"/>
        <v>0</v>
      </c>
      <c r="HE48" s="19">
        <f t="shared" ca="1" si="421"/>
        <v>0</v>
      </c>
      <c r="HF48" s="19">
        <f t="shared" ca="1" si="421"/>
        <v>0</v>
      </c>
      <c r="HG48" s="19">
        <f t="shared" ca="1" si="421"/>
        <v>0</v>
      </c>
      <c r="HH48" s="19">
        <f t="shared" ca="1" si="421"/>
        <v>0</v>
      </c>
      <c r="HI48" s="19">
        <f t="shared" ca="1" si="421"/>
        <v>0</v>
      </c>
      <c r="HJ48" s="19">
        <f t="shared" ca="1" si="421"/>
        <v>0</v>
      </c>
      <c r="HK48" s="19">
        <f t="shared" ca="1" si="421"/>
        <v>0</v>
      </c>
      <c r="HL48" s="19">
        <f t="shared" ca="1" si="421"/>
        <v>0</v>
      </c>
      <c r="HM48" s="19">
        <f t="shared" ca="1" si="421"/>
        <v>0</v>
      </c>
      <c r="HN48" s="19">
        <f t="shared" ca="1" si="421"/>
        <v>0</v>
      </c>
      <c r="HO48" s="19">
        <f t="shared" ca="1" si="421"/>
        <v>0</v>
      </c>
      <c r="HP48" s="19">
        <f t="shared" ca="1" si="421"/>
        <v>0</v>
      </c>
      <c r="HQ48" s="19">
        <f t="shared" ca="1" si="421"/>
        <v>0</v>
      </c>
      <c r="HR48" s="19">
        <f t="shared" ca="1" si="421"/>
        <v>0</v>
      </c>
      <c r="HS48" s="19">
        <f t="shared" ca="1" si="421"/>
        <v>0</v>
      </c>
      <c r="HT48" s="19">
        <f t="shared" ca="1" si="421"/>
        <v>0</v>
      </c>
      <c r="HU48" s="19">
        <f t="shared" ca="1" si="421"/>
        <v>0</v>
      </c>
      <c r="HV48" s="19">
        <f t="shared" ca="1" si="421"/>
        <v>0</v>
      </c>
      <c r="HW48" s="19">
        <f t="shared" ref="HW48:JG48" ca="1" si="422">OFFSET(HW$5,$B48,0)</f>
        <v>0</v>
      </c>
      <c r="HX48" s="19">
        <f t="shared" ca="1" si="422"/>
        <v>0</v>
      </c>
      <c r="HY48" s="19">
        <f t="shared" ca="1" si="316"/>
        <v>0</v>
      </c>
      <c r="HZ48" s="19">
        <f t="shared" ca="1" si="316"/>
        <v>0</v>
      </c>
      <c r="IA48" s="19">
        <f t="shared" ca="1" si="316"/>
        <v>0</v>
      </c>
      <c r="IB48" s="19">
        <f t="shared" ca="1" si="316"/>
        <v>0</v>
      </c>
      <c r="IC48" s="19">
        <f t="shared" ca="1" si="316"/>
        <v>0</v>
      </c>
      <c r="ID48" s="19">
        <f t="shared" ca="1" si="316"/>
        <v>0</v>
      </c>
      <c r="IE48" s="19">
        <f t="shared" ca="1" si="316"/>
        <v>0</v>
      </c>
      <c r="IF48" s="19">
        <f t="shared" ca="1" si="316"/>
        <v>0</v>
      </c>
      <c r="IG48" s="19">
        <f t="shared" ca="1" si="316"/>
        <v>0</v>
      </c>
      <c r="IH48" s="19">
        <f t="shared" ca="1" si="316"/>
        <v>0</v>
      </c>
      <c r="II48" s="19">
        <f t="shared" ca="1" si="422"/>
        <v>0</v>
      </c>
      <c r="IJ48" s="19">
        <f t="shared" ca="1" si="422"/>
        <v>0</v>
      </c>
      <c r="IK48" s="19">
        <f t="shared" ca="1" si="422"/>
        <v>0</v>
      </c>
      <c r="IL48" s="19">
        <f t="shared" ca="1" si="422"/>
        <v>0</v>
      </c>
      <c r="IM48" s="19">
        <f t="shared" ca="1" si="422"/>
        <v>0</v>
      </c>
      <c r="IN48" s="19">
        <f t="shared" ca="1" si="422"/>
        <v>0</v>
      </c>
      <c r="IO48" s="19">
        <f t="shared" ca="1" si="422"/>
        <v>0</v>
      </c>
      <c r="IP48" s="19">
        <f t="shared" ca="1" si="422"/>
        <v>0</v>
      </c>
      <c r="IQ48" s="19">
        <f t="shared" ca="1" si="422"/>
        <v>0</v>
      </c>
      <c r="IR48" s="19">
        <f t="shared" ca="1" si="422"/>
        <v>0</v>
      </c>
      <c r="IS48" s="19">
        <f t="shared" ca="1" si="422"/>
        <v>0</v>
      </c>
      <c r="IT48" s="19">
        <f t="shared" ca="1" si="422"/>
        <v>0</v>
      </c>
      <c r="IU48" s="19">
        <f t="shared" ca="1" si="422"/>
        <v>0</v>
      </c>
      <c r="IV48" s="19">
        <f t="shared" ca="1" si="422"/>
        <v>0</v>
      </c>
      <c r="IW48" s="19">
        <f t="shared" ca="1" si="422"/>
        <v>0</v>
      </c>
      <c r="IX48" s="19">
        <f t="shared" ca="1" si="422"/>
        <v>0</v>
      </c>
      <c r="IY48" s="19">
        <f t="shared" ca="1" si="422"/>
        <v>0</v>
      </c>
      <c r="IZ48" s="19">
        <f t="shared" ca="1" si="422"/>
        <v>0</v>
      </c>
      <c r="JA48" s="19">
        <f t="shared" ca="1" si="422"/>
        <v>0</v>
      </c>
      <c r="JB48" s="19">
        <f t="shared" ca="1" si="422"/>
        <v>0</v>
      </c>
      <c r="JC48" s="19">
        <f t="shared" ca="1" si="422"/>
        <v>0</v>
      </c>
      <c r="JD48" s="19">
        <f t="shared" ca="1" si="422"/>
        <v>0</v>
      </c>
      <c r="JE48" s="19">
        <f t="shared" ca="1" si="422"/>
        <v>0</v>
      </c>
      <c r="JF48" s="19">
        <f t="shared" ca="1" si="422"/>
        <v>0</v>
      </c>
      <c r="JG48" s="19">
        <f t="shared" ca="1" si="422"/>
        <v>0</v>
      </c>
      <c r="JH48" s="5">
        <f t="shared" ca="1" si="317"/>
        <v>43</v>
      </c>
      <c r="JI48" s="9"/>
      <c r="JJ48" s="5">
        <f t="shared" ca="1" si="318"/>
        <v>1</v>
      </c>
      <c r="JK48" s="5" t="b">
        <f t="shared" ca="1" si="318"/>
        <v>1</v>
      </c>
      <c r="JL48" s="19">
        <f t="shared" ca="1" si="380"/>
        <v>0</v>
      </c>
      <c r="JM48" s="5">
        <f t="shared" ca="1" si="319"/>
        <v>0</v>
      </c>
      <c r="JN48" s="5">
        <f t="shared" ca="1" si="320"/>
        <v>0.01</v>
      </c>
      <c r="JO48" s="19">
        <f t="shared" ca="1" si="321"/>
        <v>0</v>
      </c>
      <c r="JP48" s="19">
        <f t="shared" ca="1" si="321"/>
        <v>0</v>
      </c>
      <c r="JQ48" s="19">
        <f t="shared" ca="1" si="321"/>
        <v>60</v>
      </c>
      <c r="JR48" s="19">
        <f t="shared" ca="1" si="380"/>
        <v>1</v>
      </c>
      <c r="JS48" s="19">
        <f t="shared" ca="1" si="380"/>
        <v>0</v>
      </c>
      <c r="JT48" s="19">
        <f t="shared" ca="1" si="380"/>
        <v>0</v>
      </c>
      <c r="JU48" s="19">
        <f t="shared" ca="1" si="380"/>
        <v>0</v>
      </c>
      <c r="JV48" s="19">
        <f t="shared" ca="1" si="380"/>
        <v>0</v>
      </c>
      <c r="JW48" s="19">
        <f t="shared" ca="1" si="380"/>
        <v>0</v>
      </c>
      <c r="JX48" s="19">
        <f t="shared" ca="1" si="380"/>
        <v>0</v>
      </c>
      <c r="JY48" s="19">
        <f t="shared" ca="1" si="380"/>
        <v>0</v>
      </c>
      <c r="JZ48" s="19">
        <f t="shared" ca="1" si="380"/>
        <v>0</v>
      </c>
      <c r="KA48" s="19">
        <f t="shared" ca="1" si="380"/>
        <v>0</v>
      </c>
      <c r="KB48" s="19">
        <f t="shared" ca="1" si="380"/>
        <v>0</v>
      </c>
      <c r="KC48" s="19">
        <f t="shared" ca="1" si="380"/>
        <v>0</v>
      </c>
      <c r="KD48" s="19">
        <f t="shared" ca="1" si="380"/>
        <v>0</v>
      </c>
      <c r="KE48" s="19">
        <f t="shared" ca="1" si="380"/>
        <v>0</v>
      </c>
      <c r="KF48" s="19">
        <f t="shared" ref="KF48:LC48" ca="1" si="423">OFFSET(KF$5,$B48,0)</f>
        <v>0</v>
      </c>
      <c r="KG48" s="19">
        <f t="shared" ca="1" si="423"/>
        <v>0</v>
      </c>
      <c r="KH48" s="19">
        <f t="shared" ca="1" si="423"/>
        <v>0</v>
      </c>
      <c r="KI48" s="19">
        <f t="shared" ca="1" si="423"/>
        <v>0</v>
      </c>
      <c r="KJ48" s="19">
        <f t="shared" ca="1" si="423"/>
        <v>0</v>
      </c>
      <c r="KK48" s="19">
        <f t="shared" ca="1" si="423"/>
        <v>0</v>
      </c>
      <c r="KL48" s="19">
        <f t="shared" ca="1" si="423"/>
        <v>0</v>
      </c>
      <c r="KM48" s="19">
        <f t="shared" ca="1" si="423"/>
        <v>0</v>
      </c>
      <c r="KN48" s="5">
        <f t="shared" ca="1" si="322"/>
        <v>0</v>
      </c>
      <c r="KO48" s="5">
        <f t="shared" ca="1" si="322"/>
        <v>0</v>
      </c>
      <c r="KP48" s="5">
        <f t="shared" ca="1" si="322"/>
        <v>0.05</v>
      </c>
      <c r="KQ48" s="5">
        <f t="shared" ca="1" si="322"/>
        <v>0.05</v>
      </c>
      <c r="KR48" s="19">
        <f t="shared" ca="1" si="270"/>
        <v>0</v>
      </c>
      <c r="KS48" s="19">
        <f t="shared" ca="1" si="423"/>
        <v>0</v>
      </c>
      <c r="KT48" s="19">
        <f t="shared" ca="1" si="222"/>
        <v>0</v>
      </c>
      <c r="KU48" s="19">
        <f t="shared" ca="1" si="222"/>
        <v>0</v>
      </c>
      <c r="KV48" s="19">
        <f t="shared" ca="1" si="222"/>
        <v>0</v>
      </c>
      <c r="KW48" s="19">
        <f t="shared" ca="1" si="423"/>
        <v>0</v>
      </c>
      <c r="KX48" s="19">
        <f t="shared" ca="1" si="423"/>
        <v>1</v>
      </c>
      <c r="KY48" s="19">
        <f t="shared" ca="1" si="323"/>
        <v>0</v>
      </c>
      <c r="KZ48" s="19">
        <f t="shared" ca="1" si="323"/>
        <v>0</v>
      </c>
      <c r="LA48" s="19">
        <f t="shared" ca="1" si="323"/>
        <v>0</v>
      </c>
      <c r="LB48" s="19">
        <f t="shared" ca="1" si="423"/>
        <v>0</v>
      </c>
      <c r="LC48" s="19">
        <f t="shared" ca="1" si="423"/>
        <v>1</v>
      </c>
      <c r="LD48" s="9"/>
      <c r="LE48" s="19" t="str">
        <f t="shared" ca="1" si="324"/>
        <v>-</v>
      </c>
      <c r="LF48" s="19" t="str">
        <f t="shared" ca="1" si="324"/>
        <v>-</v>
      </c>
      <c r="LG48" s="19" t="str">
        <f t="shared" ca="1" si="324"/>
        <v>-</v>
      </c>
      <c r="LH48" s="19" t="str">
        <f t="shared" ca="1" si="324"/>
        <v>-</v>
      </c>
      <c r="LI48" s="5" t="b">
        <f t="shared" ca="1" si="325"/>
        <v>0</v>
      </c>
      <c r="LJ48" s="5" t="b">
        <f t="shared" ca="1" si="326"/>
        <v>0</v>
      </c>
      <c r="LK48" s="5" t="b">
        <f t="shared" ca="1" si="326"/>
        <v>1</v>
      </c>
      <c r="LL48" s="5" t="b">
        <f t="shared" ca="1" si="326"/>
        <v>0</v>
      </c>
      <c r="LM48" s="136">
        <f t="shared" ca="1" si="327"/>
        <v>2</v>
      </c>
      <c r="LN48" s="136">
        <f t="shared" ca="1" si="327"/>
        <v>2</v>
      </c>
      <c r="LO48" s="5" t="b">
        <f t="shared" ref="LO48:LR48" ca="1" si="424">INDEX(i.dryman,($AO48-1)*4+$AN48,LO$18)</f>
        <v>0</v>
      </c>
      <c r="LP48" s="5" t="b">
        <f t="shared" ca="1" si="424"/>
        <v>0</v>
      </c>
      <c r="LQ48" s="5" t="b">
        <f t="shared" ca="1" si="424"/>
        <v>1</v>
      </c>
      <c r="LR48" s="5" t="b">
        <f t="shared" ca="1" si="424"/>
        <v>0</v>
      </c>
      <c r="LS48" s="5">
        <f t="shared" ref="LS48:LT48" ca="1" si="425">INDEX(i.dryman,($AO48-1)*4+$AN48,LS$18+$O48-1)</f>
        <v>1</v>
      </c>
      <c r="LT48" s="5">
        <f t="shared" ca="1" si="425"/>
        <v>0.66</v>
      </c>
      <c r="LU48" s="5" t="b">
        <f ca="1">AND(INDEX(i.dryman,($AO48-1)*4+$AN48,LU$18),($LN48&gt;0))</f>
        <v>1</v>
      </c>
      <c r="LV48" s="5" t="str" cm="1">
        <f t="array" aca="1" ref="LV48" ca="1">IF(OR(LW48:MD48&lt;&gt;"-"),TRUE,"-")</f>
        <v>-</v>
      </c>
      <c r="LW48" s="19" t="str">
        <f t="shared" ca="1" si="330"/>
        <v>-</v>
      </c>
      <c r="LX48" s="19" t="str">
        <f t="shared" ca="1" si="330"/>
        <v>-</v>
      </c>
      <c r="LY48" s="19" t="str">
        <f t="shared" ca="1" si="330"/>
        <v>-</v>
      </c>
      <c r="LZ48" s="19" t="str">
        <f t="shared" ca="1" si="330"/>
        <v>-</v>
      </c>
      <c r="MA48" s="19" t="str">
        <f t="shared" ca="1" si="330"/>
        <v>-</v>
      </c>
      <c r="MB48" s="19" t="str">
        <f t="shared" ca="1" si="330"/>
        <v>-</v>
      </c>
      <c r="MC48" s="19" t="str">
        <f t="shared" ca="1" si="330"/>
        <v>-</v>
      </c>
      <c r="MD48" s="19" t="str">
        <f t="shared" ca="1" si="330"/>
        <v>-</v>
      </c>
      <c r="ME48" s="5" t="b">
        <f t="array" aca="1" ref="ME48" ca="1">IF(OR(MF48:ML48&lt;&gt;"-"),TRUE,"-")</f>
        <v>1</v>
      </c>
      <c r="MF48" s="19">
        <f t="shared" ca="1" si="383"/>
        <v>0</v>
      </c>
      <c r="MG48" s="19" t="str">
        <f t="shared" ca="1" si="383"/>
        <v>-</v>
      </c>
      <c r="MH48" s="19">
        <f t="shared" ca="1" si="383"/>
        <v>999999</v>
      </c>
      <c r="MI48" s="19">
        <f t="shared" ca="1" si="383"/>
        <v>999999</v>
      </c>
      <c r="MJ48" s="19">
        <f t="shared" ca="1" si="383"/>
        <v>999999</v>
      </c>
      <c r="MK48" s="19">
        <f t="shared" ca="1" si="383"/>
        <v>999999</v>
      </c>
      <c r="ML48" s="19">
        <f t="shared" ca="1" si="383"/>
        <v>999999</v>
      </c>
      <c r="MM48" s="5" t="str">
        <f t="array" aca="1" ref="MM48" ca="1">IF(OR(MN48:MO48&lt;&gt;"-"),TRUE,"-")</f>
        <v>-</v>
      </c>
      <c r="MN48" s="19" t="str">
        <f t="shared" ca="1" si="332"/>
        <v>-</v>
      </c>
      <c r="MO48" s="19" t="str">
        <f t="shared" ca="1" si="234"/>
        <v>-</v>
      </c>
      <c r="MP48" s="19" t="b">
        <f t="shared" ca="1" si="235"/>
        <v>0</v>
      </c>
      <c r="MQ48" s="19">
        <f t="shared" ca="1" si="384"/>
        <v>0</v>
      </c>
      <c r="MR48" s="5" t="str">
        <f t="shared" ca="1" si="333"/>
        <v>-</v>
      </c>
      <c r="MS48" s="5" t="str">
        <f t="shared" ca="1" si="333"/>
        <v>-</v>
      </c>
      <c r="MT48" s="5" t="str">
        <f t="shared" ca="1" si="333"/>
        <v>-</v>
      </c>
      <c r="MU48" s="5" t="str">
        <f t="shared" ca="1" si="333"/>
        <v>-</v>
      </c>
      <c r="MV48" s="19" t="str">
        <f t="shared" ca="1" si="237"/>
        <v>-</v>
      </c>
      <c r="MW48" s="19" t="str">
        <f t="shared" ca="1" si="335"/>
        <v>-</v>
      </c>
      <c r="MX48" s="19" t="str">
        <f t="shared" ca="1" si="335"/>
        <v>-</v>
      </c>
      <c r="MY48" s="19" t="str">
        <f t="shared" ca="1" si="335"/>
        <v>-</v>
      </c>
      <c r="MZ48" s="19" t="str">
        <f t="shared" ca="1" si="335"/>
        <v>-</v>
      </c>
      <c r="NA48" s="19" t="str">
        <f t="shared" ca="1" si="335"/>
        <v>-</v>
      </c>
      <c r="NB48" s="19" t="str">
        <f t="shared" ca="1" si="335"/>
        <v>-</v>
      </c>
      <c r="NC48" s="19" t="str">
        <f t="shared" ca="1" si="335"/>
        <v>-</v>
      </c>
      <c r="ND48" s="19">
        <f t="shared" ca="1" si="335"/>
        <v>500</v>
      </c>
      <c r="NE48" s="19">
        <f t="shared" ca="1" si="335"/>
        <v>500</v>
      </c>
      <c r="NF48" s="19" t="str">
        <f t="shared" ca="1" si="335"/>
        <v>-</v>
      </c>
      <c r="NG48" s="19">
        <f t="shared" ca="1" si="335"/>
        <v>150</v>
      </c>
      <c r="NH48" s="19">
        <f t="shared" ca="1" si="335"/>
        <v>550</v>
      </c>
      <c r="NI48" s="5">
        <f t="shared" ca="1" si="336"/>
        <v>1</v>
      </c>
      <c r="NJ48" s="9"/>
      <c r="NK48" s="19">
        <f t="shared" ca="1" si="335"/>
        <v>70</v>
      </c>
      <c r="NL48" s="19">
        <f t="shared" ca="1" si="386"/>
        <v>50</v>
      </c>
      <c r="NM48" s="19">
        <f t="shared" ca="1" si="386"/>
        <v>75</v>
      </c>
      <c r="NN48" s="19">
        <f t="shared" ca="1" si="386"/>
        <v>50</v>
      </c>
      <c r="NO48" s="19">
        <f t="shared" ca="1" si="239"/>
        <v>1</v>
      </c>
      <c r="NP48" s="5">
        <f t="shared" ca="1" si="337"/>
        <v>1</v>
      </c>
      <c r="NQ48" s="19">
        <f t="shared" ca="1" si="368"/>
        <v>1</v>
      </c>
      <c r="NR48" s="19">
        <f t="shared" ca="1" si="368"/>
        <v>1</v>
      </c>
      <c r="NS48" s="9"/>
      <c r="NT48" s="19" t="b">
        <f t="shared" ca="1" si="386"/>
        <v>0</v>
      </c>
      <c r="NU48" s="19" t="b">
        <f t="shared" ca="1" si="386"/>
        <v>0</v>
      </c>
      <c r="NV48" s="19" t="str">
        <f t="shared" ca="1" si="386"/>
        <v>-</v>
      </c>
      <c r="NW48" s="19" t="str">
        <f t="shared" ca="1" si="386"/>
        <v>-</v>
      </c>
      <c r="NX48" s="19">
        <f t="shared" ca="1" si="386"/>
        <v>1</v>
      </c>
      <c r="NY48" s="19">
        <f t="shared" ca="1" si="386"/>
        <v>1</v>
      </c>
      <c r="NZ48" s="19">
        <f t="shared" ca="1" si="386"/>
        <v>2.1403206110492325</v>
      </c>
      <c r="OA48" s="19">
        <f t="shared" ca="1" si="386"/>
        <v>1.965073149607067</v>
      </c>
      <c r="OB48" s="19">
        <f t="shared" ca="1" si="386"/>
        <v>1.9869867897902949</v>
      </c>
      <c r="OC48" s="19">
        <f t="shared" ca="1" si="386"/>
        <v>0.84809443844984356</v>
      </c>
      <c r="OD48" s="19">
        <f t="shared" ca="1" si="386"/>
        <v>1.2867145190754228</v>
      </c>
      <c r="OE48" s="19">
        <f t="shared" ca="1" si="386"/>
        <v>1</v>
      </c>
      <c r="OF48" s="19">
        <f t="shared" ca="1" si="386"/>
        <v>0.26</v>
      </c>
      <c r="OG48" s="9"/>
      <c r="OH48" s="12" t="str">
        <f t="shared" ca="1" si="339"/>
        <v>-</v>
      </c>
      <c r="OI48" s="19" t="str">
        <f t="shared" ref="OI48:QT48" ca="1" si="426">OFFSET(OI$5,$B48,0)</f>
        <v>-</v>
      </c>
      <c r="OJ48" s="19" t="str">
        <f t="shared" ca="1" si="426"/>
        <v>-</v>
      </c>
      <c r="OK48" s="19" t="str">
        <f t="shared" ca="1" si="341"/>
        <v>-</v>
      </c>
      <c r="OL48" s="19" t="str">
        <f t="shared" ca="1" si="426"/>
        <v>-</v>
      </c>
      <c r="OM48" s="19" t="str">
        <f t="shared" ca="1" si="342"/>
        <v>-</v>
      </c>
      <c r="ON48" s="19" t="str">
        <f t="shared" ca="1" si="426"/>
        <v>-</v>
      </c>
      <c r="OO48" s="19" t="str">
        <f t="shared" ca="1" si="426"/>
        <v>-</v>
      </c>
      <c r="OP48" s="19" t="str">
        <f t="shared" ca="1" si="426"/>
        <v>-</v>
      </c>
      <c r="OQ48" s="19" t="str">
        <f t="shared" ca="1" si="426"/>
        <v>-</v>
      </c>
      <c r="OR48" s="19" t="str">
        <f t="shared" ca="1" si="426"/>
        <v>-</v>
      </c>
      <c r="OS48" s="19" t="str">
        <f t="shared" ca="1" si="426"/>
        <v>-</v>
      </c>
      <c r="OT48" s="19" t="str">
        <f t="shared" ca="1" si="426"/>
        <v>-</v>
      </c>
      <c r="OU48" s="19" t="str">
        <f t="shared" ca="1" si="426"/>
        <v>-</v>
      </c>
      <c r="OV48" s="19" t="str">
        <f t="shared" ca="1" si="426"/>
        <v>-</v>
      </c>
      <c r="OW48" s="19" t="str">
        <f t="shared" ca="1" si="426"/>
        <v>-</v>
      </c>
      <c r="OX48" s="19" t="str">
        <f t="shared" ca="1" si="426"/>
        <v>-</v>
      </c>
      <c r="OY48" s="19" t="str">
        <f t="shared" ca="1" si="426"/>
        <v>-</v>
      </c>
      <c r="OZ48" s="19" t="str">
        <f t="shared" ca="1" si="426"/>
        <v>-</v>
      </c>
      <c r="PA48" s="19" t="str">
        <f t="shared" ca="1" si="426"/>
        <v>-</v>
      </c>
      <c r="PB48" s="19" t="str">
        <f t="shared" ca="1" si="426"/>
        <v>-</v>
      </c>
      <c r="PC48" s="19" t="str">
        <f t="shared" ca="1" si="426"/>
        <v>-</v>
      </c>
      <c r="PD48" s="19" t="str">
        <f t="shared" ca="1" si="426"/>
        <v>-</v>
      </c>
      <c r="PE48" s="19" t="str">
        <f t="shared" ca="1" si="426"/>
        <v>-</v>
      </c>
      <c r="PF48" s="19" t="str">
        <f t="shared" ca="1" si="426"/>
        <v>-</v>
      </c>
      <c r="PG48" s="19" t="str">
        <f t="shared" ca="1" si="426"/>
        <v>-</v>
      </c>
      <c r="PH48" s="19" t="str">
        <f t="shared" ca="1" si="344"/>
        <v>-</v>
      </c>
      <c r="PI48" s="19" t="str">
        <f t="shared" ca="1" si="344"/>
        <v>-</v>
      </c>
      <c r="PJ48" s="19" t="str">
        <f t="shared" ca="1" si="344"/>
        <v>-</v>
      </c>
      <c r="PK48" s="19" t="str">
        <f t="shared" ca="1" si="344"/>
        <v>-</v>
      </c>
      <c r="PL48" s="19" t="str">
        <f t="shared" ca="1" si="344"/>
        <v>-</v>
      </c>
      <c r="PM48" s="19" t="str">
        <f t="shared" ca="1" si="344"/>
        <v>-</v>
      </c>
      <c r="PN48" s="19" t="str">
        <f t="shared" ca="1" si="344"/>
        <v>-</v>
      </c>
      <c r="PO48" s="19" t="str">
        <f t="shared" ca="1" si="344"/>
        <v>-</v>
      </c>
      <c r="PP48" s="19" t="str">
        <f t="shared" ca="1" si="344"/>
        <v>-</v>
      </c>
      <c r="PQ48" s="19" t="str">
        <f t="shared" ca="1" si="344"/>
        <v>-</v>
      </c>
      <c r="PR48" s="19" t="str">
        <f t="shared" ca="1" si="426"/>
        <v>-</v>
      </c>
      <c r="PS48" s="19" t="str">
        <f t="shared" ca="1" si="426"/>
        <v>-</v>
      </c>
      <c r="PT48" s="19" t="str">
        <f t="shared" ca="1" si="426"/>
        <v>-</v>
      </c>
      <c r="PU48" s="19" t="str">
        <f t="shared" ca="1" si="426"/>
        <v>-</v>
      </c>
      <c r="PV48" s="19" t="str">
        <f t="shared" ca="1" si="426"/>
        <v>-</v>
      </c>
      <c r="PW48" s="19" t="str">
        <f t="shared" ca="1" si="426"/>
        <v>-</v>
      </c>
      <c r="PX48" s="19" t="str">
        <f t="shared" ca="1" si="426"/>
        <v>-</v>
      </c>
      <c r="PY48" s="19" t="str">
        <f t="shared" ca="1" si="426"/>
        <v>-</v>
      </c>
      <c r="PZ48" s="19" t="str">
        <f t="shared" ca="1" si="426"/>
        <v>-</v>
      </c>
      <c r="QA48" s="19" t="str">
        <f t="shared" ca="1" si="426"/>
        <v>-</v>
      </c>
      <c r="QB48" s="19" t="str">
        <f t="shared" ca="1" si="426"/>
        <v>-</v>
      </c>
      <c r="QC48" s="19" t="str">
        <f t="shared" ca="1" si="426"/>
        <v>-</v>
      </c>
      <c r="QD48" s="19" t="str">
        <f t="shared" ca="1" si="426"/>
        <v>-</v>
      </c>
      <c r="QE48" s="19" t="str">
        <f t="shared" ca="1" si="426"/>
        <v>-</v>
      </c>
      <c r="QF48" s="19" t="str">
        <f t="shared" ca="1" si="426"/>
        <v>-</v>
      </c>
      <c r="QG48" s="19" t="str">
        <f t="shared" ca="1" si="426"/>
        <v>-</v>
      </c>
      <c r="QH48" s="19" t="str">
        <f t="shared" ca="1" si="426"/>
        <v>-</v>
      </c>
      <c r="QI48" s="19" t="str">
        <f t="shared" ca="1" si="426"/>
        <v>-</v>
      </c>
      <c r="QJ48" s="19" t="str">
        <f t="shared" ca="1" si="426"/>
        <v>-</v>
      </c>
      <c r="QK48" s="19" t="str">
        <f t="shared" ca="1" si="426"/>
        <v>-</v>
      </c>
      <c r="QL48" s="19" t="str">
        <f t="shared" ca="1" si="426"/>
        <v>-</v>
      </c>
      <c r="QM48" s="19" t="str">
        <f t="shared" ca="1" si="426"/>
        <v>-</v>
      </c>
      <c r="QN48" s="19" t="str">
        <f t="shared" ca="1" si="426"/>
        <v>-</v>
      </c>
      <c r="QO48" s="19" t="str">
        <f t="shared" ca="1" si="426"/>
        <v>-</v>
      </c>
      <c r="QP48" s="19" t="str">
        <f t="shared" ca="1" si="426"/>
        <v>-</v>
      </c>
      <c r="QQ48" s="19" t="str">
        <f t="shared" ca="1" si="426"/>
        <v>-</v>
      </c>
      <c r="QR48" s="12" t="b">
        <f t="shared" ca="1" si="347"/>
        <v>1</v>
      </c>
      <c r="QS48" s="19" t="str">
        <f t="shared" ca="1" si="426"/>
        <v>-</v>
      </c>
      <c r="QT48" s="19" t="str">
        <f t="shared" ca="1" si="426"/>
        <v>-</v>
      </c>
      <c r="QU48" s="19" t="str">
        <f t="shared" ref="QU48:TA48" ca="1" si="427">OFFSET(QU$5,$B48,0)</f>
        <v>-</v>
      </c>
      <c r="QV48" s="19" t="str">
        <f t="shared" ca="1" si="405"/>
        <v>-</v>
      </c>
      <c r="QW48" s="19" t="str">
        <f t="shared" ca="1" si="405"/>
        <v>-</v>
      </c>
      <c r="QX48" s="19" t="str">
        <f t="shared" ca="1" si="405"/>
        <v>-</v>
      </c>
      <c r="QY48" s="19" t="str">
        <f t="shared" ca="1" si="405"/>
        <v>-</v>
      </c>
      <c r="QZ48" s="19" t="str">
        <f t="shared" ca="1" si="405"/>
        <v>-</v>
      </c>
      <c r="RA48" s="19" t="str">
        <f t="shared" ca="1" si="405"/>
        <v>-</v>
      </c>
      <c r="RB48" s="19" t="str">
        <f t="shared" ca="1" si="427"/>
        <v>-</v>
      </c>
      <c r="RC48" s="19" t="str">
        <f t="shared" ca="1" si="427"/>
        <v>-</v>
      </c>
      <c r="RD48" s="19" t="str">
        <f t="shared" ca="1" si="427"/>
        <v>-</v>
      </c>
      <c r="RE48" s="19" t="str">
        <f t="shared" ca="1" si="427"/>
        <v>-</v>
      </c>
      <c r="RF48" s="19" t="str">
        <f t="shared" ca="1" si="427"/>
        <v>-</v>
      </c>
      <c r="RG48" s="19" t="str">
        <f t="shared" ca="1" si="427"/>
        <v>-</v>
      </c>
      <c r="RH48" s="19" t="str">
        <f t="shared" ca="1" si="427"/>
        <v>-</v>
      </c>
      <c r="RI48" s="19" t="str">
        <f t="shared" ca="1" si="427"/>
        <v>-</v>
      </c>
      <c r="RJ48" s="19" t="str">
        <f t="shared" ca="1" si="427"/>
        <v>-</v>
      </c>
      <c r="RK48" s="19" t="str">
        <f t="shared" ca="1" si="427"/>
        <v>-</v>
      </c>
      <c r="RL48" s="19" t="str">
        <f t="shared" ca="1" si="427"/>
        <v>-</v>
      </c>
      <c r="RM48" s="19" t="str">
        <f t="shared" ca="1" si="427"/>
        <v>-</v>
      </c>
      <c r="RN48" s="19" t="str">
        <f t="shared" ca="1" si="427"/>
        <v>-</v>
      </c>
      <c r="RO48" s="19" t="str">
        <f t="shared" ca="1" si="427"/>
        <v>-</v>
      </c>
      <c r="RP48" s="19" t="str">
        <f t="shared" ca="1" si="427"/>
        <v>-</v>
      </c>
      <c r="RQ48" s="19" t="str">
        <f t="shared" ca="1" si="427"/>
        <v>-</v>
      </c>
      <c r="RR48" s="19" t="str">
        <f t="shared" ca="1" si="427"/>
        <v>-</v>
      </c>
      <c r="RS48" s="19" t="str">
        <f t="shared" ca="1" si="427"/>
        <v>-</v>
      </c>
      <c r="RT48" s="19" t="str">
        <f t="shared" ca="1" si="427"/>
        <v>-</v>
      </c>
      <c r="RU48" s="19" t="str">
        <f t="shared" ca="1" si="427"/>
        <v>-</v>
      </c>
      <c r="RV48" s="19" t="str">
        <f t="shared" ca="1" si="349"/>
        <v>-</v>
      </c>
      <c r="RW48" s="19" t="str">
        <f t="shared" ca="1" si="349"/>
        <v>-</v>
      </c>
      <c r="RX48" s="19" t="str">
        <f t="shared" ca="1" si="349"/>
        <v>-</v>
      </c>
      <c r="RY48" s="19" t="str">
        <f t="shared" ca="1" si="349"/>
        <v>-</v>
      </c>
      <c r="RZ48" s="19" t="str">
        <f t="shared" ca="1" si="349"/>
        <v>-</v>
      </c>
      <c r="SA48" s="19" t="str">
        <f t="shared" ca="1" si="349"/>
        <v>-</v>
      </c>
      <c r="SB48" s="19" t="str">
        <f t="shared" ca="1" si="427"/>
        <v>-</v>
      </c>
      <c r="SC48" s="19" t="str">
        <f t="shared" ca="1" si="427"/>
        <v>-</v>
      </c>
      <c r="SD48" s="19" t="str">
        <f t="shared" ca="1" si="427"/>
        <v>-</v>
      </c>
      <c r="SE48" s="19" t="str">
        <f t="shared" ca="1" si="427"/>
        <v>-</v>
      </c>
      <c r="SF48" s="19" t="str">
        <f t="shared" ca="1" si="427"/>
        <v>-</v>
      </c>
      <c r="SG48" s="19" t="str">
        <f t="shared" ca="1" si="427"/>
        <v>-</v>
      </c>
      <c r="SH48" s="19" t="str">
        <f t="shared" ca="1" si="427"/>
        <v>-</v>
      </c>
      <c r="SI48" s="19" t="str">
        <f t="shared" ca="1" si="427"/>
        <v>-</v>
      </c>
      <c r="SJ48" s="19" t="str">
        <f t="shared" ca="1" si="427"/>
        <v>-</v>
      </c>
      <c r="SK48" s="19" t="str">
        <f t="shared" ca="1" si="427"/>
        <v>-</v>
      </c>
      <c r="SL48" s="19" t="str">
        <f t="shared" ca="1" si="427"/>
        <v>-</v>
      </c>
      <c r="SM48" s="19" t="str">
        <f t="shared" ca="1" si="427"/>
        <v>-</v>
      </c>
      <c r="SN48" s="19" t="str">
        <f t="shared" ca="1" si="427"/>
        <v>-</v>
      </c>
      <c r="SO48" s="19" t="str">
        <f t="shared" ca="1" si="427"/>
        <v>-</v>
      </c>
      <c r="SP48" s="19" t="str">
        <f t="shared" ca="1" si="427"/>
        <v>-</v>
      </c>
      <c r="SQ48" s="19" t="str">
        <f t="shared" ca="1" si="427"/>
        <v>-</v>
      </c>
      <c r="SR48" s="19" t="str">
        <f t="shared" ca="1" si="427"/>
        <v>-</v>
      </c>
      <c r="SS48" s="19" t="str">
        <f t="shared" ca="1" si="427"/>
        <v>-</v>
      </c>
      <c r="ST48" s="19" t="str">
        <f t="shared" ca="1" si="427"/>
        <v>-</v>
      </c>
      <c r="SU48" s="19" t="str">
        <f t="shared" ca="1" si="427"/>
        <v>-</v>
      </c>
      <c r="SV48" s="19" t="str">
        <f t="shared" ca="1" si="427"/>
        <v>-</v>
      </c>
      <c r="SW48" s="19" t="str">
        <f t="shared" ca="1" si="427"/>
        <v>-</v>
      </c>
      <c r="SX48" s="19" t="str">
        <f t="shared" ca="1" si="427"/>
        <v>-</v>
      </c>
      <c r="SY48" s="19" t="str">
        <f t="shared" ca="1" si="427"/>
        <v>-</v>
      </c>
      <c r="SZ48" s="19" t="str">
        <f t="shared" ca="1" si="427"/>
        <v>-</v>
      </c>
      <c r="TA48" s="19" t="str">
        <f t="shared" ca="1" si="427"/>
        <v>-</v>
      </c>
      <c r="TB48" s="12" t="str">
        <f t="shared" ca="1" si="352"/>
        <v>-</v>
      </c>
      <c r="TC48" s="19" t="str">
        <f t="shared" ref="TC48:VA48" ca="1" si="428">OFFSET(TC$5,$B48,0)</f>
        <v>-</v>
      </c>
      <c r="TD48" s="19" t="str">
        <f t="shared" ca="1" si="428"/>
        <v>-</v>
      </c>
      <c r="TE48" s="19" t="str">
        <f t="shared" ca="1" si="428"/>
        <v>-</v>
      </c>
      <c r="TF48" s="19" t="str">
        <f t="shared" ca="1" si="428"/>
        <v>-</v>
      </c>
      <c r="TG48" s="19" t="str">
        <f t="shared" ca="1" si="428"/>
        <v>-</v>
      </c>
      <c r="TH48" s="19" t="str">
        <f t="shared" ca="1" si="428"/>
        <v>-</v>
      </c>
      <c r="TI48" s="19" t="str">
        <f t="shared" ca="1" si="428"/>
        <v>-</v>
      </c>
      <c r="TJ48" s="19" t="str">
        <f t="shared" ca="1" si="428"/>
        <v>-</v>
      </c>
      <c r="TK48" s="19" t="str">
        <f t="shared" ca="1" si="428"/>
        <v>-</v>
      </c>
      <c r="TL48" s="19" t="str">
        <f t="shared" ca="1" si="428"/>
        <v>-</v>
      </c>
      <c r="TM48" s="19" t="str">
        <f t="shared" ca="1" si="428"/>
        <v>-</v>
      </c>
      <c r="TN48" s="19" t="str">
        <f t="shared" ca="1" si="428"/>
        <v>-</v>
      </c>
      <c r="TO48" s="19" t="str">
        <f t="shared" ca="1" si="428"/>
        <v>-</v>
      </c>
      <c r="TP48" s="19" t="str">
        <f t="shared" ca="1" si="428"/>
        <v>-</v>
      </c>
      <c r="TQ48" s="19" t="str">
        <f t="shared" ca="1" si="428"/>
        <v>-</v>
      </c>
      <c r="TR48" s="19" t="str">
        <f t="shared" ca="1" si="428"/>
        <v>-</v>
      </c>
      <c r="TS48" s="19" t="str">
        <f t="shared" ca="1" si="428"/>
        <v>-</v>
      </c>
      <c r="TT48" s="19" t="str">
        <f t="shared" ca="1" si="428"/>
        <v>-</v>
      </c>
      <c r="TU48" s="19" t="str">
        <f t="shared" ca="1" si="428"/>
        <v>-</v>
      </c>
      <c r="TV48" s="19" t="str">
        <f t="shared" ca="1" si="428"/>
        <v>-</v>
      </c>
      <c r="TW48" s="19" t="str">
        <f t="shared" ca="1" si="428"/>
        <v>-</v>
      </c>
      <c r="TX48" s="19" t="str">
        <f t="shared" ca="1" si="428"/>
        <v>-</v>
      </c>
      <c r="TY48" s="19" t="str">
        <f t="shared" ca="1" si="428"/>
        <v>-</v>
      </c>
      <c r="TZ48" s="19" t="str">
        <f t="shared" ca="1" si="428"/>
        <v>-</v>
      </c>
      <c r="UA48" s="19" t="str">
        <f t="shared" ca="1" si="428"/>
        <v>-</v>
      </c>
      <c r="UB48" s="19" t="str">
        <f t="shared" ca="1" si="428"/>
        <v>-</v>
      </c>
      <c r="UC48" s="19" t="str">
        <f t="shared" ca="1" si="428"/>
        <v>-</v>
      </c>
      <c r="UD48" s="19" t="str">
        <f t="shared" ca="1" si="428"/>
        <v>-</v>
      </c>
      <c r="UE48" s="19" t="str">
        <f t="shared" ca="1" si="428"/>
        <v>-</v>
      </c>
      <c r="UF48" s="19" t="str">
        <f t="shared" ca="1" si="428"/>
        <v>-</v>
      </c>
      <c r="UG48" s="19" t="str">
        <f t="shared" ca="1" si="428"/>
        <v>-</v>
      </c>
      <c r="UH48" s="19" t="str">
        <f t="shared" ca="1" si="428"/>
        <v>-</v>
      </c>
      <c r="UI48" s="19" t="str">
        <f t="shared" ca="1" si="428"/>
        <v>-</v>
      </c>
      <c r="UJ48" s="19" t="str">
        <f t="shared" ca="1" si="428"/>
        <v>-</v>
      </c>
      <c r="UK48" s="19" t="str">
        <f t="shared" ca="1" si="428"/>
        <v>-</v>
      </c>
      <c r="UL48" s="19" t="str">
        <f t="shared" ca="1" si="428"/>
        <v>-</v>
      </c>
      <c r="UM48" s="19" t="str">
        <f t="shared" ca="1" si="428"/>
        <v>-</v>
      </c>
      <c r="UN48" s="19" t="str">
        <f t="shared" ca="1" si="428"/>
        <v>-</v>
      </c>
      <c r="UO48" s="19" t="str">
        <f t="shared" ca="1" si="428"/>
        <v>-</v>
      </c>
      <c r="UP48" s="19" t="str">
        <f t="shared" ca="1" si="428"/>
        <v>-</v>
      </c>
      <c r="UQ48" s="19" t="str">
        <f t="shared" ca="1" si="428"/>
        <v>-</v>
      </c>
      <c r="UR48" s="19" t="str">
        <f t="shared" ca="1" si="428"/>
        <v>-</v>
      </c>
      <c r="US48" s="19" t="str">
        <f t="shared" ca="1" si="428"/>
        <v>-</v>
      </c>
      <c r="UT48" s="19" t="str">
        <f t="shared" ca="1" si="428"/>
        <v>-</v>
      </c>
      <c r="UU48" s="19" t="str">
        <f t="shared" ca="1" si="428"/>
        <v>-</v>
      </c>
      <c r="UV48" s="19" t="str">
        <f t="shared" ca="1" si="428"/>
        <v>-</v>
      </c>
      <c r="UW48" s="19" t="str">
        <f t="shared" ca="1" si="428"/>
        <v>-</v>
      </c>
      <c r="UX48" s="19" t="str">
        <f t="shared" ca="1" si="428"/>
        <v>-</v>
      </c>
      <c r="UY48" s="19" t="str">
        <f t="shared" ca="1" si="428"/>
        <v>-</v>
      </c>
      <c r="UZ48" s="19" t="str">
        <f t="shared" ca="1" si="428"/>
        <v>-</v>
      </c>
      <c r="VA48" s="19" t="str">
        <f t="shared" ca="1" si="428"/>
        <v>-</v>
      </c>
      <c r="VB48" s="19" t="str">
        <f t="shared" ca="1" si="387"/>
        <v>-</v>
      </c>
      <c r="VC48" s="19" t="str">
        <f t="shared" ca="1" si="387"/>
        <v>-</v>
      </c>
      <c r="VD48" s="19" t="str">
        <f t="shared" ca="1" si="387"/>
        <v>-</v>
      </c>
      <c r="VE48" s="19" t="str">
        <f t="shared" ca="1" si="387"/>
        <v>-</v>
      </c>
      <c r="VF48" s="19" t="str">
        <f t="shared" ca="1" si="353"/>
        <v>-</v>
      </c>
      <c r="VG48" s="19" t="str">
        <f t="shared" ca="1" si="353"/>
        <v>-</v>
      </c>
      <c r="VH48" s="19" t="str">
        <f t="shared" ca="1" si="353"/>
        <v>-</v>
      </c>
      <c r="VI48" s="19" t="str">
        <f t="shared" ca="1" si="353"/>
        <v>-</v>
      </c>
      <c r="VJ48" s="19" t="str">
        <f t="shared" ca="1" si="353"/>
        <v>-</v>
      </c>
      <c r="VK48" s="19" t="str">
        <f t="shared" ca="1" si="353"/>
        <v>-</v>
      </c>
      <c r="VL48" s="19">
        <f t="shared" ca="1" si="388"/>
        <v>1</v>
      </c>
      <c r="VM48" s="23">
        <v>0</v>
      </c>
    </row>
    <row r="49" spans="1:585" outlineLevel="2">
      <c r="A49" s="21">
        <f t="shared" si="372"/>
        <v>44</v>
      </c>
      <c r="B49" s="561">
        <f t="shared" ca="1" si="408"/>
        <v>42</v>
      </c>
      <c r="C49">
        <f>202</f>
        <v>202</v>
      </c>
      <c r="D49" s="136" t="str">
        <f t="shared" ca="1" si="278"/>
        <v>GSW</v>
      </c>
      <c r="E49" t="b">
        <v>1</v>
      </c>
      <c r="F49" t="b">
        <v>0</v>
      </c>
      <c r="G49" s="349" t="b">
        <v>0</v>
      </c>
      <c r="H49" s="229">
        <f t="shared" ca="1" si="394"/>
        <v>9</v>
      </c>
      <c r="I49" s="229">
        <f t="shared" ca="1" si="355"/>
        <v>1</v>
      </c>
      <c r="J49" s="116">
        <f t="shared" ca="1" si="280"/>
        <v>0</v>
      </c>
      <c r="K49" s="229">
        <f t="shared" ca="1" si="355"/>
        <v>0</v>
      </c>
      <c r="L49" s="229">
        <f t="shared" ca="1" si="355"/>
        <v>0</v>
      </c>
      <c r="M49" s="229"/>
      <c r="N49" s="229">
        <f t="shared" ca="1" si="356"/>
        <v>2</v>
      </c>
      <c r="O49" s="229">
        <f t="shared" ca="1" si="357"/>
        <v>3</v>
      </c>
      <c r="P49" s="229">
        <f t="shared" ca="1" si="358"/>
        <v>2</v>
      </c>
      <c r="Q49" s="229">
        <f t="shared" ca="1" si="359"/>
        <v>2</v>
      </c>
      <c r="R49" s="229">
        <f t="shared" ca="1" si="359"/>
        <v>0</v>
      </c>
      <c r="S49" s="229">
        <f t="shared" ca="1" si="359"/>
        <v>0</v>
      </c>
      <c r="T49" s="229">
        <f t="shared" ca="1" si="359"/>
        <v>0</v>
      </c>
      <c r="U49" s="229">
        <f t="shared" ca="1" si="359"/>
        <v>0</v>
      </c>
      <c r="V49" s="229">
        <f t="shared" ca="1" si="358"/>
        <v>0</v>
      </c>
      <c r="W49" s="229">
        <f t="shared" ca="1" si="360"/>
        <v>1</v>
      </c>
      <c r="X49" s="229">
        <f t="shared" ca="1" si="358"/>
        <v>1</v>
      </c>
      <c r="Y49" s="229">
        <f t="shared" ca="1" si="358"/>
        <v>1</v>
      </c>
      <c r="Z49" s="265"/>
      <c r="AA49" s="265"/>
      <c r="AB49" s="265"/>
      <c r="AC49" s="265"/>
      <c r="AD49" s="265"/>
      <c r="AE49" s="229">
        <f t="shared" ca="1" si="361"/>
        <v>0</v>
      </c>
      <c r="AF49" s="265"/>
      <c r="AG49" s="265">
        <f t="shared" ca="1" si="362"/>
        <v>0</v>
      </c>
      <c r="AH49" s="265">
        <f t="shared" ca="1" si="362"/>
        <v>0</v>
      </c>
      <c r="AI49" s="265">
        <f t="shared" ca="1" si="362"/>
        <v>0</v>
      </c>
      <c r="AJ49" s="265">
        <f t="shared" ca="1" si="362"/>
        <v>0</v>
      </c>
      <c r="AK49" s="265">
        <f t="shared" ca="1" si="362"/>
        <v>0</v>
      </c>
      <c r="AL49" s="265">
        <f t="shared" ca="1" si="362"/>
        <v>0</v>
      </c>
      <c r="AM49" s="265">
        <f t="shared" ca="1" si="362"/>
        <v>0</v>
      </c>
      <c r="AN49" s="136">
        <f t="shared" ca="1" si="284"/>
        <v>2</v>
      </c>
      <c r="AO49" s="136">
        <f ca="1">INDEX(CHOOSE($P49,DataAutumn!i.AdultDrys,DataWinter!i.AdultDrys,DataSpring!i.AdultDrys),1,$O49)</f>
        <v>4</v>
      </c>
      <c r="AP49" s="5">
        <f t="shared" ca="1" si="285"/>
        <v>1</v>
      </c>
      <c r="AQ49" s="5">
        <f t="shared" ca="1" si="285"/>
        <v>1</v>
      </c>
      <c r="AR49" s="5">
        <f t="shared" ca="1" si="286"/>
        <v>3</v>
      </c>
      <c r="AS49">
        <f t="shared" ca="1" si="287"/>
        <v>4</v>
      </c>
      <c r="AV49" s="224" t="str">
        <f t="shared" ca="1" si="288"/>
        <v>FeedSupply 00009 GSW MWM&amp;BBT Day169 Scan2-0000 RR     GP100% WP100% MP100% T_TRUE (F33N33)</v>
      </c>
      <c r="AW49" s="9" t="str">
        <f ca="1">IF(COUNTIF(AV$5:AV49,AV49)=1,"-","Dup")</f>
        <v>-</v>
      </c>
      <c r="AX49" s="9"/>
      <c r="AY49" s="19" t="b">
        <f t="shared" ca="1" si="389"/>
        <v>0</v>
      </c>
      <c r="AZ49" s="19" t="b">
        <f t="shared" ca="1" si="389"/>
        <v>0</v>
      </c>
      <c r="BA49" s="19" t="b">
        <f t="shared" ca="1" si="389"/>
        <v>0</v>
      </c>
      <c r="BB49" s="19" t="b">
        <f t="shared" ca="1" si="420"/>
        <v>0</v>
      </c>
      <c r="BC49" s="19" t="b">
        <f t="shared" ca="1" si="420"/>
        <v>0</v>
      </c>
      <c r="BD49" s="19" t="b">
        <f t="shared" ca="1" si="389"/>
        <v>0</v>
      </c>
      <c r="BE49" s="19" t="b">
        <f t="shared" ca="1" si="389"/>
        <v>0</v>
      </c>
      <c r="BF49" s="19" t="b">
        <f t="shared" ca="1" si="389"/>
        <v>0</v>
      </c>
      <c r="BG49" s="9"/>
      <c r="BH49" s="19" t="b">
        <f t="shared" ca="1" si="289"/>
        <v>1</v>
      </c>
      <c r="BI49" s="19" t="str">
        <f t="shared" ca="1" si="289"/>
        <v>-</v>
      </c>
      <c r="BJ49" s="19" t="str">
        <f t="shared" ca="1" si="289"/>
        <v>-</v>
      </c>
      <c r="BK49" s="19" t="str">
        <f t="shared" ca="1" si="289"/>
        <v>-</v>
      </c>
      <c r="BL49" s="19" t="b">
        <f t="shared" ca="1" si="289"/>
        <v>0</v>
      </c>
      <c r="BM49" s="19">
        <f t="shared" ca="1" si="290"/>
        <v>0</v>
      </c>
      <c r="BN49" s="19" t="b">
        <f t="shared" ca="1" si="290"/>
        <v>1</v>
      </c>
      <c r="BO49" s="9"/>
      <c r="BP49" s="19" t="str">
        <f t="shared" ca="1" si="291"/>
        <v>-</v>
      </c>
      <c r="BQ49" s="5" t="str">
        <f t="shared" ca="1" si="292"/>
        <v>-</v>
      </c>
      <c r="BR49" s="5">
        <f t="shared" ca="1" si="293"/>
        <v>0</v>
      </c>
      <c r="BS49" s="19" t="str">
        <f t="shared" ca="1" si="294"/>
        <v>-</v>
      </c>
      <c r="BT49" s="19" t="str">
        <f t="shared" ca="1" si="294"/>
        <v>-</v>
      </c>
      <c r="BU49" s="19" t="str">
        <f t="shared" ca="1" si="294"/>
        <v>-</v>
      </c>
      <c r="BV49" s="5" t="str">
        <f t="shared" ca="1" si="295"/>
        <v>-</v>
      </c>
      <c r="BW49" s="5">
        <f t="shared" ca="1" si="296"/>
        <v>0</v>
      </c>
      <c r="BX49" s="19" t="str">
        <f t="shared" ca="1" si="297"/>
        <v>-</v>
      </c>
      <c r="BY49" s="5" t="str">
        <f t="shared" ca="1" si="298"/>
        <v>-</v>
      </c>
      <c r="BZ49" s="5">
        <f t="shared" ca="1" si="299"/>
        <v>0</v>
      </c>
      <c r="CA49" s="19" t="str">
        <f t="shared" ca="1" si="300"/>
        <v>-</v>
      </c>
      <c r="CB49" s="19" t="str">
        <f t="shared" ca="1" si="300"/>
        <v>-</v>
      </c>
      <c r="CC49" s="19" t="str">
        <f t="shared" ca="1" si="300"/>
        <v>-</v>
      </c>
      <c r="CD49" s="5" t="str">
        <f t="shared" ca="1" si="301"/>
        <v>-</v>
      </c>
      <c r="CE49" s="5">
        <f t="shared" ca="1" si="302"/>
        <v>0</v>
      </c>
      <c r="CF49" s="9"/>
      <c r="CG49" s="19" t="str">
        <f t="shared" ca="1" si="303"/>
        <v>-</v>
      </c>
      <c r="CH49" s="19" t="str">
        <f t="shared" ca="1" si="303"/>
        <v>-</v>
      </c>
      <c r="CI49" s="19" t="str">
        <f t="shared" ca="1" si="303"/>
        <v>-</v>
      </c>
      <c r="CJ49" s="19" t="str">
        <f t="shared" ca="1" si="303"/>
        <v>-</v>
      </c>
      <c r="CK49" s="19" t="str">
        <f t="shared" ca="1" si="303"/>
        <v>-</v>
      </c>
      <c r="CL49" s="19" t="str">
        <f t="shared" ca="1" si="303"/>
        <v>-</v>
      </c>
      <c r="CM49" s="19" t="str">
        <f t="shared" ca="1" si="303"/>
        <v>-</v>
      </c>
      <c r="CN49" s="19" t="str">
        <f t="shared" ca="1" si="303"/>
        <v>-</v>
      </c>
      <c r="CO49" s="19" t="str">
        <f t="shared" ca="1" si="303"/>
        <v>-</v>
      </c>
      <c r="CP49" s="19" t="str">
        <f t="shared" ca="1" si="303"/>
        <v>-</v>
      </c>
      <c r="CQ49" s="9"/>
      <c r="CR49" s="136" t="b">
        <f t="shared" ca="1" si="304"/>
        <v>1</v>
      </c>
      <c r="CS49" s="12" t="b">
        <v>0</v>
      </c>
      <c r="CT49" s="19" t="b">
        <f t="shared" ca="1" si="396"/>
        <v>1</v>
      </c>
      <c r="CU49" s="582">
        <f t="shared" ca="1" si="397"/>
        <v>232120000004</v>
      </c>
      <c r="CV49" s="19" t="b">
        <f t="shared" ca="1" si="396"/>
        <v>0</v>
      </c>
      <c r="CW49" s="12" t="s">
        <v>31</v>
      </c>
      <c r="CX49" s="19" t="b">
        <f t="shared" ca="1" si="375"/>
        <v>1</v>
      </c>
      <c r="CY49" s="583">
        <f t="shared" ca="1" si="390"/>
        <v>232120000005</v>
      </c>
      <c r="CZ49" s="430">
        <f t="shared" ca="1" si="306"/>
        <v>669</v>
      </c>
      <c r="DA49" s="430">
        <f t="shared" ca="1" si="306"/>
        <v>703</v>
      </c>
      <c r="DB49" s="430">
        <f t="shared" ca="1" si="306"/>
        <v>738</v>
      </c>
      <c r="DC49" s="144">
        <f t="shared" ca="1" si="307"/>
        <v>413</v>
      </c>
      <c r="DD49" s="144">
        <f t="shared" ca="1" si="307"/>
        <v>448</v>
      </c>
      <c r="DE49" s="144">
        <f t="shared" ca="1" si="307"/>
        <v>483</v>
      </c>
      <c r="DF49" s="19" t="str">
        <f t="shared" ca="1" si="376"/>
        <v>-</v>
      </c>
      <c r="DG49" s="19" t="str">
        <f t="shared" ca="1" si="308"/>
        <v>-</v>
      </c>
      <c r="DH49" s="19" t="str">
        <f t="shared" ca="1" si="308"/>
        <v>-</v>
      </c>
      <c r="DI49" s="19" t="str">
        <f t="shared" ca="1" si="308"/>
        <v>-</v>
      </c>
      <c r="DJ49" s="19" t="str">
        <f t="shared" ca="1" si="308"/>
        <v>-</v>
      </c>
      <c r="DK49" s="19" t="str">
        <f t="shared" ca="1" si="308"/>
        <v>-</v>
      </c>
      <c r="DL49" s="12">
        <v>3</v>
      </c>
      <c r="DM49" s="12">
        <v>3</v>
      </c>
      <c r="DN49" s="19">
        <f t="shared" ca="1" si="391"/>
        <v>0</v>
      </c>
      <c r="DO49" s="12">
        <v>1</v>
      </c>
      <c r="DP49" s="12">
        <v>-1</v>
      </c>
      <c r="DQ49" s="19" t="str">
        <f t="shared" ca="1" si="377"/>
        <v>-</v>
      </c>
      <c r="DR49" s="19" t="str">
        <f t="shared" ca="1" si="377"/>
        <v>-</v>
      </c>
      <c r="DS49" s="19" t="str">
        <f t="shared" ca="1" si="377"/>
        <v>-</v>
      </c>
      <c r="DT49" s="242">
        <f t="shared" ca="1" si="392"/>
        <v>0</v>
      </c>
      <c r="DU49" s="242">
        <f t="shared" si="392"/>
        <v>1</v>
      </c>
      <c r="DV49" s="242">
        <f t="shared" si="392"/>
        <v>-1</v>
      </c>
      <c r="DW49" s="19" t="str">
        <f t="shared" ca="1" si="289"/>
        <v>-</v>
      </c>
      <c r="DX49" s="19">
        <f t="shared" ca="1" si="289"/>
        <v>1</v>
      </c>
      <c r="DY49" s="19">
        <f t="shared" ca="1" si="289"/>
        <v>1</v>
      </c>
      <c r="DZ49" s="9"/>
      <c r="EA49" s="19" t="str">
        <f t="shared" ca="1" si="178"/>
        <v>-</v>
      </c>
      <c r="EB49" s="19" t="str">
        <f t="shared" ca="1" si="178"/>
        <v>-</v>
      </c>
      <c r="EC49" s="19" t="str">
        <f t="shared" ca="1" si="178"/>
        <v>-</v>
      </c>
      <c r="ED49" s="19" t="str">
        <f t="shared" ca="1" si="178"/>
        <v>-</v>
      </c>
      <c r="EE49" s="19" t="str">
        <f t="shared" ca="1" si="178"/>
        <v>-</v>
      </c>
      <c r="EF49" s="19" t="str">
        <f t="shared" ca="1" si="178"/>
        <v>-</v>
      </c>
      <c r="EG49" s="19" t="str">
        <f t="shared" ca="1" si="178"/>
        <v>-</v>
      </c>
      <c r="EH49" s="19" t="str">
        <f t="shared" ca="1" si="178"/>
        <v>-</v>
      </c>
      <c r="EI49" s="19" t="str">
        <f t="shared" ca="1" si="178"/>
        <v>-</v>
      </c>
      <c r="EJ49" s="19" t="str">
        <f t="shared" ca="1" si="178"/>
        <v>-</v>
      </c>
      <c r="EK49" s="19" t="str">
        <f t="shared" ca="1" si="178"/>
        <v>-</v>
      </c>
      <c r="EL49" s="19" t="str">
        <f t="shared" ca="1" si="178"/>
        <v>-</v>
      </c>
      <c r="EM49" s="19">
        <f t="shared" ca="1" si="378"/>
        <v>0</v>
      </c>
      <c r="EN49" s="19">
        <f t="shared" ca="1" si="311"/>
        <v>0</v>
      </c>
      <c r="EO49" s="19">
        <f t="shared" ca="1" si="311"/>
        <v>0</v>
      </c>
      <c r="EP49" s="19">
        <f t="shared" ca="1" si="311"/>
        <v>0</v>
      </c>
      <c r="EQ49" s="19">
        <f t="shared" ca="1" si="312"/>
        <v>0</v>
      </c>
      <c r="ER49" s="19">
        <f t="shared" ca="1" si="311"/>
        <v>0</v>
      </c>
      <c r="ES49" s="19">
        <f t="shared" ca="1" si="312"/>
        <v>0</v>
      </c>
      <c r="ET49" s="19">
        <f t="shared" ca="1" si="311"/>
        <v>0</v>
      </c>
      <c r="EU49" s="19">
        <f t="shared" ca="1" si="312"/>
        <v>0</v>
      </c>
      <c r="EV49" s="19">
        <f t="shared" ca="1" si="312"/>
        <v>0</v>
      </c>
      <c r="EW49" s="19">
        <f t="shared" ca="1" si="312"/>
        <v>0</v>
      </c>
      <c r="EX49" s="19">
        <f t="shared" ca="1" si="312"/>
        <v>0</v>
      </c>
      <c r="EY49" s="19">
        <f t="shared" ca="1" si="312"/>
        <v>0</v>
      </c>
      <c r="EZ49" s="19">
        <f t="shared" ca="1" si="312"/>
        <v>0</v>
      </c>
      <c r="FA49" s="19">
        <f t="shared" ca="1" si="312"/>
        <v>0</v>
      </c>
      <c r="FB49" s="19">
        <f t="shared" ca="1" si="312"/>
        <v>0</v>
      </c>
      <c r="FC49" s="19">
        <f t="shared" ca="1" si="312"/>
        <v>0</v>
      </c>
      <c r="FD49" s="19">
        <f t="shared" ca="1" si="312"/>
        <v>0</v>
      </c>
      <c r="FE49" s="19">
        <f t="shared" ca="1" si="312"/>
        <v>0</v>
      </c>
      <c r="FF49" s="19">
        <f t="shared" ca="1" si="312"/>
        <v>0</v>
      </c>
      <c r="FG49" s="19">
        <f t="shared" ca="1" si="312"/>
        <v>0</v>
      </c>
      <c r="FH49" s="19">
        <f t="shared" ca="1" si="312"/>
        <v>0</v>
      </c>
      <c r="FI49" s="19">
        <f t="shared" ca="1" si="312"/>
        <v>0</v>
      </c>
      <c r="FJ49" s="19">
        <f t="shared" ca="1" si="312"/>
        <v>0</v>
      </c>
      <c r="FK49" s="19">
        <f t="shared" ca="1" si="312"/>
        <v>0</v>
      </c>
      <c r="FL49" s="19">
        <f t="shared" ca="1" si="312"/>
        <v>0</v>
      </c>
      <c r="FM49" s="19">
        <f t="shared" ca="1" si="312"/>
        <v>0</v>
      </c>
      <c r="FN49" s="19">
        <f t="shared" ca="1" si="312"/>
        <v>0</v>
      </c>
      <c r="FO49" s="19">
        <f t="shared" ca="1" si="312"/>
        <v>0</v>
      </c>
      <c r="FP49" s="19">
        <f t="shared" ca="1" si="313"/>
        <v>0</v>
      </c>
      <c r="FQ49" s="19">
        <f t="shared" ca="1" si="313"/>
        <v>0</v>
      </c>
      <c r="FR49" s="19">
        <f t="shared" ca="1" si="313"/>
        <v>0</v>
      </c>
      <c r="FS49" s="19">
        <f t="shared" ca="1" si="313"/>
        <v>0</v>
      </c>
      <c r="FT49" s="19">
        <f t="shared" ca="1" si="313"/>
        <v>0</v>
      </c>
      <c r="FU49" s="19">
        <f t="shared" ca="1" si="313"/>
        <v>0</v>
      </c>
      <c r="FV49" s="19">
        <f t="shared" ca="1" si="313"/>
        <v>0</v>
      </c>
      <c r="FW49" s="19">
        <f t="shared" ca="1" si="313"/>
        <v>0</v>
      </c>
      <c r="FX49" s="19">
        <f t="shared" ca="1" si="313"/>
        <v>0</v>
      </c>
      <c r="FY49" s="19">
        <f t="shared" ca="1" si="313"/>
        <v>0</v>
      </c>
      <c r="FZ49" s="19">
        <f t="shared" ca="1" si="312"/>
        <v>0</v>
      </c>
      <c r="GA49" s="19">
        <f t="shared" ca="1" si="312"/>
        <v>0</v>
      </c>
      <c r="GB49" s="19">
        <f t="shared" ca="1" si="312"/>
        <v>0</v>
      </c>
      <c r="GC49" s="19">
        <f t="shared" ca="1" si="312"/>
        <v>0</v>
      </c>
      <c r="GD49" s="19">
        <f t="shared" ca="1" si="312"/>
        <v>0</v>
      </c>
      <c r="GE49" s="19">
        <f t="shared" ca="1" si="312"/>
        <v>0</v>
      </c>
      <c r="GF49" s="19">
        <f t="shared" ca="1" si="312"/>
        <v>0</v>
      </c>
      <c r="GG49" s="19">
        <f t="shared" ca="1" si="312"/>
        <v>0</v>
      </c>
      <c r="GH49" s="19">
        <f t="shared" ca="1" si="312"/>
        <v>0</v>
      </c>
      <c r="GI49" s="19">
        <f t="shared" ca="1" si="312"/>
        <v>0</v>
      </c>
      <c r="GJ49" s="19">
        <f t="shared" ca="1" si="312"/>
        <v>0</v>
      </c>
      <c r="GK49" s="19">
        <f t="shared" ca="1" si="312"/>
        <v>0</v>
      </c>
      <c r="GL49" s="19">
        <f t="shared" ca="1" si="312"/>
        <v>0</v>
      </c>
      <c r="GM49" s="19">
        <f t="shared" ca="1" si="312"/>
        <v>0</v>
      </c>
      <c r="GN49" s="19">
        <f t="shared" ca="1" si="312"/>
        <v>0</v>
      </c>
      <c r="GO49" s="19">
        <f t="shared" ca="1" si="312"/>
        <v>0</v>
      </c>
      <c r="GP49" s="19">
        <f t="shared" ca="1" si="312"/>
        <v>0</v>
      </c>
      <c r="GQ49" s="19">
        <f t="shared" ca="1" si="312"/>
        <v>0</v>
      </c>
      <c r="GR49" s="19">
        <f t="shared" ca="1" si="312"/>
        <v>0</v>
      </c>
      <c r="GS49" s="19">
        <f t="shared" ca="1" si="312"/>
        <v>0</v>
      </c>
      <c r="GT49" s="19">
        <f t="shared" ca="1" si="312"/>
        <v>0</v>
      </c>
      <c r="GU49" s="19">
        <f t="shared" ca="1" si="312"/>
        <v>0</v>
      </c>
      <c r="GV49" s="19">
        <f t="shared" ca="1" si="312"/>
        <v>0</v>
      </c>
      <c r="GW49" s="19">
        <f t="shared" ca="1" si="312"/>
        <v>0</v>
      </c>
      <c r="GX49" s="19">
        <f t="shared" ca="1" si="312"/>
        <v>0</v>
      </c>
      <c r="GY49" s="19">
        <f t="shared" ca="1" si="314"/>
        <v>0</v>
      </c>
      <c r="GZ49" s="19">
        <f t="shared" ca="1" si="314"/>
        <v>0</v>
      </c>
      <c r="HA49" s="19">
        <f t="shared" ca="1" si="314"/>
        <v>0</v>
      </c>
      <c r="HB49" s="19">
        <f t="shared" ca="1" si="314"/>
        <v>0</v>
      </c>
      <c r="HC49" s="19">
        <f t="shared" ca="1" si="314"/>
        <v>0</v>
      </c>
      <c r="HD49" s="19">
        <f t="shared" ca="1" si="314"/>
        <v>0</v>
      </c>
      <c r="HE49" s="19">
        <f t="shared" ca="1" si="314"/>
        <v>0</v>
      </c>
      <c r="HF49" s="19">
        <f t="shared" ca="1" si="314"/>
        <v>0</v>
      </c>
      <c r="HG49" s="19">
        <f t="shared" ca="1" si="314"/>
        <v>0</v>
      </c>
      <c r="HH49" s="19">
        <f t="shared" ca="1" si="314"/>
        <v>0</v>
      </c>
      <c r="HI49" s="19">
        <f t="shared" ca="1" si="314"/>
        <v>0</v>
      </c>
      <c r="HJ49" s="19">
        <f t="shared" ca="1" si="314"/>
        <v>0</v>
      </c>
      <c r="HK49" s="19">
        <f t="shared" ca="1" si="314"/>
        <v>0</v>
      </c>
      <c r="HL49" s="19">
        <f t="shared" ca="1" si="314"/>
        <v>0</v>
      </c>
      <c r="HM49" s="19">
        <f t="shared" ca="1" si="314"/>
        <v>0</v>
      </c>
      <c r="HN49" s="19">
        <f t="shared" ca="1" si="314"/>
        <v>0</v>
      </c>
      <c r="HO49" s="19">
        <f t="shared" ca="1" si="314"/>
        <v>0</v>
      </c>
      <c r="HP49" s="19">
        <f t="shared" ca="1" si="314"/>
        <v>0</v>
      </c>
      <c r="HQ49" s="19">
        <f t="shared" ca="1" si="314"/>
        <v>0</v>
      </c>
      <c r="HR49" s="19">
        <f t="shared" ca="1" si="314"/>
        <v>0</v>
      </c>
      <c r="HS49" s="19">
        <f t="shared" ca="1" si="314"/>
        <v>0</v>
      </c>
      <c r="HT49" s="19">
        <f t="shared" ca="1" si="314"/>
        <v>0</v>
      </c>
      <c r="HU49" s="19">
        <f t="shared" ca="1" si="314"/>
        <v>0</v>
      </c>
      <c r="HV49" s="19">
        <f t="shared" ca="1" si="315"/>
        <v>0</v>
      </c>
      <c r="HW49" s="19">
        <f t="shared" ca="1" si="315"/>
        <v>0</v>
      </c>
      <c r="HX49" s="19">
        <f t="shared" ca="1" si="315"/>
        <v>0</v>
      </c>
      <c r="HY49" s="19">
        <f t="shared" ca="1" si="316"/>
        <v>0</v>
      </c>
      <c r="HZ49" s="19">
        <f t="shared" ca="1" si="316"/>
        <v>0</v>
      </c>
      <c r="IA49" s="19">
        <f t="shared" ca="1" si="316"/>
        <v>0</v>
      </c>
      <c r="IB49" s="19">
        <f t="shared" ca="1" si="316"/>
        <v>0</v>
      </c>
      <c r="IC49" s="19">
        <f t="shared" ca="1" si="316"/>
        <v>0</v>
      </c>
      <c r="ID49" s="19">
        <f t="shared" ca="1" si="316"/>
        <v>0</v>
      </c>
      <c r="IE49" s="19">
        <f t="shared" ca="1" si="316"/>
        <v>0</v>
      </c>
      <c r="IF49" s="19">
        <f t="shared" ca="1" si="316"/>
        <v>0</v>
      </c>
      <c r="IG49" s="19">
        <f t="shared" ca="1" si="316"/>
        <v>0</v>
      </c>
      <c r="IH49" s="19">
        <f t="shared" ca="1" si="316"/>
        <v>0</v>
      </c>
      <c r="II49" s="19">
        <f t="shared" ca="1" si="315"/>
        <v>0</v>
      </c>
      <c r="IJ49" s="19">
        <f t="shared" ca="1" si="315"/>
        <v>0</v>
      </c>
      <c r="IK49" s="19">
        <f t="shared" ca="1" si="315"/>
        <v>0</v>
      </c>
      <c r="IL49" s="19">
        <f t="shared" ca="1" si="315"/>
        <v>0</v>
      </c>
      <c r="IM49" s="19">
        <f t="shared" ca="1" si="315"/>
        <v>0</v>
      </c>
      <c r="IN49" s="19">
        <f t="shared" ca="1" si="315"/>
        <v>0</v>
      </c>
      <c r="IO49" s="19">
        <f t="shared" ca="1" si="315"/>
        <v>0</v>
      </c>
      <c r="IP49" s="19">
        <f t="shared" ca="1" si="315"/>
        <v>0</v>
      </c>
      <c r="IQ49" s="19">
        <f t="shared" ca="1" si="315"/>
        <v>0</v>
      </c>
      <c r="IR49" s="19">
        <f t="shared" ca="1" si="315"/>
        <v>0</v>
      </c>
      <c r="IS49" s="19">
        <f t="shared" ca="1" si="315"/>
        <v>0</v>
      </c>
      <c r="IT49" s="19">
        <f t="shared" ca="1" si="315"/>
        <v>0</v>
      </c>
      <c r="IU49" s="19">
        <f t="shared" ca="1" si="315"/>
        <v>0</v>
      </c>
      <c r="IV49" s="19">
        <f t="shared" ca="1" si="315"/>
        <v>0</v>
      </c>
      <c r="IW49" s="19">
        <f t="shared" ca="1" si="315"/>
        <v>0</v>
      </c>
      <c r="IX49" s="19">
        <f t="shared" ca="1" si="315"/>
        <v>0</v>
      </c>
      <c r="IY49" s="19">
        <f t="shared" ca="1" si="315"/>
        <v>0</v>
      </c>
      <c r="IZ49" s="19">
        <f t="shared" ca="1" si="315"/>
        <v>0</v>
      </c>
      <c r="JA49" s="19">
        <f t="shared" ca="1" si="315"/>
        <v>0</v>
      </c>
      <c r="JB49" s="19">
        <f t="shared" ca="1" si="315"/>
        <v>0</v>
      </c>
      <c r="JC49" s="19">
        <f t="shared" ca="1" si="315"/>
        <v>0</v>
      </c>
      <c r="JD49" s="19">
        <f t="shared" ca="1" si="315"/>
        <v>0</v>
      </c>
      <c r="JE49" s="19">
        <f t="shared" ca="1" si="315"/>
        <v>0</v>
      </c>
      <c r="JF49" s="19">
        <f t="shared" ca="1" si="315"/>
        <v>0</v>
      </c>
      <c r="JG49" s="19">
        <f t="shared" ca="1" si="315"/>
        <v>0</v>
      </c>
      <c r="JH49" s="5">
        <f t="shared" ca="1" si="317"/>
        <v>43</v>
      </c>
      <c r="JI49" s="9"/>
      <c r="JJ49" s="5">
        <f t="shared" ca="1" si="318"/>
        <v>1</v>
      </c>
      <c r="JK49" s="5" t="b">
        <f t="shared" ca="1" si="318"/>
        <v>1</v>
      </c>
      <c r="JL49" s="19">
        <f t="shared" ca="1" si="380"/>
        <v>0</v>
      </c>
      <c r="JM49" s="5">
        <f t="shared" ca="1" si="319"/>
        <v>0</v>
      </c>
      <c r="JN49" s="5">
        <f t="shared" ca="1" si="320"/>
        <v>0.01</v>
      </c>
      <c r="JO49" s="19">
        <f t="shared" ca="1" si="321"/>
        <v>0</v>
      </c>
      <c r="JP49" s="19">
        <f t="shared" ca="1" si="321"/>
        <v>0</v>
      </c>
      <c r="JQ49" s="19">
        <f t="shared" ca="1" si="321"/>
        <v>60</v>
      </c>
      <c r="JR49" s="19">
        <f t="shared" ca="1" si="380"/>
        <v>1</v>
      </c>
      <c r="JS49" s="19">
        <f t="shared" ca="1" si="380"/>
        <v>0</v>
      </c>
      <c r="JT49" s="19">
        <f t="shared" ca="1" si="380"/>
        <v>0</v>
      </c>
      <c r="JU49" s="19">
        <f t="shared" ca="1" si="380"/>
        <v>0</v>
      </c>
      <c r="JV49" s="19">
        <f t="shared" ca="1" si="380"/>
        <v>0</v>
      </c>
      <c r="JW49" s="19">
        <f t="shared" ca="1" si="380"/>
        <v>0</v>
      </c>
      <c r="JX49" s="19">
        <f t="shared" ca="1" si="380"/>
        <v>0</v>
      </c>
      <c r="JY49" s="19">
        <f t="shared" ca="1" si="380"/>
        <v>0</v>
      </c>
      <c r="JZ49" s="19">
        <f t="shared" ca="1" si="380"/>
        <v>0</v>
      </c>
      <c r="KA49" s="19">
        <f t="shared" ca="1" si="380"/>
        <v>0</v>
      </c>
      <c r="KB49" s="19">
        <f t="shared" ca="1" si="214"/>
        <v>0</v>
      </c>
      <c r="KC49" s="19">
        <f t="shared" ca="1" si="214"/>
        <v>0</v>
      </c>
      <c r="KD49" s="19">
        <f t="shared" ca="1" si="214"/>
        <v>0</v>
      </c>
      <c r="KE49" s="19">
        <f t="shared" ca="1" si="214"/>
        <v>0</v>
      </c>
      <c r="KF49" s="19">
        <f t="shared" ca="1" si="214"/>
        <v>0</v>
      </c>
      <c r="KG49" s="19">
        <f t="shared" ca="1" si="214"/>
        <v>0</v>
      </c>
      <c r="KH49" s="19">
        <f t="shared" ca="1" si="214"/>
        <v>0</v>
      </c>
      <c r="KI49" s="19">
        <f t="shared" ca="1" si="214"/>
        <v>0</v>
      </c>
      <c r="KJ49" s="19">
        <f t="shared" ca="1" si="214"/>
        <v>0</v>
      </c>
      <c r="KK49" s="19">
        <f t="shared" ca="1" si="214"/>
        <v>0</v>
      </c>
      <c r="KL49" s="19">
        <f t="shared" ca="1" si="214"/>
        <v>0</v>
      </c>
      <c r="KM49" s="19">
        <f t="shared" ca="1" si="214"/>
        <v>0</v>
      </c>
      <c r="KN49" s="5">
        <f t="shared" ca="1" si="322"/>
        <v>0</v>
      </c>
      <c r="KO49" s="5">
        <f t="shared" ca="1" si="322"/>
        <v>0</v>
      </c>
      <c r="KP49" s="5">
        <f t="shared" ca="1" si="322"/>
        <v>0.05</v>
      </c>
      <c r="KQ49" s="5">
        <f t="shared" ca="1" si="322"/>
        <v>0.05</v>
      </c>
      <c r="KR49" s="19">
        <f t="shared" ca="1" si="270"/>
        <v>0</v>
      </c>
      <c r="KS49" s="19">
        <f t="shared" ca="1" si="214"/>
        <v>0</v>
      </c>
      <c r="KT49" s="19">
        <f t="shared" ca="1" si="222"/>
        <v>0</v>
      </c>
      <c r="KU49" s="19">
        <f t="shared" ca="1" si="222"/>
        <v>0</v>
      </c>
      <c r="KV49" s="19">
        <f t="shared" ca="1" si="222"/>
        <v>0</v>
      </c>
      <c r="KW49" s="19">
        <f t="shared" ca="1" si="214"/>
        <v>0</v>
      </c>
      <c r="KX49" s="19">
        <f t="shared" ca="1" si="214"/>
        <v>1</v>
      </c>
      <c r="KY49" s="19">
        <f t="shared" ca="1" si="323"/>
        <v>0</v>
      </c>
      <c r="KZ49" s="19">
        <f t="shared" ca="1" si="323"/>
        <v>0</v>
      </c>
      <c r="LA49" s="19">
        <f t="shared" ca="1" si="323"/>
        <v>0</v>
      </c>
      <c r="LB49" s="19">
        <f t="shared" ca="1" si="214"/>
        <v>0</v>
      </c>
      <c r="LC49" s="19">
        <f t="shared" ca="1" si="214"/>
        <v>1</v>
      </c>
      <c r="LD49" s="9"/>
      <c r="LE49" s="19" t="str">
        <f t="shared" ca="1" si="324"/>
        <v>-</v>
      </c>
      <c r="LF49" s="19" t="str">
        <f t="shared" ca="1" si="324"/>
        <v>-</v>
      </c>
      <c r="LG49" s="19" t="str">
        <f t="shared" ca="1" si="324"/>
        <v>-</v>
      </c>
      <c r="LH49" s="19" t="str">
        <f t="shared" ca="1" si="324"/>
        <v>-</v>
      </c>
      <c r="LI49" s="5" t="b">
        <f t="shared" ca="1" si="325"/>
        <v>0</v>
      </c>
      <c r="LJ49" s="5" t="b">
        <f t="shared" ca="1" si="326"/>
        <v>0</v>
      </c>
      <c r="LK49" s="5" t="b">
        <f t="shared" ca="1" si="326"/>
        <v>1</v>
      </c>
      <c r="LL49" s="5" t="b">
        <f t="shared" ca="1" si="326"/>
        <v>0</v>
      </c>
      <c r="LM49" s="136">
        <f t="shared" ca="1" si="327"/>
        <v>2</v>
      </c>
      <c r="LN49" s="136">
        <f t="shared" ca="1" si="327"/>
        <v>2</v>
      </c>
      <c r="LO49" s="19" t="str">
        <f t="shared" ca="1" si="330"/>
        <v>-</v>
      </c>
      <c r="LP49" s="19" t="str">
        <f t="shared" ca="1" si="393"/>
        <v>-</v>
      </c>
      <c r="LQ49" s="19" t="str">
        <f t="shared" ca="1" si="330"/>
        <v>-</v>
      </c>
      <c r="LR49" s="19" t="str">
        <f t="shared" ca="1" si="330"/>
        <v>-</v>
      </c>
      <c r="LS49" s="19">
        <f t="shared" ca="1" si="330"/>
        <v>1</v>
      </c>
      <c r="LT49" s="19">
        <f t="shared" ca="1" si="330"/>
        <v>0.66</v>
      </c>
      <c r="LU49" s="19" t="str">
        <f t="shared" ca="1" si="330"/>
        <v>-</v>
      </c>
      <c r="LV49" s="5" t="b" cm="1">
        <f t="array" aca="1" ref="LV49" ca="1">IF(OR(LW49:MD49&lt;&gt;"-"),TRUE,"-")</f>
        <v>1</v>
      </c>
      <c r="LW49" s="19">
        <f t="shared" ca="1" si="330"/>
        <v>2</v>
      </c>
      <c r="LX49" s="19">
        <f t="shared" ca="1" si="330"/>
        <v>2</v>
      </c>
      <c r="LY49" s="19">
        <f t="shared" ca="1" si="330"/>
        <v>2</v>
      </c>
      <c r="LZ49" s="19">
        <f t="shared" ca="1" si="330"/>
        <v>2</v>
      </c>
      <c r="MA49" s="19">
        <f t="shared" ca="1" si="330"/>
        <v>2</v>
      </c>
      <c r="MB49" s="19">
        <f t="shared" ca="1" si="330"/>
        <v>2</v>
      </c>
      <c r="MC49" s="19">
        <f t="shared" ca="1" si="330"/>
        <v>2</v>
      </c>
      <c r="MD49" s="19">
        <f t="shared" ca="1" si="330"/>
        <v>2</v>
      </c>
      <c r="ME49" s="5" t="str">
        <f t="array" aca="1" ref="ME49" ca="1">IF(OR(MF49:ML49&lt;&gt;"-"),TRUE,"-")</f>
        <v>-</v>
      </c>
      <c r="MF49" s="19" t="str">
        <f t="shared" ca="1" si="383"/>
        <v>-</v>
      </c>
      <c r="MG49" s="19" t="str">
        <f t="shared" ca="1" si="383"/>
        <v>-</v>
      </c>
      <c r="MH49" s="19" t="str">
        <f t="shared" ca="1" si="383"/>
        <v>-</v>
      </c>
      <c r="MI49" s="19" t="str">
        <f t="shared" ca="1" si="383"/>
        <v>-</v>
      </c>
      <c r="MJ49" s="19" t="str">
        <f t="shared" ca="1" si="383"/>
        <v>-</v>
      </c>
      <c r="MK49" s="19" t="str">
        <f t="shared" ca="1" si="383"/>
        <v>-</v>
      </c>
      <c r="ML49" s="19" t="str">
        <f t="shared" ca="1" si="383"/>
        <v>-</v>
      </c>
      <c r="MM49" s="5" t="b">
        <f t="array" aca="1" ref="MM49" ca="1">IF(OR(MN49:MO49&lt;&gt;"-"),TRUE,"-")</f>
        <v>1</v>
      </c>
      <c r="MN49" s="136">
        <f ca="1">IF($AR49=6,0,$MO49)</f>
        <v>2</v>
      </c>
      <c r="MO49" s="19">
        <f t="shared" ca="1" si="234"/>
        <v>2</v>
      </c>
      <c r="MP49" s="19" t="b">
        <f t="shared" ca="1" si="235"/>
        <v>0</v>
      </c>
      <c r="MQ49" s="19" t="str">
        <f t="shared" ca="1" si="384"/>
        <v>-</v>
      </c>
      <c r="MR49" s="5" t="str">
        <f t="shared" ca="1" si="333"/>
        <v>-</v>
      </c>
      <c r="MS49" s="5" t="str">
        <f t="shared" ca="1" si="333"/>
        <v>-</v>
      </c>
      <c r="MT49" s="5" t="str">
        <f t="shared" ca="1" si="333"/>
        <v>-</v>
      </c>
      <c r="MU49" s="5" t="str">
        <f t="shared" ca="1" si="333"/>
        <v>-</v>
      </c>
      <c r="MV49" s="19" t="b">
        <f t="shared" ca="1" si="237"/>
        <v>0</v>
      </c>
      <c r="MW49" s="19" t="str">
        <f t="shared" ca="1" si="335"/>
        <v>-</v>
      </c>
      <c r="MX49" s="19" t="str">
        <f t="shared" ca="1" si="335"/>
        <v>-</v>
      </c>
      <c r="MY49" s="19" t="b">
        <f t="shared" ca="1" si="335"/>
        <v>1</v>
      </c>
      <c r="MZ49" s="19">
        <f t="shared" ca="1" si="335"/>
        <v>0.75</v>
      </c>
      <c r="NA49" s="19">
        <f t="shared" ca="1" si="335"/>
        <v>0.75</v>
      </c>
      <c r="NB49" s="19">
        <f t="shared" ca="1" si="335"/>
        <v>0.99</v>
      </c>
      <c r="NC49" s="19">
        <f t="shared" ca="1" si="335"/>
        <v>0.5</v>
      </c>
      <c r="ND49" s="19">
        <f t="shared" ca="1" si="335"/>
        <v>500</v>
      </c>
      <c r="NE49" s="19">
        <f t="shared" ca="1" si="335"/>
        <v>500</v>
      </c>
      <c r="NF49" s="19" t="str">
        <f t="shared" ca="1" si="335"/>
        <v>-</v>
      </c>
      <c r="NG49" s="19">
        <f t="shared" ca="1" si="335"/>
        <v>150</v>
      </c>
      <c r="NH49" s="19">
        <f t="shared" ca="1" si="335"/>
        <v>550</v>
      </c>
      <c r="NI49" s="5">
        <f t="shared" ca="1" si="336"/>
        <v>1</v>
      </c>
      <c r="NJ49" s="9"/>
      <c r="NK49" s="19">
        <f t="shared" ca="1" si="335"/>
        <v>70</v>
      </c>
      <c r="NL49" s="19">
        <f t="shared" ca="1" si="386"/>
        <v>50</v>
      </c>
      <c r="NM49" s="19">
        <f t="shared" ca="1" si="386"/>
        <v>75</v>
      </c>
      <c r="NN49" s="19">
        <f t="shared" ca="1" si="386"/>
        <v>50</v>
      </c>
      <c r="NO49" s="19">
        <f t="shared" ca="1" si="239"/>
        <v>1</v>
      </c>
      <c r="NP49" s="5">
        <f t="shared" ca="1" si="337"/>
        <v>1</v>
      </c>
      <c r="NQ49" s="19">
        <f t="shared" ca="1" si="368"/>
        <v>1</v>
      </c>
      <c r="NR49" s="19">
        <f t="shared" ca="1" si="368"/>
        <v>1</v>
      </c>
      <c r="NS49" s="9"/>
      <c r="NT49" s="19" t="b">
        <f t="shared" ca="1" si="386"/>
        <v>0</v>
      </c>
      <c r="NU49" s="19" t="b">
        <f t="shared" ca="1" si="386"/>
        <v>0</v>
      </c>
      <c r="NV49" s="19" t="str">
        <f t="shared" ref="NV49:NW59" ca="1" si="429">OFFSET(NV$5,$B49,0)</f>
        <v>-</v>
      </c>
      <c r="NW49" s="19" t="str">
        <f t="shared" ca="1" si="429"/>
        <v>-</v>
      </c>
      <c r="NX49" s="19">
        <f t="shared" ca="1" si="386"/>
        <v>1</v>
      </c>
      <c r="NY49" s="19">
        <f t="shared" ca="1" si="386"/>
        <v>1</v>
      </c>
      <c r="NZ49" s="19">
        <f t="shared" ca="1" si="386"/>
        <v>2.1403206110492325</v>
      </c>
      <c r="OA49" s="19">
        <f t="shared" ca="1" si="386"/>
        <v>1.965073149607067</v>
      </c>
      <c r="OB49" s="19">
        <f t="shared" ca="1" si="386"/>
        <v>1.9869867897902949</v>
      </c>
      <c r="OC49" s="19">
        <f t="shared" ca="1" si="386"/>
        <v>0.84809443844984356</v>
      </c>
      <c r="OD49" s="19">
        <f t="shared" ca="1" si="386"/>
        <v>1.2867145190754228</v>
      </c>
      <c r="OE49" s="19">
        <f t="shared" ca="1" si="386"/>
        <v>1</v>
      </c>
      <c r="OF49" s="19">
        <f t="shared" ca="1" si="386"/>
        <v>0.26</v>
      </c>
      <c r="OG49" s="9"/>
      <c r="OH49" s="12" t="str">
        <f t="shared" ca="1" si="339"/>
        <v>-</v>
      </c>
      <c r="OI49" s="19" t="str">
        <f t="shared" ca="1" si="340"/>
        <v>-</v>
      </c>
      <c r="OJ49" s="19" t="str">
        <f t="shared" ca="1" si="340"/>
        <v>-</v>
      </c>
      <c r="OK49" s="19" t="str">
        <f t="shared" ca="1" si="341"/>
        <v>-</v>
      </c>
      <c r="OL49" s="19" t="str">
        <f t="shared" ca="1" si="340"/>
        <v>-</v>
      </c>
      <c r="OM49" s="19" t="str">
        <f t="shared" ca="1" si="342"/>
        <v>-</v>
      </c>
      <c r="ON49" s="19" t="str">
        <f t="shared" ca="1" si="340"/>
        <v>-</v>
      </c>
      <c r="OO49" s="19" t="str">
        <f t="shared" ca="1" si="340"/>
        <v>-</v>
      </c>
      <c r="OP49" s="19" t="str">
        <f t="shared" ca="1" si="340"/>
        <v>-</v>
      </c>
      <c r="OQ49" s="19" t="str">
        <f t="shared" ca="1" si="340"/>
        <v>-</v>
      </c>
      <c r="OR49" s="19" t="str">
        <f t="shared" ca="1" si="340"/>
        <v>-</v>
      </c>
      <c r="OS49" s="19" t="str">
        <f t="shared" ca="1" si="340"/>
        <v>-</v>
      </c>
      <c r="OT49" s="19" t="str">
        <f t="shared" ca="1" si="340"/>
        <v>-</v>
      </c>
      <c r="OU49" s="19" t="str">
        <f t="shared" ca="1" si="340"/>
        <v>-</v>
      </c>
      <c r="OV49" s="19" t="str">
        <f t="shared" ca="1" si="340"/>
        <v>-</v>
      </c>
      <c r="OW49" s="19" t="str">
        <f t="shared" ca="1" si="340"/>
        <v>-</v>
      </c>
      <c r="OX49" s="19" t="str">
        <f t="shared" ca="1" si="340"/>
        <v>-</v>
      </c>
      <c r="OY49" s="19" t="str">
        <f t="shared" ca="1" si="340"/>
        <v>-</v>
      </c>
      <c r="OZ49" s="19" t="str">
        <f t="shared" ca="1" si="340"/>
        <v>-</v>
      </c>
      <c r="PA49" s="19" t="str">
        <f t="shared" ca="1" si="343"/>
        <v>-</v>
      </c>
      <c r="PB49" s="19" t="str">
        <f t="shared" ca="1" si="343"/>
        <v>-</v>
      </c>
      <c r="PC49" s="19" t="str">
        <f t="shared" ca="1" si="343"/>
        <v>-</v>
      </c>
      <c r="PD49" s="19" t="str">
        <f t="shared" ca="1" si="343"/>
        <v>-</v>
      </c>
      <c r="PE49" s="19" t="str">
        <f t="shared" ca="1" si="343"/>
        <v>-</v>
      </c>
      <c r="PF49" s="19" t="str">
        <f t="shared" ca="1" si="343"/>
        <v>-</v>
      </c>
      <c r="PG49" s="19" t="str">
        <f t="shared" ca="1" si="343"/>
        <v>-</v>
      </c>
      <c r="PH49" s="19" t="str">
        <f t="shared" ca="1" si="344"/>
        <v>-</v>
      </c>
      <c r="PI49" s="19" t="str">
        <f t="shared" ca="1" si="344"/>
        <v>-</v>
      </c>
      <c r="PJ49" s="19" t="str">
        <f t="shared" ca="1" si="344"/>
        <v>-</v>
      </c>
      <c r="PK49" s="19" t="str">
        <f t="shared" ca="1" si="344"/>
        <v>-</v>
      </c>
      <c r="PL49" s="19" t="str">
        <f t="shared" ca="1" si="344"/>
        <v>-</v>
      </c>
      <c r="PM49" s="19" t="str">
        <f t="shared" ca="1" si="344"/>
        <v>-</v>
      </c>
      <c r="PN49" s="19" t="str">
        <f t="shared" ca="1" si="344"/>
        <v>-</v>
      </c>
      <c r="PO49" s="19" t="str">
        <f t="shared" ca="1" si="344"/>
        <v>-</v>
      </c>
      <c r="PP49" s="19" t="str">
        <f t="shared" ca="1" si="344"/>
        <v>-</v>
      </c>
      <c r="PQ49" s="19" t="str">
        <f t="shared" ca="1" si="344"/>
        <v>-</v>
      </c>
      <c r="PR49" s="19" t="str">
        <f t="shared" ca="1" si="343"/>
        <v>-</v>
      </c>
      <c r="PS49" s="19" t="str">
        <f t="shared" ca="1" si="343"/>
        <v>-</v>
      </c>
      <c r="PT49" s="19" t="str">
        <f t="shared" ca="1" si="343"/>
        <v>-</v>
      </c>
      <c r="PU49" s="19" t="str">
        <f t="shared" ca="1" si="343"/>
        <v>-</v>
      </c>
      <c r="PV49" s="19" t="str">
        <f t="shared" ca="1" si="343"/>
        <v>-</v>
      </c>
      <c r="PW49" s="19" t="str">
        <f t="shared" ca="1" si="343"/>
        <v>-</v>
      </c>
      <c r="PX49" s="19" t="str">
        <f t="shared" ca="1" si="343"/>
        <v>-</v>
      </c>
      <c r="PY49" s="19" t="str">
        <f t="shared" ca="1" si="343"/>
        <v>-</v>
      </c>
      <c r="PZ49" s="19" t="str">
        <f t="shared" ca="1" si="343"/>
        <v>-</v>
      </c>
      <c r="QA49" s="19" t="str">
        <f t="shared" ca="1" si="345"/>
        <v>-</v>
      </c>
      <c r="QB49" s="19" t="str">
        <f t="shared" ca="1" si="345"/>
        <v>-</v>
      </c>
      <c r="QC49" s="19" t="str">
        <f t="shared" ca="1" si="345"/>
        <v>-</v>
      </c>
      <c r="QD49" s="19" t="str">
        <f t="shared" ca="1" si="345"/>
        <v>-</v>
      </c>
      <c r="QE49" s="19" t="str">
        <f t="shared" ca="1" si="345"/>
        <v>-</v>
      </c>
      <c r="QF49" s="19" t="str">
        <f t="shared" ca="1" si="345"/>
        <v>-</v>
      </c>
      <c r="QG49" s="19" t="str">
        <f t="shared" ca="1" si="345"/>
        <v>-</v>
      </c>
      <c r="QH49" s="19" t="str">
        <f t="shared" ca="1" si="345"/>
        <v>-</v>
      </c>
      <c r="QI49" s="19" t="str">
        <f t="shared" ca="1" si="345"/>
        <v>-</v>
      </c>
      <c r="QJ49" s="19" t="str">
        <f t="shared" ca="1" si="345"/>
        <v>-</v>
      </c>
      <c r="QK49" s="19" t="str">
        <f t="shared" ca="1" si="345"/>
        <v>-</v>
      </c>
      <c r="QL49" s="19" t="str">
        <f t="shared" ca="1" si="345"/>
        <v>-</v>
      </c>
      <c r="QM49" s="19" t="str">
        <f t="shared" ca="1" si="345"/>
        <v>-</v>
      </c>
      <c r="QN49" s="19" t="str">
        <f t="shared" ca="1" si="345"/>
        <v>-</v>
      </c>
      <c r="QO49" s="19" t="str">
        <f t="shared" ca="1" si="345"/>
        <v>-</v>
      </c>
      <c r="QP49" s="19" t="str">
        <f t="shared" ca="1" si="345"/>
        <v>-</v>
      </c>
      <c r="QQ49" s="19" t="str">
        <f t="shared" ca="1" si="346"/>
        <v>-</v>
      </c>
      <c r="QR49" s="12" t="b">
        <f t="shared" ca="1" si="347"/>
        <v>1</v>
      </c>
      <c r="QS49" s="19" t="str">
        <f t="shared" ca="1" si="346"/>
        <v>-</v>
      </c>
      <c r="QT49" s="19" t="str">
        <f t="shared" ca="1" si="346"/>
        <v>-</v>
      </c>
      <c r="QU49" s="19" t="str">
        <f t="shared" ca="1" si="346"/>
        <v>-</v>
      </c>
      <c r="QV49" s="19" t="str">
        <f t="shared" ca="1" si="405"/>
        <v>-</v>
      </c>
      <c r="QW49" s="19" t="str">
        <f t="shared" ca="1" si="405"/>
        <v>-</v>
      </c>
      <c r="QX49" s="19" t="str">
        <f t="shared" ca="1" si="405"/>
        <v>-</v>
      </c>
      <c r="QY49" s="19" t="str">
        <f t="shared" ca="1" si="405"/>
        <v>-</v>
      </c>
      <c r="QZ49" s="19" t="str">
        <f t="shared" ca="1" si="405"/>
        <v>-</v>
      </c>
      <c r="RA49" s="19" t="str">
        <f t="shared" ca="1" si="405"/>
        <v>-</v>
      </c>
      <c r="RB49" s="19" t="str">
        <f t="shared" ca="1" si="346"/>
        <v>-</v>
      </c>
      <c r="RC49" s="19" t="str">
        <f t="shared" ca="1" si="346"/>
        <v>-</v>
      </c>
      <c r="RD49" s="19" t="str">
        <f t="shared" ca="1" si="346"/>
        <v>-</v>
      </c>
      <c r="RE49" s="19" t="str">
        <f t="shared" ca="1" si="346"/>
        <v>-</v>
      </c>
      <c r="RF49" s="19" t="str">
        <f t="shared" ca="1" si="346"/>
        <v>-</v>
      </c>
      <c r="RG49" s="19" t="str">
        <f t="shared" ca="1" si="346"/>
        <v>-</v>
      </c>
      <c r="RH49" s="19" t="str">
        <f t="shared" ca="1" si="346"/>
        <v>-</v>
      </c>
      <c r="RI49" s="19" t="str">
        <f t="shared" ca="1" si="346"/>
        <v>-</v>
      </c>
      <c r="RJ49" s="19" t="str">
        <f t="shared" ca="1" si="346"/>
        <v>-</v>
      </c>
      <c r="RK49" s="19" t="str">
        <f t="shared" ca="1" si="346"/>
        <v>-</v>
      </c>
      <c r="RL49" s="19" t="str">
        <f t="shared" ca="1" si="346"/>
        <v>-</v>
      </c>
      <c r="RM49" s="19" t="str">
        <f t="shared" ca="1" si="348"/>
        <v>-</v>
      </c>
      <c r="RN49" s="19" t="str">
        <f t="shared" ca="1" si="348"/>
        <v>-</v>
      </c>
      <c r="RO49" s="19" t="str">
        <f t="shared" ca="1" si="348"/>
        <v>-</v>
      </c>
      <c r="RP49" s="19" t="str">
        <f t="shared" ca="1" si="348"/>
        <v>-</v>
      </c>
      <c r="RQ49" s="19" t="str">
        <f t="shared" ca="1" si="348"/>
        <v>-</v>
      </c>
      <c r="RR49" s="19" t="str">
        <f t="shared" ca="1" si="348"/>
        <v>-</v>
      </c>
      <c r="RS49" s="19" t="str">
        <f t="shared" ca="1" si="348"/>
        <v>-</v>
      </c>
      <c r="RT49" s="19" t="str">
        <f t="shared" ca="1" si="348"/>
        <v>-</v>
      </c>
      <c r="RU49" s="19" t="str">
        <f t="shared" ca="1" si="348"/>
        <v>-</v>
      </c>
      <c r="RV49" s="19" t="str">
        <f t="shared" ca="1" si="349"/>
        <v>-</v>
      </c>
      <c r="RW49" s="19" t="str">
        <f t="shared" ca="1" si="349"/>
        <v>-</v>
      </c>
      <c r="RX49" s="19" t="str">
        <f t="shared" ca="1" si="349"/>
        <v>-</v>
      </c>
      <c r="RY49" s="19" t="str">
        <f t="shared" ca="1" si="349"/>
        <v>-</v>
      </c>
      <c r="RZ49" s="19" t="str">
        <f t="shared" ca="1" si="349"/>
        <v>-</v>
      </c>
      <c r="SA49" s="19" t="str">
        <f t="shared" ca="1" si="349"/>
        <v>-</v>
      </c>
      <c r="SB49" s="19" t="str">
        <f t="shared" ca="1" si="348"/>
        <v>-</v>
      </c>
      <c r="SC49" s="19" t="str">
        <f t="shared" ca="1" si="348"/>
        <v>-</v>
      </c>
      <c r="SD49" s="19" t="str">
        <f t="shared" ca="1" si="348"/>
        <v>-</v>
      </c>
      <c r="SE49" s="19" t="str">
        <f t="shared" ca="1" si="348"/>
        <v>-</v>
      </c>
      <c r="SF49" s="19" t="str">
        <f t="shared" ca="1" si="348"/>
        <v>-</v>
      </c>
      <c r="SG49" s="19" t="str">
        <f t="shared" ca="1" si="348"/>
        <v>-</v>
      </c>
      <c r="SH49" s="19" t="str">
        <f t="shared" ca="1" si="348"/>
        <v>-</v>
      </c>
      <c r="SI49" s="19" t="str">
        <f t="shared" ca="1" si="350"/>
        <v>-</v>
      </c>
      <c r="SJ49" s="19" t="str">
        <f t="shared" ca="1" si="350"/>
        <v>-</v>
      </c>
      <c r="SK49" s="19" t="str">
        <f t="shared" ca="1" si="350"/>
        <v>-</v>
      </c>
      <c r="SL49" s="19" t="str">
        <f t="shared" ca="1" si="350"/>
        <v>-</v>
      </c>
      <c r="SM49" s="19" t="str">
        <f t="shared" ca="1" si="350"/>
        <v>-</v>
      </c>
      <c r="SN49" s="19" t="str">
        <f t="shared" ca="1" si="350"/>
        <v>-</v>
      </c>
      <c r="SO49" s="19" t="str">
        <f t="shared" ca="1" si="350"/>
        <v>-</v>
      </c>
      <c r="SP49" s="19" t="str">
        <f t="shared" ca="1" si="350"/>
        <v>-</v>
      </c>
      <c r="SQ49" s="19" t="str">
        <f t="shared" ca="1" si="350"/>
        <v>-</v>
      </c>
      <c r="SR49" s="19" t="str">
        <f t="shared" ca="1" si="350"/>
        <v>-</v>
      </c>
      <c r="SS49" s="19" t="str">
        <f t="shared" ca="1" si="350"/>
        <v>-</v>
      </c>
      <c r="ST49" s="19" t="str">
        <f t="shared" ca="1" si="350"/>
        <v>-</v>
      </c>
      <c r="SU49" s="19" t="str">
        <f t="shared" ca="1" si="350"/>
        <v>-</v>
      </c>
      <c r="SV49" s="19" t="str">
        <f t="shared" ca="1" si="351"/>
        <v>-</v>
      </c>
      <c r="SW49" s="19" t="str">
        <f t="shared" ca="1" si="351"/>
        <v>-</v>
      </c>
      <c r="SX49" s="19" t="str">
        <f t="shared" ca="1" si="351"/>
        <v>-</v>
      </c>
      <c r="SY49" s="19" t="str">
        <f t="shared" ca="1" si="351"/>
        <v>-</v>
      </c>
      <c r="SZ49" s="19" t="str">
        <f t="shared" ca="1" si="351"/>
        <v>-</v>
      </c>
      <c r="TA49" s="19" t="str">
        <f t="shared" ca="1" si="351"/>
        <v>-</v>
      </c>
      <c r="TB49" s="12" t="str">
        <f t="shared" ca="1" si="352"/>
        <v>-</v>
      </c>
      <c r="TC49" s="19" t="str">
        <f t="shared" ca="1" si="407"/>
        <v>-</v>
      </c>
      <c r="TD49" s="19" t="str">
        <f t="shared" ca="1" si="407"/>
        <v>-</v>
      </c>
      <c r="TE49" s="19" t="str">
        <f t="shared" ca="1" si="407"/>
        <v>-</v>
      </c>
      <c r="TF49" s="19" t="str">
        <f t="shared" ca="1" si="407"/>
        <v>-</v>
      </c>
      <c r="TG49" s="19" t="str">
        <f t="shared" ca="1" si="407"/>
        <v>-</v>
      </c>
      <c r="TH49" s="19" t="str">
        <f t="shared" ca="1" si="407"/>
        <v>-</v>
      </c>
      <c r="TI49" s="19" t="str">
        <f t="shared" ca="1" si="407"/>
        <v>-</v>
      </c>
      <c r="TJ49" s="19" t="str">
        <f t="shared" ca="1" si="407"/>
        <v>-</v>
      </c>
      <c r="TK49" s="19" t="str">
        <f t="shared" ca="1" si="407"/>
        <v>-</v>
      </c>
      <c r="TL49" s="19" t="str">
        <f t="shared" ca="1" si="407"/>
        <v>-</v>
      </c>
      <c r="TM49" s="19" t="str">
        <f t="shared" ca="1" si="407"/>
        <v>-</v>
      </c>
      <c r="TN49" s="19" t="str">
        <f t="shared" ca="1" si="407"/>
        <v>-</v>
      </c>
      <c r="TO49" s="19" t="str">
        <f t="shared" ca="1" si="407"/>
        <v>-</v>
      </c>
      <c r="TP49" s="19" t="str">
        <f t="shared" ca="1" si="407"/>
        <v>-</v>
      </c>
      <c r="TQ49" s="19" t="str">
        <f t="shared" ca="1" si="407"/>
        <v>-</v>
      </c>
      <c r="TR49" s="19" t="str">
        <f t="shared" ca="1" si="407"/>
        <v>-</v>
      </c>
      <c r="TS49" s="19" t="str">
        <f t="shared" ca="1" si="407"/>
        <v>-</v>
      </c>
      <c r="TT49" s="19" t="str">
        <f t="shared" ca="1" si="407"/>
        <v>-</v>
      </c>
      <c r="TU49" s="19" t="str">
        <f t="shared" ca="1" si="407"/>
        <v>-</v>
      </c>
      <c r="TV49" s="19" t="str">
        <f t="shared" ca="1" si="407"/>
        <v>-</v>
      </c>
      <c r="TW49" s="19" t="str">
        <f t="shared" ca="1" si="407"/>
        <v>-</v>
      </c>
      <c r="TX49" s="19" t="str">
        <f t="shared" ca="1" si="407"/>
        <v>-</v>
      </c>
      <c r="TY49" s="19" t="str">
        <f t="shared" ca="1" si="407"/>
        <v>-</v>
      </c>
      <c r="TZ49" s="19" t="str">
        <f t="shared" ca="1" si="407"/>
        <v>-</v>
      </c>
      <c r="UA49" s="19" t="str">
        <f t="shared" ca="1" si="407"/>
        <v>-</v>
      </c>
      <c r="UB49" s="19" t="str">
        <f t="shared" ca="1" si="407"/>
        <v>-</v>
      </c>
      <c r="UC49" s="19" t="str">
        <f t="shared" ca="1" si="407"/>
        <v>-</v>
      </c>
      <c r="UD49" s="19" t="str">
        <f t="shared" ca="1" si="407"/>
        <v>-</v>
      </c>
      <c r="UE49" s="19" t="str">
        <f t="shared" ca="1" si="407"/>
        <v>-</v>
      </c>
      <c r="UF49" s="19" t="str">
        <f t="shared" ca="1" si="407"/>
        <v>-</v>
      </c>
      <c r="UG49" s="19" t="str">
        <f t="shared" ca="1" si="407"/>
        <v>-</v>
      </c>
      <c r="UH49" s="19" t="str">
        <f t="shared" ca="1" si="407"/>
        <v>-</v>
      </c>
      <c r="UI49" s="19" t="str">
        <f t="shared" ca="1" si="407"/>
        <v>-</v>
      </c>
      <c r="UJ49" s="19" t="str">
        <f t="shared" ca="1" si="407"/>
        <v>-</v>
      </c>
      <c r="UK49" s="19" t="str">
        <f t="shared" ca="1" si="407"/>
        <v>-</v>
      </c>
      <c r="UL49" s="19" t="str">
        <f t="shared" ca="1" si="407"/>
        <v>-</v>
      </c>
      <c r="UM49" s="19" t="str">
        <f t="shared" ca="1" si="407"/>
        <v>-</v>
      </c>
      <c r="UN49" s="19" t="str">
        <f t="shared" ca="1" si="407"/>
        <v>-</v>
      </c>
      <c r="UO49" s="19" t="str">
        <f t="shared" ca="1" si="407"/>
        <v>-</v>
      </c>
      <c r="UP49" s="19" t="str">
        <f t="shared" ca="1" si="407"/>
        <v>-</v>
      </c>
      <c r="UQ49" s="19" t="str">
        <f t="shared" ca="1" si="407"/>
        <v>-</v>
      </c>
      <c r="UR49" s="19" t="str">
        <f t="shared" ca="1" si="407"/>
        <v>-</v>
      </c>
      <c r="US49" s="19" t="str">
        <f t="shared" ca="1" si="407"/>
        <v>-</v>
      </c>
      <c r="UT49" s="19" t="str">
        <f t="shared" ca="1" si="407"/>
        <v>-</v>
      </c>
      <c r="UU49" s="19" t="str">
        <f t="shared" ca="1" si="407"/>
        <v>-</v>
      </c>
      <c r="UV49" s="19" t="str">
        <f t="shared" ca="1" si="407"/>
        <v>-</v>
      </c>
      <c r="UW49" s="19" t="str">
        <f t="shared" ca="1" si="407"/>
        <v>-</v>
      </c>
      <c r="UX49" s="19" t="str">
        <f t="shared" ca="1" si="407"/>
        <v>-</v>
      </c>
      <c r="UY49" s="19" t="str">
        <f t="shared" ca="1" si="407"/>
        <v>-</v>
      </c>
      <c r="UZ49" s="19" t="str">
        <f t="shared" ca="1" si="407"/>
        <v>-</v>
      </c>
      <c r="VA49" s="19" t="str">
        <f t="shared" ca="1" si="407"/>
        <v>-</v>
      </c>
      <c r="VB49" s="19" t="str">
        <f t="shared" ca="1" si="387"/>
        <v>-</v>
      </c>
      <c r="VC49" s="19" t="str">
        <f t="shared" ca="1" si="387"/>
        <v>-</v>
      </c>
      <c r="VD49" s="19" t="str">
        <f t="shared" ca="1" si="387"/>
        <v>-</v>
      </c>
      <c r="VE49" s="19" t="str">
        <f t="shared" ca="1" si="387"/>
        <v>-</v>
      </c>
      <c r="VF49" s="19" t="str">
        <f t="shared" ca="1" si="353"/>
        <v>-</v>
      </c>
      <c r="VG49" s="19" t="str">
        <f t="shared" ca="1" si="353"/>
        <v>-</v>
      </c>
      <c r="VH49" s="19" t="str">
        <f t="shared" ca="1" si="353"/>
        <v>-</v>
      </c>
      <c r="VI49" s="19" t="str">
        <f t="shared" ca="1" si="353"/>
        <v>-</v>
      </c>
      <c r="VJ49" s="19" t="str">
        <f t="shared" ca="1" si="353"/>
        <v>-</v>
      </c>
      <c r="VK49" s="19" t="str">
        <f t="shared" ca="1" si="353"/>
        <v>-</v>
      </c>
      <c r="VL49" s="19">
        <f t="shared" ca="1" si="388"/>
        <v>1</v>
      </c>
      <c r="VM49" s="23">
        <v>0</v>
      </c>
    </row>
    <row r="50" spans="1:585" outlineLevel="2">
      <c r="A50" s="21">
        <f t="shared" si="372"/>
        <v>45</v>
      </c>
      <c r="B50" s="561">
        <f t="shared" ca="1" si="408"/>
        <v>43</v>
      </c>
      <c r="C50">
        <f>202</f>
        <v>202</v>
      </c>
      <c r="D50" s="136" t="str">
        <f t="shared" ca="1" si="278"/>
        <v>GSW</v>
      </c>
      <c r="E50" t="b">
        <v>1</v>
      </c>
      <c r="F50" t="b">
        <v>0</v>
      </c>
      <c r="G50" s="349" t="b">
        <v>0</v>
      </c>
      <c r="H50" s="229">
        <f t="shared" ca="1" si="394"/>
        <v>10</v>
      </c>
      <c r="I50" s="229">
        <f t="shared" ca="1" si="355"/>
        <v>1</v>
      </c>
      <c r="J50" s="116">
        <f t="shared" ca="1" si="280"/>
        <v>0</v>
      </c>
      <c r="K50" s="229">
        <f t="shared" ca="1" si="355"/>
        <v>0</v>
      </c>
      <c r="L50" s="229">
        <f t="shared" ca="1" si="355"/>
        <v>0</v>
      </c>
      <c r="M50" s="229"/>
      <c r="N50" s="229">
        <f t="shared" ca="1" si="356"/>
        <v>2</v>
      </c>
      <c r="O50" s="229">
        <f t="shared" ca="1" si="357"/>
        <v>3</v>
      </c>
      <c r="P50" s="229">
        <f t="shared" ca="1" si="358"/>
        <v>2</v>
      </c>
      <c r="Q50" s="229">
        <f t="shared" ca="1" si="359"/>
        <v>2</v>
      </c>
      <c r="R50" s="229">
        <f t="shared" ca="1" si="359"/>
        <v>0</v>
      </c>
      <c r="S50" s="229">
        <f t="shared" ca="1" si="359"/>
        <v>0</v>
      </c>
      <c r="T50" s="229">
        <f t="shared" ca="1" si="359"/>
        <v>0</v>
      </c>
      <c r="U50" s="229">
        <f t="shared" ca="1" si="359"/>
        <v>0</v>
      </c>
      <c r="V50" s="229">
        <f t="shared" ca="1" si="358"/>
        <v>0</v>
      </c>
      <c r="W50" s="229">
        <f t="shared" ca="1" si="360"/>
        <v>1</v>
      </c>
      <c r="X50" s="229">
        <f t="shared" ca="1" si="358"/>
        <v>1</v>
      </c>
      <c r="Y50" s="229">
        <f t="shared" ca="1" si="358"/>
        <v>1</v>
      </c>
      <c r="Z50" s="265"/>
      <c r="AA50" s="265"/>
      <c r="AB50" s="265"/>
      <c r="AC50" s="265"/>
      <c r="AD50" s="265"/>
      <c r="AE50" s="229">
        <f t="shared" ca="1" si="361"/>
        <v>0</v>
      </c>
      <c r="AF50" s="265"/>
      <c r="AG50" s="265">
        <f t="shared" ca="1" si="362"/>
        <v>0</v>
      </c>
      <c r="AH50" s="265">
        <f t="shared" ca="1" si="362"/>
        <v>0</v>
      </c>
      <c r="AI50" s="265">
        <f t="shared" ca="1" si="362"/>
        <v>0</v>
      </c>
      <c r="AJ50" s="265">
        <f t="shared" ca="1" si="362"/>
        <v>0</v>
      </c>
      <c r="AK50" s="265">
        <f t="shared" ca="1" si="362"/>
        <v>0</v>
      </c>
      <c r="AL50" s="265">
        <f t="shared" ca="1" si="362"/>
        <v>0</v>
      </c>
      <c r="AM50" s="265">
        <f t="shared" ca="1" si="362"/>
        <v>0</v>
      </c>
      <c r="AN50" s="136">
        <f t="shared" ca="1" si="284"/>
        <v>2</v>
      </c>
      <c r="AO50" s="136">
        <f ca="1">INDEX(CHOOSE($P50,DataAutumn!i.AdultDrys,DataWinter!i.AdultDrys,DataSpring!i.AdultDrys),1,$O50)</f>
        <v>4</v>
      </c>
      <c r="AP50" s="5">
        <f t="shared" ca="1" si="285"/>
        <v>1</v>
      </c>
      <c r="AQ50" s="5">
        <f t="shared" ca="1" si="285"/>
        <v>1</v>
      </c>
      <c r="AR50" s="5">
        <f t="shared" ca="1" si="286"/>
        <v>3</v>
      </c>
      <c r="AS50">
        <f t="shared" ca="1" si="287"/>
        <v>5</v>
      </c>
      <c r="AV50" s="224" t="str">
        <f t="shared" ca="1" si="288"/>
        <v>FeedSupply 00010 GSW MWM&amp;BBT Day169 Scan2-0000 RR     GP100% WP100% MP100% T_TRUE (F33N11)</v>
      </c>
      <c r="AW50" s="9" t="str">
        <f ca="1">IF(COUNTIF(AV$5:AV50,AV50)=1,"-","Dup")</f>
        <v>-</v>
      </c>
      <c r="AX50" s="9"/>
      <c r="AY50" s="19" t="b">
        <f t="shared" ref="AY50:BF50" ca="1" si="430">OFFSET(AY$5,$B50,0)</f>
        <v>0</v>
      </c>
      <c r="AZ50" s="19" t="b">
        <f t="shared" ca="1" si="430"/>
        <v>0</v>
      </c>
      <c r="BA50" s="19" t="b">
        <f t="shared" ca="1" si="430"/>
        <v>0</v>
      </c>
      <c r="BB50" s="19" t="b">
        <f t="shared" ca="1" si="420"/>
        <v>0</v>
      </c>
      <c r="BC50" s="19" t="b">
        <f t="shared" ca="1" si="420"/>
        <v>0</v>
      </c>
      <c r="BD50" s="19" t="b">
        <f t="shared" ca="1" si="430"/>
        <v>0</v>
      </c>
      <c r="BE50" s="19" t="b">
        <f t="shared" ca="1" si="430"/>
        <v>0</v>
      </c>
      <c r="BF50" s="19" t="b">
        <f t="shared" ca="1" si="430"/>
        <v>0</v>
      </c>
      <c r="BG50" s="9"/>
      <c r="BH50" s="19" t="b">
        <f t="shared" ca="1" si="289"/>
        <v>1</v>
      </c>
      <c r="BI50" s="19" t="str">
        <f t="shared" ca="1" si="289"/>
        <v>-</v>
      </c>
      <c r="BJ50" s="19" t="str">
        <f t="shared" ca="1" si="289"/>
        <v>-</v>
      </c>
      <c r="BK50" s="19" t="str">
        <f t="shared" ca="1" si="289"/>
        <v>-</v>
      </c>
      <c r="BL50" s="19" t="b">
        <f t="shared" ca="1" si="289"/>
        <v>0</v>
      </c>
      <c r="BM50" s="19">
        <f t="shared" ca="1" si="290"/>
        <v>0</v>
      </c>
      <c r="BN50" s="19" t="b">
        <f t="shared" ca="1" si="290"/>
        <v>1</v>
      </c>
      <c r="BO50" s="9"/>
      <c r="BP50" s="19" t="str">
        <f t="shared" ca="1" si="291"/>
        <v>-</v>
      </c>
      <c r="BQ50" s="5" t="str">
        <f t="shared" ca="1" si="292"/>
        <v>-</v>
      </c>
      <c r="BR50" s="5">
        <f t="shared" ca="1" si="293"/>
        <v>0</v>
      </c>
      <c r="BS50" s="19" t="str">
        <f t="shared" ca="1" si="294"/>
        <v>-</v>
      </c>
      <c r="BT50" s="19" t="str">
        <f t="shared" ca="1" si="294"/>
        <v>-</v>
      </c>
      <c r="BU50" s="19" t="str">
        <f t="shared" ca="1" si="294"/>
        <v>-</v>
      </c>
      <c r="BV50" s="5" t="str">
        <f t="shared" ca="1" si="295"/>
        <v>-</v>
      </c>
      <c r="BW50" s="5">
        <f t="shared" ca="1" si="296"/>
        <v>0</v>
      </c>
      <c r="BX50" s="19" t="str">
        <f t="shared" ca="1" si="297"/>
        <v>-</v>
      </c>
      <c r="BY50" s="5" t="str">
        <f t="shared" ca="1" si="298"/>
        <v>-</v>
      </c>
      <c r="BZ50" s="5">
        <f t="shared" ca="1" si="299"/>
        <v>0</v>
      </c>
      <c r="CA50" s="19" t="str">
        <f t="shared" ca="1" si="300"/>
        <v>-</v>
      </c>
      <c r="CB50" s="19" t="str">
        <f t="shared" ca="1" si="300"/>
        <v>-</v>
      </c>
      <c r="CC50" s="19" t="str">
        <f t="shared" ca="1" si="300"/>
        <v>-</v>
      </c>
      <c r="CD50" s="5" t="str">
        <f t="shared" ca="1" si="301"/>
        <v>-</v>
      </c>
      <c r="CE50" s="5">
        <f t="shared" ca="1" si="302"/>
        <v>0</v>
      </c>
      <c r="CF50" s="9"/>
      <c r="CG50" s="19" t="str">
        <f t="shared" ca="1" si="303"/>
        <v>-</v>
      </c>
      <c r="CH50" s="19" t="str">
        <f t="shared" ca="1" si="303"/>
        <v>-</v>
      </c>
      <c r="CI50" s="19" t="str">
        <f t="shared" ca="1" si="303"/>
        <v>-</v>
      </c>
      <c r="CJ50" s="19" t="str">
        <f t="shared" ca="1" si="303"/>
        <v>-</v>
      </c>
      <c r="CK50" s="19" t="str">
        <f t="shared" ca="1" si="303"/>
        <v>-</v>
      </c>
      <c r="CL50" s="19" t="str">
        <f t="shared" ca="1" si="303"/>
        <v>-</v>
      </c>
      <c r="CM50" s="19" t="str">
        <f t="shared" ca="1" si="303"/>
        <v>-</v>
      </c>
      <c r="CN50" s="19" t="str">
        <f t="shared" ca="1" si="303"/>
        <v>-</v>
      </c>
      <c r="CO50" s="19" t="str">
        <f t="shared" ca="1" si="303"/>
        <v>-</v>
      </c>
      <c r="CP50" s="19" t="str">
        <f t="shared" ca="1" si="303"/>
        <v>-</v>
      </c>
      <c r="CQ50" s="9"/>
      <c r="CR50" s="136" t="b">
        <f t="shared" ca="1" si="304"/>
        <v>1</v>
      </c>
      <c r="CS50" s="229" t="b">
        <f ca="1">OFFSET(CS50,-1,0)</f>
        <v>0</v>
      </c>
      <c r="CT50" s="19" t="b">
        <f t="shared" ca="1" si="396"/>
        <v>1</v>
      </c>
      <c r="CU50" s="582">
        <f t="shared" ca="1" si="397"/>
        <v>232120000005</v>
      </c>
      <c r="CV50" s="19" t="b">
        <f t="shared" ca="1" si="396"/>
        <v>0</v>
      </c>
      <c r="CW50" s="12" t="s">
        <v>31</v>
      </c>
      <c r="CX50" s="19" t="str">
        <f t="shared" ca="1" si="375"/>
        <v>-</v>
      </c>
      <c r="CY50" s="583">
        <f t="shared" ca="1" si="390"/>
        <v>232120000005</v>
      </c>
      <c r="CZ50" s="430">
        <f t="shared" ca="1" si="306"/>
        <v>669</v>
      </c>
      <c r="DA50" s="430">
        <f t="shared" ca="1" si="306"/>
        <v>703</v>
      </c>
      <c r="DB50" s="430">
        <f t="shared" ca="1" si="306"/>
        <v>738</v>
      </c>
      <c r="DC50" s="144">
        <f t="shared" ca="1" si="307"/>
        <v>413</v>
      </c>
      <c r="DD50" s="144">
        <f t="shared" ca="1" si="307"/>
        <v>448</v>
      </c>
      <c r="DE50" s="144">
        <f t="shared" ca="1" si="307"/>
        <v>483</v>
      </c>
      <c r="DF50" s="19" t="str">
        <f t="shared" ca="1" si="376"/>
        <v>-</v>
      </c>
      <c r="DG50" s="19" t="str">
        <f t="shared" ca="1" si="308"/>
        <v>-</v>
      </c>
      <c r="DH50" s="19" t="str">
        <f t="shared" ca="1" si="308"/>
        <v>-</v>
      </c>
      <c r="DI50" s="19" t="str">
        <f t="shared" ca="1" si="308"/>
        <v>-</v>
      </c>
      <c r="DJ50" s="19" t="str">
        <f t="shared" ca="1" si="308"/>
        <v>-</v>
      </c>
      <c r="DK50" s="19" t="str">
        <f t="shared" ca="1" si="308"/>
        <v>-</v>
      </c>
      <c r="DL50" s="12">
        <v>1</v>
      </c>
      <c r="DM50" s="12">
        <v>1</v>
      </c>
      <c r="DN50" s="19">
        <f t="shared" ca="1" si="309"/>
        <v>0</v>
      </c>
      <c r="DO50" s="19" t="str">
        <f t="shared" ca="1" si="309"/>
        <v>-</v>
      </c>
      <c r="DP50" s="19" t="str">
        <f t="shared" ca="1" si="309"/>
        <v>-</v>
      </c>
      <c r="DQ50" s="19" t="str">
        <f t="shared" ca="1" si="377"/>
        <v>-</v>
      </c>
      <c r="DR50" s="19" t="str">
        <f t="shared" ca="1" si="377"/>
        <v>-</v>
      </c>
      <c r="DS50" s="19" t="str">
        <f t="shared" ca="1" si="377"/>
        <v>-</v>
      </c>
      <c r="DT50" s="19">
        <f t="shared" ca="1" si="377"/>
        <v>0</v>
      </c>
      <c r="DU50" s="19" t="str">
        <f t="shared" ca="1" si="377"/>
        <v>-</v>
      </c>
      <c r="DV50" s="19" t="str">
        <f t="shared" ca="1" si="377"/>
        <v>-</v>
      </c>
      <c r="DW50" s="19" t="str">
        <f t="shared" ca="1" si="289"/>
        <v>-</v>
      </c>
      <c r="DX50" s="19">
        <f t="shared" ca="1" si="289"/>
        <v>1</v>
      </c>
      <c r="DY50" s="19">
        <f t="shared" ca="1" si="289"/>
        <v>1</v>
      </c>
      <c r="DZ50" s="9"/>
      <c r="EA50" s="19" t="str">
        <f t="shared" ca="1" si="178"/>
        <v>-</v>
      </c>
      <c r="EB50" s="19" t="str">
        <f t="shared" ca="1" si="178"/>
        <v>-</v>
      </c>
      <c r="EC50" s="19" t="str">
        <f t="shared" ca="1" si="178"/>
        <v>-</v>
      </c>
      <c r="ED50" s="19" t="str">
        <f t="shared" ca="1" si="178"/>
        <v>-</v>
      </c>
      <c r="EE50" s="19" t="str">
        <f t="shared" ca="1" si="178"/>
        <v>-</v>
      </c>
      <c r="EF50" s="19" t="str">
        <f t="shared" ca="1" si="178"/>
        <v>-</v>
      </c>
      <c r="EG50" s="19" t="str">
        <f t="shared" ca="1" si="178"/>
        <v>-</v>
      </c>
      <c r="EH50" s="19" t="str">
        <f t="shared" ca="1" si="178"/>
        <v>-</v>
      </c>
      <c r="EI50" s="19" t="str">
        <f t="shared" ca="1" si="178"/>
        <v>-</v>
      </c>
      <c r="EJ50" s="19" t="str">
        <f t="shared" ca="1" si="178"/>
        <v>-</v>
      </c>
      <c r="EK50" s="19" t="str">
        <f t="shared" ca="1" si="178"/>
        <v>-</v>
      </c>
      <c r="EL50" s="19" t="str">
        <f t="shared" ca="1" si="178"/>
        <v>-</v>
      </c>
      <c r="EM50" s="19">
        <f t="shared" ca="1" si="378"/>
        <v>0</v>
      </c>
      <c r="EN50" s="19">
        <f t="shared" ca="1" si="311"/>
        <v>0</v>
      </c>
      <c r="EO50" s="19">
        <f t="shared" ca="1" si="311"/>
        <v>0</v>
      </c>
      <c r="EP50" s="19">
        <f t="shared" ca="1" si="311"/>
        <v>0</v>
      </c>
      <c r="EQ50" s="19">
        <f t="shared" ca="1" si="311"/>
        <v>0</v>
      </c>
      <c r="ER50" s="19">
        <f t="shared" ca="1" si="311"/>
        <v>0</v>
      </c>
      <c r="ES50" s="19">
        <f t="shared" ca="1" si="311"/>
        <v>0</v>
      </c>
      <c r="ET50" s="19">
        <f t="shared" ca="1" si="311"/>
        <v>0</v>
      </c>
      <c r="EU50" s="19">
        <f t="shared" ca="1" si="311"/>
        <v>0</v>
      </c>
      <c r="EV50" s="19">
        <f t="shared" ca="1" si="311"/>
        <v>0</v>
      </c>
      <c r="EW50" s="19">
        <f t="shared" ca="1" si="311"/>
        <v>0</v>
      </c>
      <c r="EX50" s="19">
        <f t="shared" ca="1" si="311"/>
        <v>0</v>
      </c>
      <c r="EY50" s="19">
        <f t="shared" ca="1" si="311"/>
        <v>0</v>
      </c>
      <c r="EZ50" s="19">
        <f t="shared" ca="1" si="311"/>
        <v>0</v>
      </c>
      <c r="FA50" s="19">
        <f t="shared" ca="1" si="311"/>
        <v>0</v>
      </c>
      <c r="FB50" s="19">
        <f t="shared" ca="1" si="311"/>
        <v>0</v>
      </c>
      <c r="FC50" s="19">
        <f t="shared" ca="1" si="311"/>
        <v>0</v>
      </c>
      <c r="FD50" s="19">
        <f t="shared" ca="1" si="311"/>
        <v>0</v>
      </c>
      <c r="FE50" s="19">
        <f t="shared" ca="1" si="311"/>
        <v>0</v>
      </c>
      <c r="FF50" s="19">
        <f t="shared" ca="1" si="311"/>
        <v>0</v>
      </c>
      <c r="FG50" s="19">
        <f t="shared" ca="1" si="311"/>
        <v>0</v>
      </c>
      <c r="FH50" s="19">
        <f t="shared" ca="1" si="311"/>
        <v>0</v>
      </c>
      <c r="FI50" s="19">
        <f t="shared" ca="1" si="311"/>
        <v>0</v>
      </c>
      <c r="FJ50" s="19">
        <f t="shared" ca="1" si="311"/>
        <v>0</v>
      </c>
      <c r="FK50" s="19">
        <f t="shared" ref="FK50:HV50" ca="1" si="431">OFFSET(FK$5,$B50,0)</f>
        <v>0</v>
      </c>
      <c r="FL50" s="19">
        <f t="shared" ca="1" si="431"/>
        <v>0</v>
      </c>
      <c r="FM50" s="19">
        <f t="shared" ca="1" si="431"/>
        <v>0</v>
      </c>
      <c r="FN50" s="19">
        <f t="shared" ca="1" si="431"/>
        <v>0</v>
      </c>
      <c r="FO50" s="19">
        <f t="shared" ca="1" si="431"/>
        <v>0</v>
      </c>
      <c r="FP50" s="19">
        <f t="shared" ca="1" si="313"/>
        <v>0</v>
      </c>
      <c r="FQ50" s="19">
        <f t="shared" ca="1" si="313"/>
        <v>0</v>
      </c>
      <c r="FR50" s="19">
        <f t="shared" ca="1" si="313"/>
        <v>0</v>
      </c>
      <c r="FS50" s="19">
        <f t="shared" ca="1" si="313"/>
        <v>0</v>
      </c>
      <c r="FT50" s="19">
        <f t="shared" ca="1" si="313"/>
        <v>0</v>
      </c>
      <c r="FU50" s="19">
        <f t="shared" ca="1" si="313"/>
        <v>0</v>
      </c>
      <c r="FV50" s="19">
        <f t="shared" ca="1" si="313"/>
        <v>0</v>
      </c>
      <c r="FW50" s="19">
        <f t="shared" ca="1" si="313"/>
        <v>0</v>
      </c>
      <c r="FX50" s="19">
        <f t="shared" ca="1" si="313"/>
        <v>0</v>
      </c>
      <c r="FY50" s="19">
        <f t="shared" ca="1" si="313"/>
        <v>0</v>
      </c>
      <c r="FZ50" s="19">
        <f t="shared" ca="1" si="431"/>
        <v>0</v>
      </c>
      <c r="GA50" s="19">
        <f t="shared" ca="1" si="431"/>
        <v>0</v>
      </c>
      <c r="GB50" s="19">
        <f t="shared" ca="1" si="431"/>
        <v>0</v>
      </c>
      <c r="GC50" s="19">
        <f t="shared" ca="1" si="431"/>
        <v>0</v>
      </c>
      <c r="GD50" s="19">
        <f t="shared" ca="1" si="431"/>
        <v>0</v>
      </c>
      <c r="GE50" s="19">
        <f t="shared" ca="1" si="431"/>
        <v>0</v>
      </c>
      <c r="GF50" s="19">
        <f t="shared" ca="1" si="431"/>
        <v>0</v>
      </c>
      <c r="GG50" s="19">
        <f t="shared" ca="1" si="431"/>
        <v>0</v>
      </c>
      <c r="GH50" s="19">
        <f t="shared" ca="1" si="431"/>
        <v>0</v>
      </c>
      <c r="GI50" s="19">
        <f t="shared" ca="1" si="431"/>
        <v>0</v>
      </c>
      <c r="GJ50" s="19">
        <f t="shared" ca="1" si="431"/>
        <v>0</v>
      </c>
      <c r="GK50" s="19">
        <f t="shared" ca="1" si="431"/>
        <v>0</v>
      </c>
      <c r="GL50" s="19">
        <f t="shared" ca="1" si="431"/>
        <v>0</v>
      </c>
      <c r="GM50" s="19">
        <f t="shared" ca="1" si="431"/>
        <v>0</v>
      </c>
      <c r="GN50" s="19">
        <f t="shared" ca="1" si="431"/>
        <v>0</v>
      </c>
      <c r="GO50" s="19">
        <f t="shared" ca="1" si="431"/>
        <v>0</v>
      </c>
      <c r="GP50" s="19">
        <f t="shared" ca="1" si="431"/>
        <v>0</v>
      </c>
      <c r="GQ50" s="19">
        <f t="shared" ca="1" si="431"/>
        <v>0</v>
      </c>
      <c r="GR50" s="19">
        <f t="shared" ca="1" si="431"/>
        <v>0</v>
      </c>
      <c r="GS50" s="19">
        <f t="shared" ca="1" si="431"/>
        <v>0</v>
      </c>
      <c r="GT50" s="19">
        <f t="shared" ca="1" si="431"/>
        <v>0</v>
      </c>
      <c r="GU50" s="19">
        <f t="shared" ca="1" si="431"/>
        <v>0</v>
      </c>
      <c r="GV50" s="19">
        <f t="shared" ca="1" si="431"/>
        <v>0</v>
      </c>
      <c r="GW50" s="19">
        <f t="shared" ca="1" si="431"/>
        <v>0</v>
      </c>
      <c r="GX50" s="19">
        <f t="shared" ca="1" si="431"/>
        <v>0</v>
      </c>
      <c r="GY50" s="19">
        <f t="shared" ca="1" si="431"/>
        <v>0</v>
      </c>
      <c r="GZ50" s="19">
        <f t="shared" ca="1" si="431"/>
        <v>0</v>
      </c>
      <c r="HA50" s="19">
        <f t="shared" ca="1" si="431"/>
        <v>0</v>
      </c>
      <c r="HB50" s="19">
        <f t="shared" ca="1" si="431"/>
        <v>0</v>
      </c>
      <c r="HC50" s="19">
        <f t="shared" ca="1" si="431"/>
        <v>0</v>
      </c>
      <c r="HD50" s="19">
        <f t="shared" ca="1" si="431"/>
        <v>0</v>
      </c>
      <c r="HE50" s="19">
        <f t="shared" ca="1" si="431"/>
        <v>0</v>
      </c>
      <c r="HF50" s="19">
        <f t="shared" ca="1" si="431"/>
        <v>0</v>
      </c>
      <c r="HG50" s="19">
        <f t="shared" ca="1" si="431"/>
        <v>0</v>
      </c>
      <c r="HH50" s="19">
        <f t="shared" ca="1" si="431"/>
        <v>0</v>
      </c>
      <c r="HI50" s="19">
        <f t="shared" ca="1" si="431"/>
        <v>0</v>
      </c>
      <c r="HJ50" s="19">
        <f t="shared" ca="1" si="431"/>
        <v>0</v>
      </c>
      <c r="HK50" s="19">
        <f t="shared" ca="1" si="431"/>
        <v>0</v>
      </c>
      <c r="HL50" s="19">
        <f t="shared" ca="1" si="431"/>
        <v>0</v>
      </c>
      <c r="HM50" s="19">
        <f t="shared" ca="1" si="431"/>
        <v>0</v>
      </c>
      <c r="HN50" s="19">
        <f t="shared" ca="1" si="431"/>
        <v>0</v>
      </c>
      <c r="HO50" s="19">
        <f t="shared" ca="1" si="431"/>
        <v>0</v>
      </c>
      <c r="HP50" s="19">
        <f t="shared" ca="1" si="431"/>
        <v>0</v>
      </c>
      <c r="HQ50" s="19">
        <f t="shared" ca="1" si="431"/>
        <v>0</v>
      </c>
      <c r="HR50" s="19">
        <f t="shared" ca="1" si="431"/>
        <v>0</v>
      </c>
      <c r="HS50" s="19">
        <f t="shared" ca="1" si="431"/>
        <v>0</v>
      </c>
      <c r="HT50" s="19">
        <f t="shared" ca="1" si="431"/>
        <v>0</v>
      </c>
      <c r="HU50" s="19">
        <f t="shared" ca="1" si="431"/>
        <v>0</v>
      </c>
      <c r="HV50" s="19">
        <f t="shared" ca="1" si="431"/>
        <v>0</v>
      </c>
      <c r="HW50" s="19">
        <f t="shared" ref="HW50:JG50" ca="1" si="432">OFFSET(HW$5,$B50,0)</f>
        <v>0</v>
      </c>
      <c r="HX50" s="19">
        <f t="shared" ca="1" si="432"/>
        <v>0</v>
      </c>
      <c r="HY50" s="19">
        <f t="shared" ca="1" si="316"/>
        <v>0</v>
      </c>
      <c r="HZ50" s="19">
        <f t="shared" ca="1" si="316"/>
        <v>0</v>
      </c>
      <c r="IA50" s="19">
        <f t="shared" ca="1" si="316"/>
        <v>0</v>
      </c>
      <c r="IB50" s="19">
        <f t="shared" ca="1" si="316"/>
        <v>0</v>
      </c>
      <c r="IC50" s="19">
        <f t="shared" ca="1" si="316"/>
        <v>0</v>
      </c>
      <c r="ID50" s="19">
        <f t="shared" ca="1" si="316"/>
        <v>0</v>
      </c>
      <c r="IE50" s="19">
        <f t="shared" ca="1" si="316"/>
        <v>0</v>
      </c>
      <c r="IF50" s="19">
        <f t="shared" ca="1" si="316"/>
        <v>0</v>
      </c>
      <c r="IG50" s="19">
        <f t="shared" ca="1" si="316"/>
        <v>0</v>
      </c>
      <c r="IH50" s="19">
        <f t="shared" ca="1" si="316"/>
        <v>0</v>
      </c>
      <c r="II50" s="19">
        <f t="shared" ca="1" si="432"/>
        <v>0</v>
      </c>
      <c r="IJ50" s="19">
        <f t="shared" ca="1" si="432"/>
        <v>0</v>
      </c>
      <c r="IK50" s="19">
        <f t="shared" ca="1" si="432"/>
        <v>0</v>
      </c>
      <c r="IL50" s="19">
        <f t="shared" ca="1" si="432"/>
        <v>0</v>
      </c>
      <c r="IM50" s="19">
        <f t="shared" ca="1" si="432"/>
        <v>0</v>
      </c>
      <c r="IN50" s="19">
        <f t="shared" ca="1" si="432"/>
        <v>0</v>
      </c>
      <c r="IO50" s="19">
        <f t="shared" ca="1" si="432"/>
        <v>0</v>
      </c>
      <c r="IP50" s="19">
        <f t="shared" ca="1" si="432"/>
        <v>0</v>
      </c>
      <c r="IQ50" s="19">
        <f t="shared" ca="1" si="432"/>
        <v>0</v>
      </c>
      <c r="IR50" s="19">
        <f t="shared" ca="1" si="432"/>
        <v>0</v>
      </c>
      <c r="IS50" s="19">
        <f t="shared" ca="1" si="432"/>
        <v>0</v>
      </c>
      <c r="IT50" s="19">
        <f t="shared" ca="1" si="432"/>
        <v>0</v>
      </c>
      <c r="IU50" s="19">
        <f t="shared" ca="1" si="432"/>
        <v>0</v>
      </c>
      <c r="IV50" s="19">
        <f t="shared" ca="1" si="432"/>
        <v>0</v>
      </c>
      <c r="IW50" s="19">
        <f t="shared" ca="1" si="432"/>
        <v>0</v>
      </c>
      <c r="IX50" s="19">
        <f t="shared" ca="1" si="432"/>
        <v>0</v>
      </c>
      <c r="IY50" s="19">
        <f t="shared" ca="1" si="432"/>
        <v>0</v>
      </c>
      <c r="IZ50" s="19">
        <f t="shared" ca="1" si="432"/>
        <v>0</v>
      </c>
      <c r="JA50" s="19">
        <f t="shared" ca="1" si="432"/>
        <v>0</v>
      </c>
      <c r="JB50" s="19">
        <f t="shared" ca="1" si="432"/>
        <v>0</v>
      </c>
      <c r="JC50" s="19">
        <f t="shared" ca="1" si="432"/>
        <v>0</v>
      </c>
      <c r="JD50" s="19">
        <f t="shared" ca="1" si="432"/>
        <v>0</v>
      </c>
      <c r="JE50" s="19">
        <f t="shared" ca="1" si="432"/>
        <v>0</v>
      </c>
      <c r="JF50" s="19">
        <f t="shared" ca="1" si="432"/>
        <v>0</v>
      </c>
      <c r="JG50" s="19">
        <f t="shared" ca="1" si="432"/>
        <v>0</v>
      </c>
      <c r="JH50" s="5">
        <f t="shared" ca="1" si="317"/>
        <v>43</v>
      </c>
      <c r="JI50" s="9"/>
      <c r="JJ50" s="5">
        <f t="shared" ca="1" si="318"/>
        <v>1</v>
      </c>
      <c r="JK50" s="5" t="b">
        <f t="shared" ca="1" si="318"/>
        <v>1</v>
      </c>
      <c r="JL50" s="19">
        <f t="shared" ca="1" si="380"/>
        <v>0</v>
      </c>
      <c r="JM50" s="5">
        <f t="shared" ca="1" si="319"/>
        <v>0</v>
      </c>
      <c r="JN50" s="5">
        <f t="shared" ca="1" si="320"/>
        <v>0.01</v>
      </c>
      <c r="JO50" s="19">
        <f t="shared" ca="1" si="321"/>
        <v>0</v>
      </c>
      <c r="JP50" s="19">
        <f t="shared" ca="1" si="321"/>
        <v>0</v>
      </c>
      <c r="JQ50" s="19">
        <f t="shared" ca="1" si="321"/>
        <v>60</v>
      </c>
      <c r="JR50" s="19">
        <f t="shared" ca="1" si="380"/>
        <v>1</v>
      </c>
      <c r="JS50" s="19">
        <f t="shared" ca="1" si="380"/>
        <v>0</v>
      </c>
      <c r="JT50" s="19">
        <f t="shared" ca="1" si="380"/>
        <v>0</v>
      </c>
      <c r="JU50" s="19">
        <f t="shared" ca="1" si="380"/>
        <v>0</v>
      </c>
      <c r="JV50" s="19">
        <f t="shared" ca="1" si="380"/>
        <v>0</v>
      </c>
      <c r="JW50" s="19">
        <f t="shared" ca="1" si="380"/>
        <v>0</v>
      </c>
      <c r="JX50" s="19">
        <f t="shared" ca="1" si="380"/>
        <v>0</v>
      </c>
      <c r="JY50" s="19">
        <f t="shared" ca="1" si="380"/>
        <v>0</v>
      </c>
      <c r="JZ50" s="19">
        <f t="shared" ca="1" si="380"/>
        <v>0</v>
      </c>
      <c r="KA50" s="19">
        <f t="shared" ca="1" si="380"/>
        <v>0</v>
      </c>
      <c r="KB50" s="19">
        <f t="shared" ca="1" si="380"/>
        <v>0</v>
      </c>
      <c r="KC50" s="19">
        <f t="shared" ca="1" si="380"/>
        <v>0</v>
      </c>
      <c r="KD50" s="19">
        <f t="shared" ca="1" si="380"/>
        <v>0</v>
      </c>
      <c r="KE50" s="19">
        <f t="shared" ca="1" si="380"/>
        <v>0</v>
      </c>
      <c r="KF50" s="19">
        <f t="shared" ref="KF50:LC50" ca="1" si="433">OFFSET(KF$5,$B50,0)</f>
        <v>0</v>
      </c>
      <c r="KG50" s="19">
        <f t="shared" ca="1" si="433"/>
        <v>0</v>
      </c>
      <c r="KH50" s="19">
        <f t="shared" ca="1" si="433"/>
        <v>0</v>
      </c>
      <c r="KI50" s="19">
        <f t="shared" ca="1" si="433"/>
        <v>0</v>
      </c>
      <c r="KJ50" s="19">
        <f t="shared" ca="1" si="433"/>
        <v>0</v>
      </c>
      <c r="KK50" s="19">
        <f t="shared" ca="1" si="433"/>
        <v>0</v>
      </c>
      <c r="KL50" s="19">
        <f t="shared" ca="1" si="433"/>
        <v>0</v>
      </c>
      <c r="KM50" s="19">
        <f t="shared" ca="1" si="433"/>
        <v>0</v>
      </c>
      <c r="KN50" s="5">
        <f t="shared" ca="1" si="322"/>
        <v>0</v>
      </c>
      <c r="KO50" s="5">
        <f t="shared" ca="1" si="322"/>
        <v>0</v>
      </c>
      <c r="KP50" s="5">
        <f t="shared" ca="1" si="322"/>
        <v>0.05</v>
      </c>
      <c r="KQ50" s="5">
        <f t="shared" ca="1" si="322"/>
        <v>0.05</v>
      </c>
      <c r="KR50" s="19">
        <f t="shared" ca="1" si="270"/>
        <v>0</v>
      </c>
      <c r="KS50" s="19">
        <f t="shared" ca="1" si="433"/>
        <v>0</v>
      </c>
      <c r="KT50" s="19">
        <f t="shared" ca="1" si="222"/>
        <v>0</v>
      </c>
      <c r="KU50" s="19">
        <f t="shared" ca="1" si="222"/>
        <v>0</v>
      </c>
      <c r="KV50" s="19">
        <f t="shared" ca="1" si="222"/>
        <v>0</v>
      </c>
      <c r="KW50" s="19">
        <f t="shared" ca="1" si="433"/>
        <v>0</v>
      </c>
      <c r="KX50" s="19">
        <f t="shared" ca="1" si="433"/>
        <v>1</v>
      </c>
      <c r="KY50" s="19">
        <f t="shared" ca="1" si="323"/>
        <v>0</v>
      </c>
      <c r="KZ50" s="19">
        <f t="shared" ca="1" si="323"/>
        <v>0</v>
      </c>
      <c r="LA50" s="19">
        <f t="shared" ca="1" si="323"/>
        <v>0</v>
      </c>
      <c r="LB50" s="19">
        <f t="shared" ca="1" si="433"/>
        <v>0</v>
      </c>
      <c r="LC50" s="19">
        <f t="shared" ca="1" si="433"/>
        <v>1</v>
      </c>
      <c r="LD50" s="9"/>
      <c r="LE50" s="19" t="str">
        <f t="shared" ca="1" si="324"/>
        <v>-</v>
      </c>
      <c r="LF50" s="19" t="str">
        <f t="shared" ca="1" si="324"/>
        <v>-</v>
      </c>
      <c r="LG50" s="19" t="str">
        <f t="shared" ca="1" si="324"/>
        <v>-</v>
      </c>
      <c r="LH50" s="19" t="str">
        <f t="shared" ca="1" si="324"/>
        <v>-</v>
      </c>
      <c r="LI50" s="5" t="b">
        <f t="shared" ca="1" si="325"/>
        <v>0</v>
      </c>
      <c r="LJ50" s="5" t="b">
        <f t="shared" ca="1" si="326"/>
        <v>0</v>
      </c>
      <c r="LK50" s="5" t="b">
        <f t="shared" ca="1" si="326"/>
        <v>1</v>
      </c>
      <c r="LL50" s="5" t="b">
        <f t="shared" ca="1" si="326"/>
        <v>0</v>
      </c>
      <c r="LM50" s="136">
        <f t="shared" ca="1" si="327"/>
        <v>2</v>
      </c>
      <c r="LN50" s="136">
        <f t="shared" ca="1" si="327"/>
        <v>2</v>
      </c>
      <c r="LO50" s="5" t="b">
        <f t="shared" ref="LO50:LR50" ca="1" si="434">INDEX(i.dryman,($AO50-1)*4+$AN50,LO$18)</f>
        <v>0</v>
      </c>
      <c r="LP50" s="5" t="b">
        <f t="shared" ca="1" si="434"/>
        <v>0</v>
      </c>
      <c r="LQ50" s="5" t="b">
        <f t="shared" ca="1" si="434"/>
        <v>1</v>
      </c>
      <c r="LR50" s="5" t="b">
        <f t="shared" ca="1" si="434"/>
        <v>0</v>
      </c>
      <c r="LS50" s="5">
        <f t="shared" ref="LS50:LT50" ca="1" si="435">INDEX(i.dryman,($AO50-1)*4+$AN50,LS$18+$O50-1)</f>
        <v>1</v>
      </c>
      <c r="LT50" s="5">
        <f t="shared" ca="1" si="435"/>
        <v>0.66</v>
      </c>
      <c r="LU50" s="5" t="b">
        <f ca="1">AND(INDEX(i.dryman,($AO50-1)*4+$AN50,LU$18),($LN50&gt;0))</f>
        <v>1</v>
      </c>
      <c r="LV50" s="5" t="str" cm="1">
        <f t="array" aca="1" ref="LV50" ca="1">IF(OR(LW50:MD50&lt;&gt;"-"),TRUE,"-")</f>
        <v>-</v>
      </c>
      <c r="LW50" s="19" t="str">
        <f t="shared" ca="1" si="330"/>
        <v>-</v>
      </c>
      <c r="LX50" s="19" t="str">
        <f t="shared" ca="1" si="330"/>
        <v>-</v>
      </c>
      <c r="LY50" s="19" t="str">
        <f t="shared" ca="1" si="330"/>
        <v>-</v>
      </c>
      <c r="LZ50" s="19" t="str">
        <f t="shared" ca="1" si="330"/>
        <v>-</v>
      </c>
      <c r="MA50" s="19" t="str">
        <f t="shared" ca="1" si="330"/>
        <v>-</v>
      </c>
      <c r="MB50" s="19" t="str">
        <f t="shared" ca="1" si="330"/>
        <v>-</v>
      </c>
      <c r="MC50" s="19" t="str">
        <f t="shared" ca="1" si="330"/>
        <v>-</v>
      </c>
      <c r="MD50" s="19" t="str">
        <f t="shared" ca="1" si="330"/>
        <v>-</v>
      </c>
      <c r="ME50" s="5" t="b">
        <f t="array" aca="1" ref="ME50" ca="1">IF(OR(MF50:ML50&lt;&gt;"-"),TRUE,"-")</f>
        <v>1</v>
      </c>
      <c r="MF50" s="19">
        <f t="shared" ca="1" si="383"/>
        <v>0</v>
      </c>
      <c r="MG50" s="19" t="str">
        <f t="shared" ca="1" si="383"/>
        <v>-</v>
      </c>
      <c r="MH50" s="19">
        <f t="shared" ca="1" si="383"/>
        <v>999999</v>
      </c>
      <c r="MI50" s="19">
        <f t="shared" ca="1" si="383"/>
        <v>999999</v>
      </c>
      <c r="MJ50" s="19">
        <f t="shared" ca="1" si="383"/>
        <v>999999</v>
      </c>
      <c r="MK50" s="19">
        <f t="shared" ca="1" si="383"/>
        <v>999999</v>
      </c>
      <c r="ML50" s="19">
        <f t="shared" ca="1" si="383"/>
        <v>999999</v>
      </c>
      <c r="MM50" s="5" t="str">
        <f t="array" aca="1" ref="MM50" ca="1">IF(OR(MN50:MO50&lt;&gt;"-"),TRUE,"-")</f>
        <v>-</v>
      </c>
      <c r="MN50" s="19" t="str">
        <f t="shared" ca="1" si="332"/>
        <v>-</v>
      </c>
      <c r="MO50" s="19" t="str">
        <f t="shared" ca="1" si="234"/>
        <v>-</v>
      </c>
      <c r="MP50" s="19" t="b">
        <f t="shared" ca="1" si="235"/>
        <v>0</v>
      </c>
      <c r="MQ50" s="19">
        <f t="shared" ca="1" si="384"/>
        <v>0</v>
      </c>
      <c r="MR50" s="5" t="str">
        <f t="shared" ca="1" si="333"/>
        <v>-</v>
      </c>
      <c r="MS50" s="5" t="str">
        <f t="shared" ca="1" si="333"/>
        <v>-</v>
      </c>
      <c r="MT50" s="5" t="str">
        <f t="shared" ca="1" si="333"/>
        <v>-</v>
      </c>
      <c r="MU50" s="5" t="str">
        <f t="shared" ca="1" si="333"/>
        <v>-</v>
      </c>
      <c r="MV50" s="19" t="str">
        <f t="shared" ca="1" si="237"/>
        <v>-</v>
      </c>
      <c r="MW50" s="19" t="str">
        <f t="shared" ca="1" si="335"/>
        <v>-</v>
      </c>
      <c r="MX50" s="19" t="str">
        <f t="shared" ca="1" si="335"/>
        <v>-</v>
      </c>
      <c r="MY50" s="19" t="str">
        <f t="shared" ca="1" si="335"/>
        <v>-</v>
      </c>
      <c r="MZ50" s="19" t="str">
        <f t="shared" ca="1" si="335"/>
        <v>-</v>
      </c>
      <c r="NA50" s="19" t="str">
        <f t="shared" ca="1" si="335"/>
        <v>-</v>
      </c>
      <c r="NB50" s="19" t="str">
        <f t="shared" ca="1" si="335"/>
        <v>-</v>
      </c>
      <c r="NC50" s="19" t="str">
        <f t="shared" ca="1" si="335"/>
        <v>-</v>
      </c>
      <c r="ND50" s="19">
        <f t="shared" ca="1" si="335"/>
        <v>500</v>
      </c>
      <c r="NE50" s="19">
        <f t="shared" ca="1" si="335"/>
        <v>500</v>
      </c>
      <c r="NF50" s="19" t="str">
        <f t="shared" ca="1" si="335"/>
        <v>-</v>
      </c>
      <c r="NG50" s="19">
        <f t="shared" ca="1" si="335"/>
        <v>150</v>
      </c>
      <c r="NH50" s="19">
        <f t="shared" ca="1" si="335"/>
        <v>550</v>
      </c>
      <c r="NI50" s="5">
        <f t="shared" ca="1" si="336"/>
        <v>1</v>
      </c>
      <c r="NJ50" s="9"/>
      <c r="NK50" s="19">
        <f t="shared" ca="1" si="335"/>
        <v>70</v>
      </c>
      <c r="NL50" s="19">
        <f t="shared" ca="1" si="386"/>
        <v>50</v>
      </c>
      <c r="NM50" s="19">
        <f t="shared" ca="1" si="386"/>
        <v>75</v>
      </c>
      <c r="NN50" s="19">
        <f t="shared" ca="1" si="386"/>
        <v>50</v>
      </c>
      <c r="NO50" s="19">
        <f t="shared" ca="1" si="239"/>
        <v>1</v>
      </c>
      <c r="NP50" s="5">
        <f t="shared" ca="1" si="337"/>
        <v>1</v>
      </c>
      <c r="NQ50" s="19">
        <f t="shared" ca="1" si="368"/>
        <v>1</v>
      </c>
      <c r="NR50" s="19">
        <f t="shared" ca="1" si="368"/>
        <v>1</v>
      </c>
      <c r="NS50" s="9"/>
      <c r="NT50" s="19" t="b">
        <f t="shared" ca="1" si="386"/>
        <v>0</v>
      </c>
      <c r="NU50" s="19" t="b">
        <f t="shared" ca="1" si="386"/>
        <v>0</v>
      </c>
      <c r="NV50" s="19" t="str">
        <f t="shared" ca="1" si="429"/>
        <v>-</v>
      </c>
      <c r="NW50" s="19" t="str">
        <f t="shared" ca="1" si="429"/>
        <v>-</v>
      </c>
      <c r="NX50" s="19">
        <f t="shared" ca="1" si="386"/>
        <v>1</v>
      </c>
      <c r="NY50" s="19">
        <f t="shared" ca="1" si="386"/>
        <v>1</v>
      </c>
      <c r="NZ50" s="19">
        <f t="shared" ca="1" si="386"/>
        <v>2.1403206110492325</v>
      </c>
      <c r="OA50" s="19">
        <f t="shared" ca="1" si="386"/>
        <v>1.965073149607067</v>
      </c>
      <c r="OB50" s="19">
        <f t="shared" ca="1" si="386"/>
        <v>1.9869867897902949</v>
      </c>
      <c r="OC50" s="19">
        <f t="shared" ca="1" si="386"/>
        <v>0.84809443844984356</v>
      </c>
      <c r="OD50" s="19">
        <f t="shared" ca="1" si="386"/>
        <v>1.2867145190754228</v>
      </c>
      <c r="OE50" s="19">
        <f t="shared" ca="1" si="386"/>
        <v>1</v>
      </c>
      <c r="OF50" s="19">
        <f t="shared" ca="1" si="386"/>
        <v>0.26</v>
      </c>
      <c r="OG50" s="9"/>
      <c r="OH50" s="12" t="str">
        <f t="shared" ca="1" si="339"/>
        <v>-</v>
      </c>
      <c r="OI50" s="19" t="str">
        <f t="shared" ref="OI50:QT50" ca="1" si="436">OFFSET(OI$5,$B50,0)</f>
        <v>-</v>
      </c>
      <c r="OJ50" s="19" t="str">
        <f t="shared" ca="1" si="436"/>
        <v>-</v>
      </c>
      <c r="OK50" s="19" t="str">
        <f t="shared" ca="1" si="341"/>
        <v>-</v>
      </c>
      <c r="OL50" s="19" t="str">
        <f t="shared" ca="1" si="436"/>
        <v>-</v>
      </c>
      <c r="OM50" s="19" t="str">
        <f t="shared" ca="1" si="342"/>
        <v>-</v>
      </c>
      <c r="ON50" s="19" t="str">
        <f t="shared" ca="1" si="436"/>
        <v>-</v>
      </c>
      <c r="OO50" s="19" t="str">
        <f t="shared" ca="1" si="436"/>
        <v>-</v>
      </c>
      <c r="OP50" s="19" t="str">
        <f t="shared" ca="1" si="436"/>
        <v>-</v>
      </c>
      <c r="OQ50" s="19" t="str">
        <f t="shared" ca="1" si="436"/>
        <v>-</v>
      </c>
      <c r="OR50" s="19" t="str">
        <f t="shared" ca="1" si="436"/>
        <v>-</v>
      </c>
      <c r="OS50" s="19" t="str">
        <f t="shared" ca="1" si="436"/>
        <v>-</v>
      </c>
      <c r="OT50" s="19" t="str">
        <f t="shared" ca="1" si="436"/>
        <v>-</v>
      </c>
      <c r="OU50" s="19" t="str">
        <f t="shared" ca="1" si="436"/>
        <v>-</v>
      </c>
      <c r="OV50" s="19" t="str">
        <f t="shared" ca="1" si="436"/>
        <v>-</v>
      </c>
      <c r="OW50" s="19" t="str">
        <f t="shared" ca="1" si="436"/>
        <v>-</v>
      </c>
      <c r="OX50" s="19" t="str">
        <f t="shared" ca="1" si="436"/>
        <v>-</v>
      </c>
      <c r="OY50" s="19" t="str">
        <f t="shared" ca="1" si="436"/>
        <v>-</v>
      </c>
      <c r="OZ50" s="19" t="str">
        <f t="shared" ca="1" si="436"/>
        <v>-</v>
      </c>
      <c r="PA50" s="19" t="str">
        <f t="shared" ca="1" si="436"/>
        <v>-</v>
      </c>
      <c r="PB50" s="19" t="str">
        <f t="shared" ca="1" si="436"/>
        <v>-</v>
      </c>
      <c r="PC50" s="19" t="str">
        <f t="shared" ca="1" si="436"/>
        <v>-</v>
      </c>
      <c r="PD50" s="19" t="str">
        <f t="shared" ca="1" si="436"/>
        <v>-</v>
      </c>
      <c r="PE50" s="19" t="str">
        <f t="shared" ca="1" si="436"/>
        <v>-</v>
      </c>
      <c r="PF50" s="19" t="str">
        <f t="shared" ca="1" si="436"/>
        <v>-</v>
      </c>
      <c r="PG50" s="19" t="str">
        <f t="shared" ca="1" si="436"/>
        <v>-</v>
      </c>
      <c r="PH50" s="19" t="str">
        <f t="shared" ca="1" si="344"/>
        <v>-</v>
      </c>
      <c r="PI50" s="19" t="str">
        <f t="shared" ca="1" si="344"/>
        <v>-</v>
      </c>
      <c r="PJ50" s="19" t="str">
        <f t="shared" ca="1" si="344"/>
        <v>-</v>
      </c>
      <c r="PK50" s="19" t="str">
        <f t="shared" ca="1" si="344"/>
        <v>-</v>
      </c>
      <c r="PL50" s="19" t="str">
        <f t="shared" ca="1" si="344"/>
        <v>-</v>
      </c>
      <c r="PM50" s="19" t="str">
        <f t="shared" ca="1" si="344"/>
        <v>-</v>
      </c>
      <c r="PN50" s="19" t="str">
        <f t="shared" ca="1" si="344"/>
        <v>-</v>
      </c>
      <c r="PO50" s="19" t="str">
        <f t="shared" ca="1" si="344"/>
        <v>-</v>
      </c>
      <c r="PP50" s="19" t="str">
        <f t="shared" ca="1" si="344"/>
        <v>-</v>
      </c>
      <c r="PQ50" s="19" t="str">
        <f t="shared" ca="1" si="344"/>
        <v>-</v>
      </c>
      <c r="PR50" s="19" t="str">
        <f t="shared" ca="1" si="436"/>
        <v>-</v>
      </c>
      <c r="PS50" s="19" t="str">
        <f t="shared" ca="1" si="436"/>
        <v>-</v>
      </c>
      <c r="PT50" s="19" t="str">
        <f t="shared" ca="1" si="436"/>
        <v>-</v>
      </c>
      <c r="PU50" s="19" t="str">
        <f t="shared" ca="1" si="436"/>
        <v>-</v>
      </c>
      <c r="PV50" s="19" t="str">
        <f t="shared" ca="1" si="436"/>
        <v>-</v>
      </c>
      <c r="PW50" s="19" t="str">
        <f t="shared" ca="1" si="436"/>
        <v>-</v>
      </c>
      <c r="PX50" s="19" t="str">
        <f t="shared" ca="1" si="436"/>
        <v>-</v>
      </c>
      <c r="PY50" s="19" t="str">
        <f t="shared" ca="1" si="436"/>
        <v>-</v>
      </c>
      <c r="PZ50" s="19" t="str">
        <f t="shared" ca="1" si="436"/>
        <v>-</v>
      </c>
      <c r="QA50" s="19" t="str">
        <f t="shared" ca="1" si="436"/>
        <v>-</v>
      </c>
      <c r="QB50" s="19" t="str">
        <f t="shared" ca="1" si="436"/>
        <v>-</v>
      </c>
      <c r="QC50" s="19" t="str">
        <f t="shared" ca="1" si="436"/>
        <v>-</v>
      </c>
      <c r="QD50" s="19" t="str">
        <f t="shared" ca="1" si="436"/>
        <v>-</v>
      </c>
      <c r="QE50" s="19" t="str">
        <f t="shared" ca="1" si="436"/>
        <v>-</v>
      </c>
      <c r="QF50" s="19" t="str">
        <f t="shared" ca="1" si="436"/>
        <v>-</v>
      </c>
      <c r="QG50" s="19" t="str">
        <f t="shared" ca="1" si="436"/>
        <v>-</v>
      </c>
      <c r="QH50" s="19" t="str">
        <f t="shared" ca="1" si="436"/>
        <v>-</v>
      </c>
      <c r="QI50" s="19" t="str">
        <f t="shared" ca="1" si="436"/>
        <v>-</v>
      </c>
      <c r="QJ50" s="19" t="str">
        <f t="shared" ca="1" si="436"/>
        <v>-</v>
      </c>
      <c r="QK50" s="19" t="str">
        <f t="shared" ca="1" si="436"/>
        <v>-</v>
      </c>
      <c r="QL50" s="19" t="str">
        <f t="shared" ca="1" si="436"/>
        <v>-</v>
      </c>
      <c r="QM50" s="19" t="str">
        <f t="shared" ca="1" si="436"/>
        <v>-</v>
      </c>
      <c r="QN50" s="19" t="str">
        <f t="shared" ca="1" si="436"/>
        <v>-</v>
      </c>
      <c r="QO50" s="19" t="str">
        <f t="shared" ca="1" si="436"/>
        <v>-</v>
      </c>
      <c r="QP50" s="19" t="str">
        <f t="shared" ca="1" si="436"/>
        <v>-</v>
      </c>
      <c r="QQ50" s="19" t="str">
        <f t="shared" ca="1" si="436"/>
        <v>-</v>
      </c>
      <c r="QR50" s="12" t="b">
        <f t="shared" ca="1" si="347"/>
        <v>1</v>
      </c>
      <c r="QS50" s="19" t="str">
        <f t="shared" ca="1" si="436"/>
        <v>-</v>
      </c>
      <c r="QT50" s="19" t="str">
        <f t="shared" ca="1" si="436"/>
        <v>-</v>
      </c>
      <c r="QU50" s="19" t="str">
        <f t="shared" ref="QU50:TA50" ca="1" si="437">OFFSET(QU$5,$B50,0)</f>
        <v>-</v>
      </c>
      <c r="QV50" s="19" t="str">
        <f t="shared" ca="1" si="405"/>
        <v>-</v>
      </c>
      <c r="QW50" s="19" t="str">
        <f t="shared" ca="1" si="405"/>
        <v>-</v>
      </c>
      <c r="QX50" s="19" t="str">
        <f t="shared" ca="1" si="405"/>
        <v>-</v>
      </c>
      <c r="QY50" s="19" t="str">
        <f t="shared" ca="1" si="405"/>
        <v>-</v>
      </c>
      <c r="QZ50" s="19" t="str">
        <f t="shared" ca="1" si="405"/>
        <v>-</v>
      </c>
      <c r="RA50" s="19" t="str">
        <f t="shared" ca="1" si="405"/>
        <v>-</v>
      </c>
      <c r="RB50" s="19" t="str">
        <f t="shared" ca="1" si="437"/>
        <v>-</v>
      </c>
      <c r="RC50" s="19" t="str">
        <f t="shared" ca="1" si="437"/>
        <v>-</v>
      </c>
      <c r="RD50" s="19" t="str">
        <f t="shared" ca="1" si="437"/>
        <v>-</v>
      </c>
      <c r="RE50" s="19" t="str">
        <f t="shared" ca="1" si="437"/>
        <v>-</v>
      </c>
      <c r="RF50" s="19" t="str">
        <f t="shared" ca="1" si="437"/>
        <v>-</v>
      </c>
      <c r="RG50" s="19" t="str">
        <f t="shared" ca="1" si="437"/>
        <v>-</v>
      </c>
      <c r="RH50" s="19" t="str">
        <f t="shared" ca="1" si="437"/>
        <v>-</v>
      </c>
      <c r="RI50" s="19" t="str">
        <f t="shared" ca="1" si="437"/>
        <v>-</v>
      </c>
      <c r="RJ50" s="19" t="str">
        <f t="shared" ca="1" si="437"/>
        <v>-</v>
      </c>
      <c r="RK50" s="19" t="str">
        <f t="shared" ca="1" si="437"/>
        <v>-</v>
      </c>
      <c r="RL50" s="19" t="str">
        <f t="shared" ca="1" si="437"/>
        <v>-</v>
      </c>
      <c r="RM50" s="19" t="str">
        <f t="shared" ca="1" si="437"/>
        <v>-</v>
      </c>
      <c r="RN50" s="19" t="str">
        <f t="shared" ca="1" si="437"/>
        <v>-</v>
      </c>
      <c r="RO50" s="19" t="str">
        <f t="shared" ca="1" si="437"/>
        <v>-</v>
      </c>
      <c r="RP50" s="19" t="str">
        <f t="shared" ca="1" si="437"/>
        <v>-</v>
      </c>
      <c r="RQ50" s="19" t="str">
        <f t="shared" ca="1" si="437"/>
        <v>-</v>
      </c>
      <c r="RR50" s="19" t="str">
        <f t="shared" ca="1" si="437"/>
        <v>-</v>
      </c>
      <c r="RS50" s="19" t="str">
        <f t="shared" ca="1" si="437"/>
        <v>-</v>
      </c>
      <c r="RT50" s="19" t="str">
        <f t="shared" ca="1" si="437"/>
        <v>-</v>
      </c>
      <c r="RU50" s="19" t="str">
        <f t="shared" ca="1" si="437"/>
        <v>-</v>
      </c>
      <c r="RV50" s="19" t="str">
        <f t="shared" ca="1" si="349"/>
        <v>-</v>
      </c>
      <c r="RW50" s="19" t="str">
        <f t="shared" ca="1" si="349"/>
        <v>-</v>
      </c>
      <c r="RX50" s="19" t="str">
        <f t="shared" ca="1" si="349"/>
        <v>-</v>
      </c>
      <c r="RY50" s="19" t="str">
        <f t="shared" ca="1" si="349"/>
        <v>-</v>
      </c>
      <c r="RZ50" s="19" t="str">
        <f t="shared" ca="1" si="349"/>
        <v>-</v>
      </c>
      <c r="SA50" s="19" t="str">
        <f t="shared" ca="1" si="349"/>
        <v>-</v>
      </c>
      <c r="SB50" s="19" t="str">
        <f t="shared" ca="1" si="437"/>
        <v>-</v>
      </c>
      <c r="SC50" s="19" t="str">
        <f t="shared" ca="1" si="437"/>
        <v>-</v>
      </c>
      <c r="SD50" s="19" t="str">
        <f t="shared" ca="1" si="437"/>
        <v>-</v>
      </c>
      <c r="SE50" s="19" t="str">
        <f t="shared" ca="1" si="437"/>
        <v>-</v>
      </c>
      <c r="SF50" s="19" t="str">
        <f t="shared" ca="1" si="437"/>
        <v>-</v>
      </c>
      <c r="SG50" s="19" t="str">
        <f t="shared" ca="1" si="437"/>
        <v>-</v>
      </c>
      <c r="SH50" s="19" t="str">
        <f t="shared" ca="1" si="437"/>
        <v>-</v>
      </c>
      <c r="SI50" s="19" t="str">
        <f t="shared" ca="1" si="437"/>
        <v>-</v>
      </c>
      <c r="SJ50" s="19" t="str">
        <f t="shared" ca="1" si="437"/>
        <v>-</v>
      </c>
      <c r="SK50" s="19" t="str">
        <f t="shared" ca="1" si="437"/>
        <v>-</v>
      </c>
      <c r="SL50" s="19" t="str">
        <f t="shared" ca="1" si="437"/>
        <v>-</v>
      </c>
      <c r="SM50" s="19" t="str">
        <f t="shared" ca="1" si="437"/>
        <v>-</v>
      </c>
      <c r="SN50" s="19" t="str">
        <f t="shared" ca="1" si="437"/>
        <v>-</v>
      </c>
      <c r="SO50" s="19" t="str">
        <f t="shared" ca="1" si="437"/>
        <v>-</v>
      </c>
      <c r="SP50" s="19" t="str">
        <f t="shared" ca="1" si="437"/>
        <v>-</v>
      </c>
      <c r="SQ50" s="19" t="str">
        <f t="shared" ca="1" si="437"/>
        <v>-</v>
      </c>
      <c r="SR50" s="19" t="str">
        <f t="shared" ca="1" si="437"/>
        <v>-</v>
      </c>
      <c r="SS50" s="19" t="str">
        <f t="shared" ca="1" si="437"/>
        <v>-</v>
      </c>
      <c r="ST50" s="19" t="str">
        <f t="shared" ca="1" si="437"/>
        <v>-</v>
      </c>
      <c r="SU50" s="19" t="str">
        <f t="shared" ca="1" si="437"/>
        <v>-</v>
      </c>
      <c r="SV50" s="19" t="str">
        <f t="shared" ca="1" si="437"/>
        <v>-</v>
      </c>
      <c r="SW50" s="19" t="str">
        <f t="shared" ca="1" si="437"/>
        <v>-</v>
      </c>
      <c r="SX50" s="19" t="str">
        <f t="shared" ca="1" si="437"/>
        <v>-</v>
      </c>
      <c r="SY50" s="19" t="str">
        <f t="shared" ca="1" si="437"/>
        <v>-</v>
      </c>
      <c r="SZ50" s="19" t="str">
        <f t="shared" ca="1" si="437"/>
        <v>-</v>
      </c>
      <c r="TA50" s="19" t="str">
        <f t="shared" ca="1" si="437"/>
        <v>-</v>
      </c>
      <c r="TB50" s="12" t="str">
        <f t="shared" ca="1" si="352"/>
        <v>-</v>
      </c>
      <c r="TC50" s="19" t="str">
        <f t="shared" ref="TC50:UZ57" ca="1" si="438">OFFSET(TC$5,$B50,0)</f>
        <v>-</v>
      </c>
      <c r="TD50" s="19" t="str">
        <f t="shared" ca="1" si="438"/>
        <v>-</v>
      </c>
      <c r="TE50" s="19" t="str">
        <f t="shared" ca="1" si="438"/>
        <v>-</v>
      </c>
      <c r="TF50" s="19" t="str">
        <f t="shared" ca="1" si="438"/>
        <v>-</v>
      </c>
      <c r="TG50" s="19" t="str">
        <f t="shared" ca="1" si="438"/>
        <v>-</v>
      </c>
      <c r="TH50" s="19" t="str">
        <f t="shared" ca="1" si="438"/>
        <v>-</v>
      </c>
      <c r="TI50" s="19" t="str">
        <f t="shared" ca="1" si="438"/>
        <v>-</v>
      </c>
      <c r="TJ50" s="19" t="str">
        <f t="shared" ca="1" si="438"/>
        <v>-</v>
      </c>
      <c r="TK50" s="19" t="str">
        <f t="shared" ca="1" si="438"/>
        <v>-</v>
      </c>
      <c r="TL50" s="19" t="str">
        <f t="shared" ca="1" si="438"/>
        <v>-</v>
      </c>
      <c r="TM50" s="19" t="str">
        <f t="shared" ca="1" si="438"/>
        <v>-</v>
      </c>
      <c r="TN50" s="19" t="str">
        <f t="shared" ca="1" si="438"/>
        <v>-</v>
      </c>
      <c r="TO50" s="19" t="str">
        <f t="shared" ca="1" si="438"/>
        <v>-</v>
      </c>
      <c r="TP50" s="19" t="str">
        <f t="shared" ca="1" si="438"/>
        <v>-</v>
      </c>
      <c r="TQ50" s="19" t="str">
        <f t="shared" ca="1" si="438"/>
        <v>-</v>
      </c>
      <c r="TR50" s="19" t="str">
        <f t="shared" ca="1" si="438"/>
        <v>-</v>
      </c>
      <c r="TS50" s="19" t="str">
        <f t="shared" ca="1" si="438"/>
        <v>-</v>
      </c>
      <c r="TT50" s="19" t="str">
        <f t="shared" ca="1" si="438"/>
        <v>-</v>
      </c>
      <c r="TU50" s="19" t="str">
        <f t="shared" ca="1" si="438"/>
        <v>-</v>
      </c>
      <c r="TV50" s="19" t="str">
        <f t="shared" ca="1" si="438"/>
        <v>-</v>
      </c>
      <c r="TW50" s="19" t="str">
        <f t="shared" ca="1" si="438"/>
        <v>-</v>
      </c>
      <c r="TX50" s="19" t="str">
        <f t="shared" ca="1" si="438"/>
        <v>-</v>
      </c>
      <c r="TY50" s="19" t="str">
        <f t="shared" ca="1" si="438"/>
        <v>-</v>
      </c>
      <c r="TZ50" s="19" t="str">
        <f t="shared" ca="1" si="438"/>
        <v>-</v>
      </c>
      <c r="UA50" s="19" t="str">
        <f t="shared" ca="1" si="438"/>
        <v>-</v>
      </c>
      <c r="UB50" s="19" t="str">
        <f t="shared" ca="1" si="438"/>
        <v>-</v>
      </c>
      <c r="UC50" s="19" t="str">
        <f t="shared" ca="1" si="438"/>
        <v>-</v>
      </c>
      <c r="UD50" s="19" t="str">
        <f t="shared" ca="1" si="438"/>
        <v>-</v>
      </c>
      <c r="UE50" s="19" t="str">
        <f t="shared" ca="1" si="438"/>
        <v>-</v>
      </c>
      <c r="UF50" s="19" t="str">
        <f t="shared" ca="1" si="438"/>
        <v>-</v>
      </c>
      <c r="UG50" s="19" t="str">
        <f t="shared" ca="1" si="438"/>
        <v>-</v>
      </c>
      <c r="UH50" s="19" t="str">
        <f t="shared" ca="1" si="438"/>
        <v>-</v>
      </c>
      <c r="UI50" s="19" t="str">
        <f t="shared" ca="1" si="438"/>
        <v>-</v>
      </c>
      <c r="UJ50" s="19" t="str">
        <f t="shared" ca="1" si="438"/>
        <v>-</v>
      </c>
      <c r="UK50" s="19" t="str">
        <f t="shared" ca="1" si="438"/>
        <v>-</v>
      </c>
      <c r="UL50" s="19" t="str">
        <f t="shared" ca="1" si="438"/>
        <v>-</v>
      </c>
      <c r="UM50" s="19" t="str">
        <f t="shared" ca="1" si="438"/>
        <v>-</v>
      </c>
      <c r="UN50" s="19" t="str">
        <f t="shared" ca="1" si="438"/>
        <v>-</v>
      </c>
      <c r="UO50" s="19" t="str">
        <f t="shared" ca="1" si="438"/>
        <v>-</v>
      </c>
      <c r="UP50" s="19" t="str">
        <f t="shared" ca="1" si="438"/>
        <v>-</v>
      </c>
      <c r="UQ50" s="19" t="str">
        <f t="shared" ca="1" si="438"/>
        <v>-</v>
      </c>
      <c r="UR50" s="19" t="str">
        <f t="shared" ca="1" si="438"/>
        <v>-</v>
      </c>
      <c r="US50" s="19" t="str">
        <f t="shared" ca="1" si="438"/>
        <v>-</v>
      </c>
      <c r="UT50" s="19" t="str">
        <f t="shared" ca="1" si="438"/>
        <v>-</v>
      </c>
      <c r="UU50" s="19" t="str">
        <f t="shared" ca="1" si="438"/>
        <v>-</v>
      </c>
      <c r="UV50" s="19" t="str">
        <f t="shared" ca="1" si="438"/>
        <v>-</v>
      </c>
      <c r="UW50" s="19" t="str">
        <f t="shared" ca="1" si="438"/>
        <v>-</v>
      </c>
      <c r="UX50" s="19" t="str">
        <f t="shared" ca="1" si="438"/>
        <v>-</v>
      </c>
      <c r="UY50" s="19" t="str">
        <f t="shared" ca="1" si="438"/>
        <v>-</v>
      </c>
      <c r="UZ50" s="19" t="str">
        <f t="shared" ca="1" si="438"/>
        <v>-</v>
      </c>
      <c r="VA50" s="19" t="str">
        <f t="shared" ref="VA50" ca="1" si="439">OFFSET(VA$5,$B50,0)</f>
        <v>-</v>
      </c>
      <c r="VB50" s="19" t="str">
        <f t="shared" ca="1" si="387"/>
        <v>-</v>
      </c>
      <c r="VC50" s="19" t="str">
        <f t="shared" ca="1" si="387"/>
        <v>-</v>
      </c>
      <c r="VD50" s="19" t="str">
        <f t="shared" ca="1" si="387"/>
        <v>-</v>
      </c>
      <c r="VE50" s="19" t="str">
        <f t="shared" ca="1" si="387"/>
        <v>-</v>
      </c>
      <c r="VF50" s="19" t="str">
        <f t="shared" ca="1" si="353"/>
        <v>-</v>
      </c>
      <c r="VG50" s="19" t="str">
        <f t="shared" ca="1" si="353"/>
        <v>-</v>
      </c>
      <c r="VH50" s="19" t="str">
        <f t="shared" ca="1" si="353"/>
        <v>-</v>
      </c>
      <c r="VI50" s="19" t="str">
        <f t="shared" ca="1" si="353"/>
        <v>-</v>
      </c>
      <c r="VJ50" s="19" t="str">
        <f t="shared" ca="1" si="353"/>
        <v>-</v>
      </c>
      <c r="VK50" s="19" t="str">
        <f t="shared" ca="1" si="353"/>
        <v>-</v>
      </c>
      <c r="VL50" s="19">
        <f t="shared" ca="1" si="388"/>
        <v>1</v>
      </c>
      <c r="VM50" s="23">
        <v>0</v>
      </c>
    </row>
    <row r="51" spans="1:585" outlineLevel="2">
      <c r="A51" s="21">
        <f t="shared" si="372"/>
        <v>46</v>
      </c>
      <c r="B51" s="561">
        <f t="shared" ca="1" si="408"/>
        <v>44</v>
      </c>
      <c r="C51">
        <f>202</f>
        <v>202</v>
      </c>
      <c r="D51" s="136" t="str">
        <f t="shared" ca="1" si="278"/>
        <v>GSW</v>
      </c>
      <c r="E51" t="b">
        <v>1</v>
      </c>
      <c r="F51" t="b">
        <v>0</v>
      </c>
      <c r="G51" s="349" t="b">
        <v>0</v>
      </c>
      <c r="H51" s="229">
        <f t="shared" ca="1" si="394"/>
        <v>11</v>
      </c>
      <c r="I51" s="229">
        <f t="shared" ca="1" si="355"/>
        <v>1</v>
      </c>
      <c r="J51" s="116">
        <f t="shared" ca="1" si="280"/>
        <v>0</v>
      </c>
      <c r="K51" s="229">
        <f t="shared" ca="1" si="355"/>
        <v>0</v>
      </c>
      <c r="L51" s="229">
        <f t="shared" ca="1" si="355"/>
        <v>0</v>
      </c>
      <c r="M51" s="229"/>
      <c r="N51" s="229">
        <f t="shared" ca="1" si="356"/>
        <v>2</v>
      </c>
      <c r="O51" s="229">
        <f t="shared" ca="1" si="357"/>
        <v>3</v>
      </c>
      <c r="P51" s="229">
        <f t="shared" ca="1" si="358"/>
        <v>2</v>
      </c>
      <c r="Q51" s="229">
        <f t="shared" ca="1" si="359"/>
        <v>2</v>
      </c>
      <c r="R51" s="229">
        <f t="shared" ca="1" si="359"/>
        <v>0</v>
      </c>
      <c r="S51" s="229">
        <f t="shared" ca="1" si="359"/>
        <v>0</v>
      </c>
      <c r="T51" s="229">
        <f t="shared" ca="1" si="359"/>
        <v>0</v>
      </c>
      <c r="U51" s="229">
        <f t="shared" ca="1" si="359"/>
        <v>0</v>
      </c>
      <c r="V51" s="229">
        <f t="shared" ca="1" si="358"/>
        <v>0</v>
      </c>
      <c r="W51" s="229">
        <f t="shared" ca="1" si="360"/>
        <v>1</v>
      </c>
      <c r="X51" s="229">
        <f t="shared" ca="1" si="358"/>
        <v>1</v>
      </c>
      <c r="Y51" s="229">
        <f t="shared" ca="1" si="358"/>
        <v>1</v>
      </c>
      <c r="Z51" s="265"/>
      <c r="AA51" s="265"/>
      <c r="AB51" s="265"/>
      <c r="AC51" s="265"/>
      <c r="AD51" s="265"/>
      <c r="AE51" s="229">
        <f t="shared" ca="1" si="361"/>
        <v>0</v>
      </c>
      <c r="AF51" s="265"/>
      <c r="AG51" s="265">
        <f t="shared" ca="1" si="362"/>
        <v>0</v>
      </c>
      <c r="AH51" s="265">
        <f t="shared" ca="1" si="362"/>
        <v>0</v>
      </c>
      <c r="AI51" s="265">
        <f t="shared" ca="1" si="362"/>
        <v>0</v>
      </c>
      <c r="AJ51" s="265">
        <f t="shared" ca="1" si="362"/>
        <v>0</v>
      </c>
      <c r="AK51" s="265">
        <f t="shared" ca="1" si="362"/>
        <v>0</v>
      </c>
      <c r="AL51" s="265">
        <f t="shared" ca="1" si="362"/>
        <v>0</v>
      </c>
      <c r="AM51" s="265">
        <f t="shared" ca="1" si="362"/>
        <v>0</v>
      </c>
      <c r="AN51" s="136">
        <f t="shared" ca="1" si="284"/>
        <v>2</v>
      </c>
      <c r="AO51" s="136">
        <f ca="1">INDEX(CHOOSE($P51,DataAutumn!i.AdultDrys,DataWinter!i.AdultDrys,DataSpring!i.AdultDrys),1,$O51)</f>
        <v>4</v>
      </c>
      <c r="AP51" s="5">
        <f t="shared" ca="1" si="285"/>
        <v>1</v>
      </c>
      <c r="AQ51" s="5">
        <f t="shared" ca="1" si="285"/>
        <v>1</v>
      </c>
      <c r="AR51" s="5">
        <f t="shared" ca="1" si="286"/>
        <v>3</v>
      </c>
      <c r="AS51">
        <f t="shared" ca="1" si="287"/>
        <v>5</v>
      </c>
      <c r="AV51" s="224" t="str">
        <f t="shared" ca="1" si="288"/>
        <v>FeedSupply 00011 GSW MWM&amp;BBT Day169 Scan2-0000 RR     GP100% WP100% MP100% T_TRUE (F43N33)</v>
      </c>
      <c r="AW51" s="9" t="str">
        <f ca="1">IF(COUNTIF(AV$5:AV51,AV51)=1,"-","Dup")</f>
        <v>-</v>
      </c>
      <c r="AX51" s="9"/>
      <c r="AY51" s="19" t="b">
        <f t="shared" ca="1" si="389"/>
        <v>0</v>
      </c>
      <c r="AZ51" s="19" t="b">
        <f t="shared" ca="1" si="389"/>
        <v>0</v>
      </c>
      <c r="BA51" s="19" t="b">
        <f t="shared" ca="1" si="389"/>
        <v>0</v>
      </c>
      <c r="BB51" s="19" t="b">
        <f t="shared" ca="1" si="420"/>
        <v>0</v>
      </c>
      <c r="BC51" s="19" t="b">
        <f t="shared" ca="1" si="420"/>
        <v>0</v>
      </c>
      <c r="BD51" s="19" t="b">
        <f t="shared" ca="1" si="389"/>
        <v>0</v>
      </c>
      <c r="BE51" s="19" t="b">
        <f t="shared" ca="1" si="389"/>
        <v>0</v>
      </c>
      <c r="BF51" s="19" t="b">
        <f t="shared" ca="1" si="389"/>
        <v>0</v>
      </c>
      <c r="BG51" s="9"/>
      <c r="BH51" s="19" t="b">
        <f t="shared" ca="1" si="289"/>
        <v>1</v>
      </c>
      <c r="BI51" s="19" t="str">
        <f t="shared" ca="1" si="289"/>
        <v>-</v>
      </c>
      <c r="BJ51" s="19" t="str">
        <f t="shared" ca="1" si="289"/>
        <v>-</v>
      </c>
      <c r="BK51" s="19" t="str">
        <f t="shared" ca="1" si="289"/>
        <v>-</v>
      </c>
      <c r="BL51" s="19" t="b">
        <f t="shared" ca="1" si="289"/>
        <v>0</v>
      </c>
      <c r="BM51" s="19">
        <f t="shared" ca="1" si="290"/>
        <v>0</v>
      </c>
      <c r="BN51" s="19" t="b">
        <f t="shared" ca="1" si="290"/>
        <v>1</v>
      </c>
      <c r="BO51" s="9"/>
      <c r="BP51" s="19" t="str">
        <f t="shared" ca="1" si="291"/>
        <v>-</v>
      </c>
      <c r="BQ51" s="5" t="str">
        <f t="shared" ca="1" si="292"/>
        <v>-</v>
      </c>
      <c r="BR51" s="5">
        <f t="shared" ca="1" si="293"/>
        <v>0</v>
      </c>
      <c r="BS51" s="19" t="str">
        <f t="shared" ca="1" si="294"/>
        <v>-</v>
      </c>
      <c r="BT51" s="19" t="str">
        <f t="shared" ca="1" si="294"/>
        <v>-</v>
      </c>
      <c r="BU51" s="19" t="str">
        <f t="shared" ca="1" si="294"/>
        <v>-</v>
      </c>
      <c r="BV51" s="5" t="str">
        <f t="shared" ca="1" si="295"/>
        <v>-</v>
      </c>
      <c r="BW51" s="5">
        <f t="shared" ca="1" si="296"/>
        <v>0</v>
      </c>
      <c r="BX51" s="19" t="str">
        <f t="shared" ca="1" si="297"/>
        <v>-</v>
      </c>
      <c r="BY51" s="5" t="str">
        <f t="shared" ca="1" si="298"/>
        <v>-</v>
      </c>
      <c r="BZ51" s="5">
        <f t="shared" ca="1" si="299"/>
        <v>0</v>
      </c>
      <c r="CA51" s="19" t="str">
        <f t="shared" ca="1" si="300"/>
        <v>-</v>
      </c>
      <c r="CB51" s="19" t="str">
        <f t="shared" ca="1" si="300"/>
        <v>-</v>
      </c>
      <c r="CC51" s="19" t="str">
        <f t="shared" ca="1" si="300"/>
        <v>-</v>
      </c>
      <c r="CD51" s="5" t="str">
        <f t="shared" ca="1" si="301"/>
        <v>-</v>
      </c>
      <c r="CE51" s="5">
        <f t="shared" ca="1" si="302"/>
        <v>0</v>
      </c>
      <c r="CF51" s="9"/>
      <c r="CG51" s="19" t="str">
        <f t="shared" ca="1" si="303"/>
        <v>-</v>
      </c>
      <c r="CH51" s="19" t="str">
        <f t="shared" ca="1" si="303"/>
        <v>-</v>
      </c>
      <c r="CI51" s="19" t="str">
        <f t="shared" ca="1" si="303"/>
        <v>-</v>
      </c>
      <c r="CJ51" s="19" t="str">
        <f t="shared" ca="1" si="303"/>
        <v>-</v>
      </c>
      <c r="CK51" s="19" t="str">
        <f t="shared" ca="1" si="303"/>
        <v>-</v>
      </c>
      <c r="CL51" s="19" t="str">
        <f t="shared" ca="1" si="303"/>
        <v>-</v>
      </c>
      <c r="CM51" s="19" t="str">
        <f t="shared" ca="1" si="303"/>
        <v>-</v>
      </c>
      <c r="CN51" s="19" t="str">
        <f t="shared" ca="1" si="303"/>
        <v>-</v>
      </c>
      <c r="CO51" s="19" t="str">
        <f t="shared" ca="1" si="303"/>
        <v>-</v>
      </c>
      <c r="CP51" s="19" t="str">
        <f t="shared" ca="1" si="303"/>
        <v>-</v>
      </c>
      <c r="CQ51" s="9"/>
      <c r="CR51" s="136" t="b">
        <f t="shared" ca="1" si="304"/>
        <v>1</v>
      </c>
      <c r="CS51" s="12" t="b">
        <v>1</v>
      </c>
      <c r="CT51" s="19" t="b">
        <f t="shared" ca="1" si="396"/>
        <v>1</v>
      </c>
      <c r="CU51" s="582">
        <f t="shared" ca="1" si="397"/>
        <v>232120000005</v>
      </c>
      <c r="CV51" s="19" t="b">
        <f t="shared" ca="1" si="396"/>
        <v>0</v>
      </c>
      <c r="CW51" s="12" t="s">
        <v>31</v>
      </c>
      <c r="CX51" s="19" t="b">
        <f t="shared" ca="1" si="375"/>
        <v>1</v>
      </c>
      <c r="CY51" s="583">
        <f t="shared" ca="1" si="390"/>
        <v>232120000006</v>
      </c>
      <c r="CZ51" s="430">
        <f t="shared" ca="1" si="306"/>
        <v>669</v>
      </c>
      <c r="DA51" s="430">
        <f t="shared" ca="1" si="306"/>
        <v>703</v>
      </c>
      <c r="DB51" s="430">
        <f t="shared" ca="1" si="306"/>
        <v>738</v>
      </c>
      <c r="DC51" s="144">
        <f t="shared" ca="1" si="307"/>
        <v>413</v>
      </c>
      <c r="DD51" s="144">
        <f t="shared" ca="1" si="307"/>
        <v>448</v>
      </c>
      <c r="DE51" s="144">
        <f t="shared" ca="1" si="307"/>
        <v>483</v>
      </c>
      <c r="DF51" s="19" t="str">
        <f t="shared" ca="1" si="376"/>
        <v>-</v>
      </c>
      <c r="DG51" s="12" t="b">
        <v>1</v>
      </c>
      <c r="DH51" s="12" t="b">
        <v>0</v>
      </c>
      <c r="DI51" s="12" t="b">
        <v>0</v>
      </c>
      <c r="DJ51" s="12" t="b">
        <v>0</v>
      </c>
      <c r="DK51" s="12" t="b">
        <v>0</v>
      </c>
      <c r="DL51" s="12">
        <v>3</v>
      </c>
      <c r="DM51" s="12">
        <v>3</v>
      </c>
      <c r="DN51" s="19">
        <f t="shared" ca="1" si="391"/>
        <v>0</v>
      </c>
      <c r="DO51" s="12">
        <v>1</v>
      </c>
      <c r="DP51" s="12">
        <v>-1</v>
      </c>
      <c r="DQ51" s="19" t="str">
        <f t="shared" ca="1" si="377"/>
        <v>-</v>
      </c>
      <c r="DR51" s="19" t="str">
        <f t="shared" ca="1" si="377"/>
        <v>-</v>
      </c>
      <c r="DS51" s="19" t="str">
        <f t="shared" ca="1" si="377"/>
        <v>-</v>
      </c>
      <c r="DT51" s="242">
        <f t="shared" ca="1" si="392"/>
        <v>0</v>
      </c>
      <c r="DU51" s="242">
        <f t="shared" si="392"/>
        <v>1</v>
      </c>
      <c r="DV51" s="242">
        <f t="shared" si="392"/>
        <v>-1</v>
      </c>
      <c r="DW51" s="19" t="str">
        <f t="shared" ca="1" si="289"/>
        <v>-</v>
      </c>
      <c r="DX51" s="19">
        <f t="shared" ca="1" si="289"/>
        <v>1</v>
      </c>
      <c r="DY51" s="19">
        <f t="shared" ca="1" si="289"/>
        <v>1</v>
      </c>
      <c r="DZ51" s="9"/>
      <c r="EA51" s="19" t="str">
        <f t="shared" ca="1" si="178"/>
        <v>-</v>
      </c>
      <c r="EB51" s="19" t="str">
        <f t="shared" ca="1" si="178"/>
        <v>-</v>
      </c>
      <c r="EC51" s="19" t="str">
        <f t="shared" ca="1" si="178"/>
        <v>-</v>
      </c>
      <c r="ED51" s="19" t="str">
        <f t="shared" ca="1" si="178"/>
        <v>-</v>
      </c>
      <c r="EE51" s="19" t="str">
        <f t="shared" ca="1" si="178"/>
        <v>-</v>
      </c>
      <c r="EF51" s="19" t="str">
        <f t="shared" ca="1" si="178"/>
        <v>-</v>
      </c>
      <c r="EG51" s="19" t="str">
        <f t="shared" ca="1" si="178"/>
        <v>-</v>
      </c>
      <c r="EH51" s="19" t="str">
        <f t="shared" ca="1" si="178"/>
        <v>-</v>
      </c>
      <c r="EI51" s="19" t="str">
        <f t="shared" ca="1" si="178"/>
        <v>-</v>
      </c>
      <c r="EJ51" s="19" t="str">
        <f t="shared" ca="1" si="178"/>
        <v>-</v>
      </c>
      <c r="EK51" s="19" t="str">
        <f t="shared" ca="1" si="178"/>
        <v>-</v>
      </c>
      <c r="EL51" s="19" t="str">
        <f t="shared" ca="1" si="178"/>
        <v>-</v>
      </c>
      <c r="EM51" s="19">
        <f t="shared" ca="1" si="378"/>
        <v>0</v>
      </c>
      <c r="EN51" s="19">
        <f t="shared" ca="1" si="311"/>
        <v>0</v>
      </c>
      <c r="EO51" s="19">
        <f t="shared" ca="1" si="311"/>
        <v>0</v>
      </c>
      <c r="EP51" s="19">
        <f t="shared" ca="1" si="311"/>
        <v>0</v>
      </c>
      <c r="EQ51" s="19">
        <f t="shared" ca="1" si="312"/>
        <v>0</v>
      </c>
      <c r="ER51" s="19">
        <f t="shared" ca="1" si="311"/>
        <v>0</v>
      </c>
      <c r="ES51" s="19">
        <f t="shared" ca="1" si="312"/>
        <v>0</v>
      </c>
      <c r="ET51" s="19">
        <f t="shared" ca="1" si="311"/>
        <v>0</v>
      </c>
      <c r="EU51" s="19">
        <f t="shared" ca="1" si="312"/>
        <v>0</v>
      </c>
      <c r="EV51" s="19">
        <f t="shared" ca="1" si="312"/>
        <v>0</v>
      </c>
      <c r="EW51" s="19">
        <f t="shared" ca="1" si="312"/>
        <v>0</v>
      </c>
      <c r="EX51" s="19">
        <f t="shared" ca="1" si="312"/>
        <v>0</v>
      </c>
      <c r="EY51" s="19">
        <f t="shared" ca="1" si="312"/>
        <v>0</v>
      </c>
      <c r="EZ51" s="19">
        <f t="shared" ca="1" si="312"/>
        <v>0</v>
      </c>
      <c r="FA51" s="19">
        <f t="shared" ca="1" si="312"/>
        <v>0</v>
      </c>
      <c r="FB51" s="19">
        <f t="shared" ca="1" si="312"/>
        <v>0</v>
      </c>
      <c r="FC51" s="19">
        <f t="shared" ca="1" si="312"/>
        <v>0</v>
      </c>
      <c r="FD51" s="19">
        <f t="shared" ca="1" si="312"/>
        <v>0</v>
      </c>
      <c r="FE51" s="19">
        <f t="shared" ca="1" si="312"/>
        <v>0</v>
      </c>
      <c r="FF51" s="19">
        <f t="shared" ca="1" si="312"/>
        <v>0</v>
      </c>
      <c r="FG51" s="19">
        <f t="shared" ca="1" si="312"/>
        <v>0</v>
      </c>
      <c r="FH51" s="19">
        <f t="shared" ca="1" si="312"/>
        <v>0</v>
      </c>
      <c r="FI51" s="19">
        <f t="shared" ca="1" si="312"/>
        <v>0</v>
      </c>
      <c r="FJ51" s="19">
        <f t="shared" ca="1" si="312"/>
        <v>0</v>
      </c>
      <c r="FK51" s="19">
        <f t="shared" ca="1" si="312"/>
        <v>0</v>
      </c>
      <c r="FL51" s="19">
        <f t="shared" ca="1" si="312"/>
        <v>0</v>
      </c>
      <c r="FM51" s="19">
        <f t="shared" ca="1" si="312"/>
        <v>0</v>
      </c>
      <c r="FN51" s="19">
        <f t="shared" ca="1" si="312"/>
        <v>0</v>
      </c>
      <c r="FO51" s="19">
        <f t="shared" ca="1" si="312"/>
        <v>0</v>
      </c>
      <c r="FP51" s="19">
        <f t="shared" ca="1" si="313"/>
        <v>0</v>
      </c>
      <c r="FQ51" s="19">
        <f t="shared" ca="1" si="313"/>
        <v>0</v>
      </c>
      <c r="FR51" s="19">
        <f t="shared" ca="1" si="313"/>
        <v>0</v>
      </c>
      <c r="FS51" s="19">
        <f t="shared" ca="1" si="313"/>
        <v>0</v>
      </c>
      <c r="FT51" s="19">
        <f t="shared" ca="1" si="313"/>
        <v>0</v>
      </c>
      <c r="FU51" s="19">
        <f t="shared" ca="1" si="313"/>
        <v>0</v>
      </c>
      <c r="FV51" s="19">
        <f t="shared" ca="1" si="313"/>
        <v>0</v>
      </c>
      <c r="FW51" s="19">
        <f t="shared" ca="1" si="313"/>
        <v>0</v>
      </c>
      <c r="FX51" s="19">
        <f t="shared" ca="1" si="313"/>
        <v>0</v>
      </c>
      <c r="FY51" s="19">
        <f t="shared" ca="1" si="313"/>
        <v>0</v>
      </c>
      <c r="FZ51" s="19">
        <f t="shared" ca="1" si="312"/>
        <v>0</v>
      </c>
      <c r="GA51" s="19">
        <f t="shared" ca="1" si="312"/>
        <v>0</v>
      </c>
      <c r="GB51" s="19">
        <f t="shared" ca="1" si="312"/>
        <v>0</v>
      </c>
      <c r="GC51" s="19">
        <f t="shared" ca="1" si="312"/>
        <v>0</v>
      </c>
      <c r="GD51" s="19">
        <f t="shared" ca="1" si="312"/>
        <v>0</v>
      </c>
      <c r="GE51" s="19">
        <f t="shared" ca="1" si="312"/>
        <v>0</v>
      </c>
      <c r="GF51" s="19">
        <f t="shared" ca="1" si="312"/>
        <v>0</v>
      </c>
      <c r="GG51" s="19">
        <f t="shared" ca="1" si="312"/>
        <v>0</v>
      </c>
      <c r="GH51" s="19">
        <f t="shared" ca="1" si="312"/>
        <v>0</v>
      </c>
      <c r="GI51" s="19">
        <f t="shared" ca="1" si="312"/>
        <v>0</v>
      </c>
      <c r="GJ51" s="19">
        <f t="shared" ref="EQ51:GX59" ca="1" si="440">OFFSET(GJ$5,$B51,0)</f>
        <v>0</v>
      </c>
      <c r="GK51" s="19">
        <f t="shared" ca="1" si="440"/>
        <v>0</v>
      </c>
      <c r="GL51" s="19">
        <f t="shared" ca="1" si="440"/>
        <v>0</v>
      </c>
      <c r="GM51" s="19">
        <f t="shared" ca="1" si="440"/>
        <v>0</v>
      </c>
      <c r="GN51" s="19">
        <f t="shared" ca="1" si="440"/>
        <v>0</v>
      </c>
      <c r="GO51" s="19">
        <f t="shared" ca="1" si="440"/>
        <v>0</v>
      </c>
      <c r="GP51" s="19">
        <f t="shared" ca="1" si="440"/>
        <v>0</v>
      </c>
      <c r="GQ51" s="19">
        <f t="shared" ca="1" si="440"/>
        <v>0</v>
      </c>
      <c r="GR51" s="19">
        <f t="shared" ca="1" si="440"/>
        <v>0</v>
      </c>
      <c r="GS51" s="19">
        <f t="shared" ca="1" si="440"/>
        <v>0</v>
      </c>
      <c r="GT51" s="19">
        <f t="shared" ca="1" si="440"/>
        <v>0</v>
      </c>
      <c r="GU51" s="19">
        <f t="shared" ca="1" si="440"/>
        <v>0</v>
      </c>
      <c r="GV51" s="19">
        <f t="shared" ca="1" si="440"/>
        <v>0</v>
      </c>
      <c r="GW51" s="19">
        <f t="shared" ca="1" si="440"/>
        <v>0</v>
      </c>
      <c r="GX51" s="19">
        <f t="shared" ca="1" si="440"/>
        <v>0</v>
      </c>
      <c r="GY51" s="19">
        <f t="shared" ca="1" si="314"/>
        <v>0</v>
      </c>
      <c r="GZ51" s="19">
        <f t="shared" ca="1" si="314"/>
        <v>0</v>
      </c>
      <c r="HA51" s="19">
        <f t="shared" ca="1" si="314"/>
        <v>0</v>
      </c>
      <c r="HB51" s="19">
        <f t="shared" ca="1" si="314"/>
        <v>0</v>
      </c>
      <c r="HC51" s="19">
        <f t="shared" ca="1" si="314"/>
        <v>0</v>
      </c>
      <c r="HD51" s="19">
        <f t="shared" ca="1" si="314"/>
        <v>0</v>
      </c>
      <c r="HE51" s="19">
        <f t="shared" ca="1" si="314"/>
        <v>0</v>
      </c>
      <c r="HF51" s="19">
        <f t="shared" ca="1" si="314"/>
        <v>0</v>
      </c>
      <c r="HG51" s="19">
        <f t="shared" ca="1" si="314"/>
        <v>0</v>
      </c>
      <c r="HH51" s="19">
        <f t="shared" ca="1" si="314"/>
        <v>0</v>
      </c>
      <c r="HI51" s="19">
        <f t="shared" ca="1" si="314"/>
        <v>0</v>
      </c>
      <c r="HJ51" s="19">
        <f t="shared" ca="1" si="314"/>
        <v>0</v>
      </c>
      <c r="HK51" s="19">
        <f t="shared" ca="1" si="314"/>
        <v>0</v>
      </c>
      <c r="HL51" s="19">
        <f t="shared" ca="1" si="314"/>
        <v>0</v>
      </c>
      <c r="HM51" s="19">
        <f t="shared" ca="1" si="314"/>
        <v>0</v>
      </c>
      <c r="HN51" s="19">
        <f t="shared" ca="1" si="314"/>
        <v>0</v>
      </c>
      <c r="HO51" s="19">
        <f t="shared" ca="1" si="314"/>
        <v>0</v>
      </c>
      <c r="HP51" s="19">
        <f t="shared" ca="1" si="314"/>
        <v>0</v>
      </c>
      <c r="HQ51" s="19">
        <f t="shared" ca="1" si="314"/>
        <v>0</v>
      </c>
      <c r="HR51" s="19">
        <f t="shared" ca="1" si="314"/>
        <v>0</v>
      </c>
      <c r="HS51" s="19">
        <f t="shared" ca="1" si="314"/>
        <v>0</v>
      </c>
      <c r="HT51" s="19">
        <f t="shared" ca="1" si="314"/>
        <v>0</v>
      </c>
      <c r="HU51" s="19">
        <f t="shared" ca="1" si="314"/>
        <v>0</v>
      </c>
      <c r="HV51" s="19">
        <f t="shared" ca="1" si="315"/>
        <v>0</v>
      </c>
      <c r="HW51" s="19">
        <f t="shared" ca="1" si="315"/>
        <v>0</v>
      </c>
      <c r="HX51" s="19">
        <f t="shared" ca="1" si="315"/>
        <v>0</v>
      </c>
      <c r="HY51" s="19">
        <f t="shared" ca="1" si="316"/>
        <v>0</v>
      </c>
      <c r="HZ51" s="19">
        <f t="shared" ca="1" si="316"/>
        <v>0</v>
      </c>
      <c r="IA51" s="19">
        <f t="shared" ca="1" si="316"/>
        <v>0</v>
      </c>
      <c r="IB51" s="19">
        <f t="shared" ca="1" si="316"/>
        <v>0</v>
      </c>
      <c r="IC51" s="19">
        <f t="shared" ca="1" si="316"/>
        <v>0</v>
      </c>
      <c r="ID51" s="19">
        <f t="shared" ca="1" si="316"/>
        <v>0</v>
      </c>
      <c r="IE51" s="19">
        <f t="shared" ca="1" si="316"/>
        <v>0</v>
      </c>
      <c r="IF51" s="19">
        <f t="shared" ca="1" si="316"/>
        <v>0</v>
      </c>
      <c r="IG51" s="19">
        <f t="shared" ca="1" si="316"/>
        <v>0</v>
      </c>
      <c r="IH51" s="19">
        <f t="shared" ca="1" si="316"/>
        <v>0</v>
      </c>
      <c r="II51" s="19">
        <f t="shared" ca="1" si="315"/>
        <v>0</v>
      </c>
      <c r="IJ51" s="19">
        <f t="shared" ca="1" si="315"/>
        <v>0</v>
      </c>
      <c r="IK51" s="19">
        <f t="shared" ca="1" si="315"/>
        <v>0</v>
      </c>
      <c r="IL51" s="19">
        <f t="shared" ca="1" si="315"/>
        <v>0</v>
      </c>
      <c r="IM51" s="19">
        <f t="shared" ca="1" si="315"/>
        <v>0</v>
      </c>
      <c r="IN51" s="19">
        <f t="shared" ca="1" si="315"/>
        <v>0</v>
      </c>
      <c r="IO51" s="19">
        <f t="shared" ca="1" si="315"/>
        <v>0</v>
      </c>
      <c r="IP51" s="19">
        <f t="shared" ca="1" si="315"/>
        <v>0</v>
      </c>
      <c r="IQ51" s="19">
        <f t="shared" ca="1" si="315"/>
        <v>0</v>
      </c>
      <c r="IR51" s="19">
        <f t="shared" ca="1" si="315"/>
        <v>0</v>
      </c>
      <c r="IS51" s="19">
        <f t="shared" ca="1" si="315"/>
        <v>0</v>
      </c>
      <c r="IT51" s="19">
        <f t="shared" ca="1" si="315"/>
        <v>0</v>
      </c>
      <c r="IU51" s="19">
        <f t="shared" ca="1" si="315"/>
        <v>0</v>
      </c>
      <c r="IV51" s="19">
        <f t="shared" ca="1" si="315"/>
        <v>0</v>
      </c>
      <c r="IW51" s="19">
        <f t="shared" ca="1" si="315"/>
        <v>0</v>
      </c>
      <c r="IX51" s="19">
        <f t="shared" ca="1" si="315"/>
        <v>0</v>
      </c>
      <c r="IY51" s="19">
        <f t="shared" ca="1" si="315"/>
        <v>0</v>
      </c>
      <c r="IZ51" s="19">
        <f t="shared" ca="1" si="315"/>
        <v>0</v>
      </c>
      <c r="JA51" s="19">
        <f t="shared" ca="1" si="315"/>
        <v>0</v>
      </c>
      <c r="JB51" s="19">
        <f t="shared" ca="1" si="315"/>
        <v>0</v>
      </c>
      <c r="JC51" s="19">
        <f t="shared" ca="1" si="315"/>
        <v>0</v>
      </c>
      <c r="JD51" s="19">
        <f t="shared" ca="1" si="315"/>
        <v>0</v>
      </c>
      <c r="JE51" s="19">
        <f t="shared" ca="1" si="315"/>
        <v>0</v>
      </c>
      <c r="JF51" s="19">
        <f t="shared" ca="1" si="315"/>
        <v>0</v>
      </c>
      <c r="JG51" s="19">
        <f t="shared" ca="1" si="315"/>
        <v>0</v>
      </c>
      <c r="JH51" s="5">
        <f t="shared" ca="1" si="317"/>
        <v>43</v>
      </c>
      <c r="JI51" s="9"/>
      <c r="JJ51" s="5">
        <f t="shared" ca="1" si="318"/>
        <v>1</v>
      </c>
      <c r="JK51" s="5" t="b">
        <f t="shared" ca="1" si="318"/>
        <v>1</v>
      </c>
      <c r="JL51" s="19">
        <f t="shared" ca="1" si="380"/>
        <v>0</v>
      </c>
      <c r="JM51" s="5">
        <f t="shared" ca="1" si="319"/>
        <v>0</v>
      </c>
      <c r="JN51" s="5">
        <f t="shared" ca="1" si="320"/>
        <v>0.01</v>
      </c>
      <c r="JO51" s="19">
        <f t="shared" ca="1" si="321"/>
        <v>0</v>
      </c>
      <c r="JP51" s="19">
        <f t="shared" ca="1" si="321"/>
        <v>0</v>
      </c>
      <c r="JQ51" s="19">
        <f t="shared" ca="1" si="321"/>
        <v>60</v>
      </c>
      <c r="JR51" s="19">
        <f t="shared" ca="1" si="380"/>
        <v>1</v>
      </c>
      <c r="JS51" s="19">
        <f t="shared" ca="1" si="380"/>
        <v>0</v>
      </c>
      <c r="JT51" s="19">
        <f t="shared" ca="1" si="380"/>
        <v>0</v>
      </c>
      <c r="JU51" s="19">
        <f t="shared" ca="1" si="380"/>
        <v>0</v>
      </c>
      <c r="JV51" s="19">
        <f t="shared" ca="1" si="380"/>
        <v>0</v>
      </c>
      <c r="JW51" s="19">
        <f t="shared" ca="1" si="380"/>
        <v>0</v>
      </c>
      <c r="JX51" s="19">
        <f t="shared" ca="1" si="380"/>
        <v>0</v>
      </c>
      <c r="JY51" s="19">
        <f t="shared" ca="1" si="380"/>
        <v>0</v>
      </c>
      <c r="JZ51" s="19">
        <f t="shared" ca="1" si="380"/>
        <v>0</v>
      </c>
      <c r="KA51" s="19">
        <f t="shared" ca="1" si="380"/>
        <v>0</v>
      </c>
      <c r="KB51" s="19">
        <f t="shared" ca="1" si="214"/>
        <v>0</v>
      </c>
      <c r="KC51" s="19">
        <f t="shared" ca="1" si="214"/>
        <v>0</v>
      </c>
      <c r="KD51" s="19">
        <f t="shared" ca="1" si="214"/>
        <v>0</v>
      </c>
      <c r="KE51" s="19">
        <f t="shared" ca="1" si="214"/>
        <v>0</v>
      </c>
      <c r="KF51" s="19">
        <f t="shared" ca="1" si="214"/>
        <v>0</v>
      </c>
      <c r="KG51" s="19">
        <f t="shared" ca="1" si="214"/>
        <v>0</v>
      </c>
      <c r="KH51" s="19">
        <f t="shared" ca="1" si="214"/>
        <v>0</v>
      </c>
      <c r="KI51" s="19">
        <f t="shared" ca="1" si="214"/>
        <v>0</v>
      </c>
      <c r="KJ51" s="19">
        <f t="shared" ca="1" si="214"/>
        <v>0</v>
      </c>
      <c r="KK51" s="19">
        <f t="shared" ca="1" si="214"/>
        <v>0</v>
      </c>
      <c r="KL51" s="19">
        <f t="shared" ca="1" si="214"/>
        <v>0</v>
      </c>
      <c r="KM51" s="19">
        <f t="shared" ca="1" si="214"/>
        <v>0</v>
      </c>
      <c r="KN51" s="5">
        <f t="shared" ca="1" si="322"/>
        <v>0</v>
      </c>
      <c r="KO51" s="5">
        <f t="shared" ca="1" si="322"/>
        <v>0</v>
      </c>
      <c r="KP51" s="5">
        <f t="shared" ca="1" si="322"/>
        <v>0.05</v>
      </c>
      <c r="KQ51" s="5">
        <f t="shared" ca="1" si="322"/>
        <v>0.05</v>
      </c>
      <c r="KR51" s="19">
        <f t="shared" ca="1" si="270"/>
        <v>0</v>
      </c>
      <c r="KS51" s="19">
        <f t="shared" ca="1" si="214"/>
        <v>0</v>
      </c>
      <c r="KT51" s="19">
        <f t="shared" ca="1" si="222"/>
        <v>0</v>
      </c>
      <c r="KU51" s="19">
        <f t="shared" ca="1" si="222"/>
        <v>0</v>
      </c>
      <c r="KV51" s="19">
        <f t="shared" ca="1" si="222"/>
        <v>0</v>
      </c>
      <c r="KW51" s="19">
        <f t="shared" ca="1" si="214"/>
        <v>0</v>
      </c>
      <c r="KX51" s="19">
        <f t="shared" ca="1" si="214"/>
        <v>1</v>
      </c>
      <c r="KY51" s="19">
        <f t="shared" ca="1" si="323"/>
        <v>0</v>
      </c>
      <c r="KZ51" s="19">
        <f t="shared" ca="1" si="323"/>
        <v>0</v>
      </c>
      <c r="LA51" s="19">
        <f t="shared" ca="1" si="323"/>
        <v>0</v>
      </c>
      <c r="LB51" s="19">
        <f t="shared" ca="1" si="214"/>
        <v>0</v>
      </c>
      <c r="LC51" s="19">
        <f t="shared" ca="1" si="214"/>
        <v>1</v>
      </c>
      <c r="LD51" s="9"/>
      <c r="LE51" s="19" t="str">
        <f t="shared" ca="1" si="324"/>
        <v>-</v>
      </c>
      <c r="LF51" s="19" t="str">
        <f t="shared" ca="1" si="324"/>
        <v>-</v>
      </c>
      <c r="LG51" s="19" t="str">
        <f t="shared" ca="1" si="324"/>
        <v>-</v>
      </c>
      <c r="LH51" s="19" t="str">
        <f t="shared" ca="1" si="324"/>
        <v>-</v>
      </c>
      <c r="LI51" s="5" t="b">
        <f t="shared" ca="1" si="325"/>
        <v>0</v>
      </c>
      <c r="LJ51" s="5" t="b">
        <f t="shared" ca="1" si="326"/>
        <v>0</v>
      </c>
      <c r="LK51" s="5" t="b">
        <f t="shared" ca="1" si="326"/>
        <v>1</v>
      </c>
      <c r="LL51" s="5" t="b">
        <f t="shared" ca="1" si="326"/>
        <v>0</v>
      </c>
      <c r="LM51" s="136">
        <f t="shared" ca="1" si="327"/>
        <v>2</v>
      </c>
      <c r="LN51" s="136">
        <f t="shared" ca="1" si="327"/>
        <v>2</v>
      </c>
      <c r="LO51" s="19" t="str">
        <f t="shared" ca="1" si="330"/>
        <v>-</v>
      </c>
      <c r="LP51" s="19" t="str">
        <f t="shared" ca="1" si="393"/>
        <v>-</v>
      </c>
      <c r="LQ51" s="19" t="str">
        <f t="shared" ca="1" si="330"/>
        <v>-</v>
      </c>
      <c r="LR51" s="19" t="str">
        <f t="shared" ca="1" si="330"/>
        <v>-</v>
      </c>
      <c r="LS51" s="19">
        <f t="shared" ca="1" si="330"/>
        <v>1</v>
      </c>
      <c r="LT51" s="19">
        <f t="shared" ca="1" si="330"/>
        <v>0.66</v>
      </c>
      <c r="LU51" s="19" t="str">
        <f t="shared" ca="1" si="330"/>
        <v>-</v>
      </c>
      <c r="LV51" s="5" t="b" cm="1">
        <f t="array" aca="1" ref="LV51" ca="1">IF(OR(LW51:MD51&lt;&gt;"-"),TRUE,"-")</f>
        <v>1</v>
      </c>
      <c r="LW51" s="19">
        <f t="shared" ca="1" si="330"/>
        <v>2</v>
      </c>
      <c r="LX51" s="19">
        <f t="shared" ca="1" si="330"/>
        <v>2</v>
      </c>
      <c r="LY51" s="19">
        <f t="shared" ca="1" si="330"/>
        <v>2</v>
      </c>
      <c r="LZ51" s="19">
        <f t="shared" ca="1" si="330"/>
        <v>2</v>
      </c>
      <c r="MA51" s="19">
        <f t="shared" ca="1" si="330"/>
        <v>2</v>
      </c>
      <c r="MB51" s="19">
        <f t="shared" ca="1" si="330"/>
        <v>2</v>
      </c>
      <c r="MC51" s="19">
        <f t="shared" ca="1" si="330"/>
        <v>2</v>
      </c>
      <c r="MD51" s="19">
        <f t="shared" ca="1" si="330"/>
        <v>2</v>
      </c>
      <c r="ME51" s="5" t="str">
        <f t="array" aca="1" ref="ME51" ca="1">IF(OR(MF51:ML51&lt;&gt;"-"),TRUE,"-")</f>
        <v>-</v>
      </c>
      <c r="MF51" s="19" t="str">
        <f t="shared" ca="1" si="383"/>
        <v>-</v>
      </c>
      <c r="MG51" s="19" t="str">
        <f t="shared" ca="1" si="383"/>
        <v>-</v>
      </c>
      <c r="MH51" s="19" t="str">
        <f t="shared" ca="1" si="383"/>
        <v>-</v>
      </c>
      <c r="MI51" s="19" t="str">
        <f t="shared" ca="1" si="383"/>
        <v>-</v>
      </c>
      <c r="MJ51" s="19" t="str">
        <f t="shared" ca="1" si="383"/>
        <v>-</v>
      </c>
      <c r="MK51" s="19" t="str">
        <f t="shared" ca="1" si="383"/>
        <v>-</v>
      </c>
      <c r="ML51" s="19" t="str">
        <f t="shared" ca="1" si="383"/>
        <v>-</v>
      </c>
      <c r="MM51" s="5" t="b">
        <f t="array" aca="1" ref="MM51" ca="1">IF(OR(MN51:MO51&lt;&gt;"-"),TRUE,"-")</f>
        <v>1</v>
      </c>
      <c r="MN51" s="136">
        <f ca="1">IF($AR51=6,0,$MO51)</f>
        <v>2</v>
      </c>
      <c r="MO51" s="19">
        <f t="shared" ca="1" si="234"/>
        <v>2</v>
      </c>
      <c r="MP51" s="19" t="b">
        <f t="shared" ca="1" si="235"/>
        <v>0</v>
      </c>
      <c r="MQ51" s="19" t="str">
        <f t="shared" ca="1" si="384"/>
        <v>-</v>
      </c>
      <c r="MR51" s="5" t="str">
        <f t="shared" ca="1" si="333"/>
        <v>-</v>
      </c>
      <c r="MS51" s="5" t="str">
        <f t="shared" ca="1" si="333"/>
        <v>-</v>
      </c>
      <c r="MT51" s="5" t="str">
        <f t="shared" ca="1" si="333"/>
        <v>-</v>
      </c>
      <c r="MU51" s="5" t="str">
        <f t="shared" ca="1" si="333"/>
        <v>-</v>
      </c>
      <c r="MV51" s="19" t="b">
        <f t="shared" ca="1" si="237"/>
        <v>0</v>
      </c>
      <c r="MW51" s="19" t="str">
        <f t="shared" ca="1" si="335"/>
        <v>-</v>
      </c>
      <c r="MX51" s="19" t="str">
        <f t="shared" ca="1" si="335"/>
        <v>-</v>
      </c>
      <c r="MY51" s="19" t="b">
        <f t="shared" ca="1" si="335"/>
        <v>1</v>
      </c>
      <c r="MZ51" s="19">
        <f t="shared" ca="1" si="335"/>
        <v>0.75</v>
      </c>
      <c r="NA51" s="19">
        <f t="shared" ca="1" si="335"/>
        <v>0.75</v>
      </c>
      <c r="NB51" s="19">
        <f t="shared" ca="1" si="335"/>
        <v>0.99</v>
      </c>
      <c r="NC51" s="19">
        <f t="shared" ca="1" si="335"/>
        <v>0.5</v>
      </c>
      <c r="ND51" s="19">
        <f t="shared" ca="1" si="335"/>
        <v>500</v>
      </c>
      <c r="NE51" s="19">
        <f t="shared" ca="1" si="335"/>
        <v>500</v>
      </c>
      <c r="NF51" s="19" t="str">
        <f t="shared" ca="1" si="335"/>
        <v>-</v>
      </c>
      <c r="NG51" s="19">
        <f t="shared" ca="1" si="335"/>
        <v>150</v>
      </c>
      <c r="NH51" s="19">
        <f t="shared" ca="1" si="335"/>
        <v>550</v>
      </c>
      <c r="NI51" s="5">
        <f t="shared" ca="1" si="336"/>
        <v>1</v>
      </c>
      <c r="NJ51" s="9"/>
      <c r="NK51" s="19">
        <f t="shared" ca="1" si="335"/>
        <v>70</v>
      </c>
      <c r="NL51" s="19">
        <f t="shared" ca="1" si="386"/>
        <v>50</v>
      </c>
      <c r="NM51" s="19">
        <f t="shared" ca="1" si="386"/>
        <v>75</v>
      </c>
      <c r="NN51" s="19">
        <f t="shared" ca="1" si="386"/>
        <v>50</v>
      </c>
      <c r="NO51" s="19">
        <f t="shared" ca="1" si="239"/>
        <v>1</v>
      </c>
      <c r="NP51" s="5">
        <f t="shared" ca="1" si="337"/>
        <v>1</v>
      </c>
      <c r="NQ51" s="19">
        <f t="shared" ca="1" si="368"/>
        <v>1</v>
      </c>
      <c r="NR51" s="19">
        <f t="shared" ca="1" si="368"/>
        <v>1</v>
      </c>
      <c r="NS51" s="9"/>
      <c r="NT51" s="19" t="b">
        <f t="shared" ca="1" si="386"/>
        <v>0</v>
      </c>
      <c r="NU51" s="19" t="b">
        <f t="shared" ca="1" si="386"/>
        <v>0</v>
      </c>
      <c r="NV51" s="19" t="str">
        <f t="shared" ca="1" si="429"/>
        <v>-</v>
      </c>
      <c r="NW51" s="19" t="str">
        <f t="shared" ca="1" si="429"/>
        <v>-</v>
      </c>
      <c r="NX51" s="19">
        <f t="shared" ca="1" si="386"/>
        <v>1</v>
      </c>
      <c r="NY51" s="19">
        <f t="shared" ca="1" si="386"/>
        <v>1</v>
      </c>
      <c r="NZ51" s="19">
        <f t="shared" ca="1" si="386"/>
        <v>2.1403206110492325</v>
      </c>
      <c r="OA51" s="19">
        <f t="shared" ca="1" si="386"/>
        <v>1.965073149607067</v>
      </c>
      <c r="OB51" s="19">
        <f t="shared" ca="1" si="386"/>
        <v>1.9869867897902949</v>
      </c>
      <c r="OC51" s="19">
        <f t="shared" ca="1" si="386"/>
        <v>0.84809443844984356</v>
      </c>
      <c r="OD51" s="19">
        <f t="shared" ca="1" si="386"/>
        <v>1.2867145190754228</v>
      </c>
      <c r="OE51" s="19">
        <f t="shared" ca="1" si="386"/>
        <v>1</v>
      </c>
      <c r="OF51" s="19">
        <f t="shared" ca="1" si="386"/>
        <v>0.26</v>
      </c>
      <c r="OG51" s="9"/>
      <c r="OH51" s="12" t="str">
        <f t="shared" ca="1" si="339"/>
        <v>-</v>
      </c>
      <c r="OI51" s="19" t="str">
        <f t="shared" ca="1" si="340"/>
        <v>-</v>
      </c>
      <c r="OJ51" s="19" t="str">
        <f t="shared" ca="1" si="340"/>
        <v>-</v>
      </c>
      <c r="OK51" s="19" t="str">
        <f t="shared" ca="1" si="341"/>
        <v>-</v>
      </c>
      <c r="OL51" s="19" t="str">
        <f t="shared" ca="1" si="340"/>
        <v>-</v>
      </c>
      <c r="OM51" s="19" t="str">
        <f t="shared" ca="1" si="342"/>
        <v>-</v>
      </c>
      <c r="ON51" s="19" t="str">
        <f t="shared" ca="1" si="340"/>
        <v>-</v>
      </c>
      <c r="OO51" s="19" t="str">
        <f t="shared" ca="1" si="340"/>
        <v>-</v>
      </c>
      <c r="OP51" s="19" t="str">
        <f t="shared" ca="1" si="340"/>
        <v>-</v>
      </c>
      <c r="OQ51" s="19" t="str">
        <f t="shared" ca="1" si="340"/>
        <v>-</v>
      </c>
      <c r="OR51" s="19" t="str">
        <f t="shared" ca="1" si="340"/>
        <v>-</v>
      </c>
      <c r="OS51" s="19" t="str">
        <f t="shared" ca="1" si="340"/>
        <v>-</v>
      </c>
      <c r="OT51" s="19" t="str">
        <f t="shared" ca="1" si="340"/>
        <v>-</v>
      </c>
      <c r="OU51" s="19" t="str">
        <f t="shared" ca="1" si="340"/>
        <v>-</v>
      </c>
      <c r="OV51" s="19" t="str">
        <f t="shared" ca="1" si="340"/>
        <v>-</v>
      </c>
      <c r="OW51" s="19" t="str">
        <f t="shared" ca="1" si="340"/>
        <v>-</v>
      </c>
      <c r="OX51" s="19" t="str">
        <f t="shared" ca="1" si="340"/>
        <v>-</v>
      </c>
      <c r="OY51" s="19" t="str">
        <f t="shared" ca="1" si="340"/>
        <v>-</v>
      </c>
      <c r="OZ51" s="19" t="str">
        <f t="shared" ca="1" si="340"/>
        <v>-</v>
      </c>
      <c r="PA51" s="19" t="str">
        <f t="shared" ca="1" si="343"/>
        <v>-</v>
      </c>
      <c r="PB51" s="19" t="str">
        <f t="shared" ca="1" si="343"/>
        <v>-</v>
      </c>
      <c r="PC51" s="19" t="str">
        <f t="shared" ca="1" si="343"/>
        <v>-</v>
      </c>
      <c r="PD51" s="19" t="str">
        <f t="shared" ca="1" si="343"/>
        <v>-</v>
      </c>
      <c r="PE51" s="19" t="str">
        <f t="shared" ca="1" si="343"/>
        <v>-</v>
      </c>
      <c r="PF51" s="19" t="str">
        <f t="shared" ca="1" si="343"/>
        <v>-</v>
      </c>
      <c r="PG51" s="19" t="str">
        <f t="shared" ca="1" si="343"/>
        <v>-</v>
      </c>
      <c r="PH51" s="19" t="str">
        <f t="shared" ca="1" si="344"/>
        <v>-</v>
      </c>
      <c r="PI51" s="19" t="str">
        <f t="shared" ca="1" si="344"/>
        <v>-</v>
      </c>
      <c r="PJ51" s="19" t="str">
        <f t="shared" ca="1" si="344"/>
        <v>-</v>
      </c>
      <c r="PK51" s="19" t="str">
        <f t="shared" ca="1" si="344"/>
        <v>-</v>
      </c>
      <c r="PL51" s="19" t="str">
        <f t="shared" ca="1" si="344"/>
        <v>-</v>
      </c>
      <c r="PM51" s="19" t="str">
        <f t="shared" ca="1" si="344"/>
        <v>-</v>
      </c>
      <c r="PN51" s="19" t="str">
        <f t="shared" ca="1" si="344"/>
        <v>-</v>
      </c>
      <c r="PO51" s="19" t="str">
        <f t="shared" ca="1" si="344"/>
        <v>-</v>
      </c>
      <c r="PP51" s="19" t="str">
        <f t="shared" ca="1" si="344"/>
        <v>-</v>
      </c>
      <c r="PQ51" s="19" t="str">
        <f t="shared" ca="1" si="344"/>
        <v>-</v>
      </c>
      <c r="PR51" s="19" t="str">
        <f t="shared" ca="1" si="343"/>
        <v>-</v>
      </c>
      <c r="PS51" s="19" t="str">
        <f t="shared" ca="1" si="343"/>
        <v>-</v>
      </c>
      <c r="PT51" s="19" t="str">
        <f t="shared" ca="1" si="343"/>
        <v>-</v>
      </c>
      <c r="PU51" s="19" t="str">
        <f t="shared" ca="1" si="343"/>
        <v>-</v>
      </c>
      <c r="PV51" s="19" t="str">
        <f t="shared" ca="1" si="343"/>
        <v>-</v>
      </c>
      <c r="PW51" s="19" t="str">
        <f t="shared" ca="1" si="343"/>
        <v>-</v>
      </c>
      <c r="PX51" s="19" t="str">
        <f t="shared" ca="1" si="343"/>
        <v>-</v>
      </c>
      <c r="PY51" s="19" t="str">
        <f t="shared" ca="1" si="343"/>
        <v>-</v>
      </c>
      <c r="PZ51" s="19" t="str">
        <f t="shared" ca="1" si="343"/>
        <v>-</v>
      </c>
      <c r="QA51" s="19" t="str">
        <f t="shared" ca="1" si="345"/>
        <v>-</v>
      </c>
      <c r="QB51" s="19" t="str">
        <f t="shared" ca="1" si="345"/>
        <v>-</v>
      </c>
      <c r="QC51" s="19" t="str">
        <f t="shared" ca="1" si="345"/>
        <v>-</v>
      </c>
      <c r="QD51" s="19" t="str">
        <f t="shared" ca="1" si="345"/>
        <v>-</v>
      </c>
      <c r="QE51" s="19" t="str">
        <f t="shared" ca="1" si="345"/>
        <v>-</v>
      </c>
      <c r="QF51" s="19" t="str">
        <f t="shared" ca="1" si="345"/>
        <v>-</v>
      </c>
      <c r="QG51" s="19" t="str">
        <f t="shared" ca="1" si="345"/>
        <v>-</v>
      </c>
      <c r="QH51" s="19" t="str">
        <f t="shared" ca="1" si="345"/>
        <v>-</v>
      </c>
      <c r="QI51" s="19" t="str">
        <f t="shared" ca="1" si="345"/>
        <v>-</v>
      </c>
      <c r="QJ51" s="19" t="str">
        <f t="shared" ca="1" si="345"/>
        <v>-</v>
      </c>
      <c r="QK51" s="19" t="str">
        <f t="shared" ca="1" si="345"/>
        <v>-</v>
      </c>
      <c r="QL51" s="19" t="str">
        <f t="shared" ca="1" si="345"/>
        <v>-</v>
      </c>
      <c r="QM51" s="19" t="str">
        <f t="shared" ca="1" si="345"/>
        <v>-</v>
      </c>
      <c r="QN51" s="19" t="str">
        <f t="shared" ca="1" si="345"/>
        <v>-</v>
      </c>
      <c r="QO51" s="19" t="str">
        <f t="shared" ca="1" si="345"/>
        <v>-</v>
      </c>
      <c r="QP51" s="19" t="str">
        <f t="shared" ca="1" si="345"/>
        <v>-</v>
      </c>
      <c r="QQ51" s="19" t="str">
        <f t="shared" ca="1" si="346"/>
        <v>-</v>
      </c>
      <c r="QR51" s="12" t="b">
        <f t="shared" ca="1" si="347"/>
        <v>1</v>
      </c>
      <c r="QS51" s="19" t="str">
        <f t="shared" ca="1" si="346"/>
        <v>-</v>
      </c>
      <c r="QT51" s="19" t="str">
        <f t="shared" ca="1" si="346"/>
        <v>-</v>
      </c>
      <c r="QU51" s="19" t="str">
        <f t="shared" ca="1" si="346"/>
        <v>-</v>
      </c>
      <c r="QV51" s="19" t="str">
        <f t="shared" ca="1" si="405"/>
        <v>-</v>
      </c>
      <c r="QW51" s="19" t="str">
        <f t="shared" ca="1" si="405"/>
        <v>-</v>
      </c>
      <c r="QX51" s="19" t="str">
        <f t="shared" ca="1" si="405"/>
        <v>-</v>
      </c>
      <c r="QY51" s="19" t="str">
        <f t="shared" ca="1" si="405"/>
        <v>-</v>
      </c>
      <c r="QZ51" s="19" t="str">
        <f t="shared" ca="1" si="405"/>
        <v>-</v>
      </c>
      <c r="RA51" s="19" t="str">
        <f t="shared" ca="1" si="405"/>
        <v>-</v>
      </c>
      <c r="RB51" s="19" t="str">
        <f t="shared" ca="1" si="346"/>
        <v>-</v>
      </c>
      <c r="RC51" s="19" t="str">
        <f t="shared" ca="1" si="346"/>
        <v>-</v>
      </c>
      <c r="RD51" s="19" t="str">
        <f t="shared" ca="1" si="346"/>
        <v>-</v>
      </c>
      <c r="RE51" s="19" t="str">
        <f t="shared" ca="1" si="346"/>
        <v>-</v>
      </c>
      <c r="RF51" s="19" t="str">
        <f t="shared" ca="1" si="346"/>
        <v>-</v>
      </c>
      <c r="RG51" s="19" t="str">
        <f t="shared" ca="1" si="346"/>
        <v>-</v>
      </c>
      <c r="RH51" s="19" t="str">
        <f t="shared" ca="1" si="346"/>
        <v>-</v>
      </c>
      <c r="RI51" s="19" t="str">
        <f t="shared" ca="1" si="346"/>
        <v>-</v>
      </c>
      <c r="RJ51" s="19" t="str">
        <f t="shared" ca="1" si="346"/>
        <v>-</v>
      </c>
      <c r="RK51" s="19" t="str">
        <f t="shared" ca="1" si="346"/>
        <v>-</v>
      </c>
      <c r="RL51" s="19" t="str">
        <f t="shared" ca="1" si="346"/>
        <v>-</v>
      </c>
      <c r="RM51" s="19" t="str">
        <f t="shared" ca="1" si="348"/>
        <v>-</v>
      </c>
      <c r="RN51" s="19" t="str">
        <f t="shared" ca="1" si="348"/>
        <v>-</v>
      </c>
      <c r="RO51" s="19" t="str">
        <f t="shared" ca="1" si="348"/>
        <v>-</v>
      </c>
      <c r="RP51" s="19" t="str">
        <f t="shared" ca="1" si="348"/>
        <v>-</v>
      </c>
      <c r="RQ51" s="19" t="str">
        <f t="shared" ca="1" si="348"/>
        <v>-</v>
      </c>
      <c r="RR51" s="19" t="str">
        <f t="shared" ca="1" si="348"/>
        <v>-</v>
      </c>
      <c r="RS51" s="19" t="str">
        <f t="shared" ca="1" si="348"/>
        <v>-</v>
      </c>
      <c r="RT51" s="19" t="str">
        <f t="shared" ca="1" si="348"/>
        <v>-</v>
      </c>
      <c r="RU51" s="19" t="str">
        <f t="shared" ca="1" si="348"/>
        <v>-</v>
      </c>
      <c r="RV51" s="19" t="str">
        <f t="shared" ca="1" si="349"/>
        <v>-</v>
      </c>
      <c r="RW51" s="19" t="str">
        <f t="shared" ca="1" si="349"/>
        <v>-</v>
      </c>
      <c r="RX51" s="19" t="str">
        <f t="shared" ca="1" si="349"/>
        <v>-</v>
      </c>
      <c r="RY51" s="19" t="str">
        <f t="shared" ca="1" si="349"/>
        <v>-</v>
      </c>
      <c r="RZ51" s="19" t="str">
        <f t="shared" ca="1" si="349"/>
        <v>-</v>
      </c>
      <c r="SA51" s="19" t="str">
        <f t="shared" ca="1" si="349"/>
        <v>-</v>
      </c>
      <c r="SB51" s="19" t="str">
        <f t="shared" ca="1" si="348"/>
        <v>-</v>
      </c>
      <c r="SC51" s="19" t="str">
        <f t="shared" ca="1" si="348"/>
        <v>-</v>
      </c>
      <c r="SD51" s="19" t="str">
        <f t="shared" ca="1" si="348"/>
        <v>-</v>
      </c>
      <c r="SE51" s="19" t="str">
        <f t="shared" ca="1" si="348"/>
        <v>-</v>
      </c>
      <c r="SF51" s="19" t="str">
        <f t="shared" ca="1" si="348"/>
        <v>-</v>
      </c>
      <c r="SG51" s="19" t="str">
        <f t="shared" ca="1" si="348"/>
        <v>-</v>
      </c>
      <c r="SH51" s="19" t="str">
        <f t="shared" ca="1" si="348"/>
        <v>-</v>
      </c>
      <c r="SI51" s="19" t="str">
        <f t="shared" ca="1" si="350"/>
        <v>-</v>
      </c>
      <c r="SJ51" s="19" t="str">
        <f t="shared" ca="1" si="350"/>
        <v>-</v>
      </c>
      <c r="SK51" s="19" t="str">
        <f t="shared" ca="1" si="350"/>
        <v>-</v>
      </c>
      <c r="SL51" s="19" t="str">
        <f t="shared" ca="1" si="350"/>
        <v>-</v>
      </c>
      <c r="SM51" s="19" t="str">
        <f t="shared" ca="1" si="350"/>
        <v>-</v>
      </c>
      <c r="SN51" s="19" t="str">
        <f t="shared" ca="1" si="350"/>
        <v>-</v>
      </c>
      <c r="SO51" s="19" t="str">
        <f t="shared" ca="1" si="350"/>
        <v>-</v>
      </c>
      <c r="SP51" s="19" t="str">
        <f t="shared" ca="1" si="350"/>
        <v>-</v>
      </c>
      <c r="SQ51" s="19" t="str">
        <f t="shared" ca="1" si="350"/>
        <v>-</v>
      </c>
      <c r="SR51" s="19" t="str">
        <f t="shared" ca="1" si="350"/>
        <v>-</v>
      </c>
      <c r="SS51" s="19" t="str">
        <f t="shared" ca="1" si="350"/>
        <v>-</v>
      </c>
      <c r="ST51" s="19" t="str">
        <f t="shared" ca="1" si="350"/>
        <v>-</v>
      </c>
      <c r="SU51" s="19" t="str">
        <f t="shared" ca="1" si="350"/>
        <v>-</v>
      </c>
      <c r="SV51" s="19" t="str">
        <f t="shared" ca="1" si="351"/>
        <v>-</v>
      </c>
      <c r="SW51" s="19" t="str">
        <f t="shared" ca="1" si="351"/>
        <v>-</v>
      </c>
      <c r="SX51" s="19" t="str">
        <f t="shared" ca="1" si="351"/>
        <v>-</v>
      </c>
      <c r="SY51" s="19" t="str">
        <f t="shared" ca="1" si="351"/>
        <v>-</v>
      </c>
      <c r="SZ51" s="19" t="str">
        <f t="shared" ca="1" si="351"/>
        <v>-</v>
      </c>
      <c r="TA51" s="19" t="str">
        <f t="shared" ca="1" si="351"/>
        <v>-</v>
      </c>
      <c r="TB51" s="12" t="str">
        <f t="shared" ca="1" si="352"/>
        <v>-</v>
      </c>
      <c r="TC51" s="19" t="str">
        <f t="shared" ca="1" si="438"/>
        <v>-</v>
      </c>
      <c r="TD51" s="19" t="str">
        <f t="shared" ca="1" si="438"/>
        <v>-</v>
      </c>
      <c r="TE51" s="19" t="str">
        <f t="shared" ca="1" si="438"/>
        <v>-</v>
      </c>
      <c r="TF51" s="19" t="str">
        <f t="shared" ca="1" si="438"/>
        <v>-</v>
      </c>
      <c r="TG51" s="19" t="str">
        <f t="shared" ca="1" si="438"/>
        <v>-</v>
      </c>
      <c r="TH51" s="19" t="str">
        <f t="shared" ca="1" si="438"/>
        <v>-</v>
      </c>
      <c r="TI51" s="19" t="str">
        <f t="shared" ca="1" si="438"/>
        <v>-</v>
      </c>
      <c r="TJ51" s="19" t="str">
        <f t="shared" ca="1" si="438"/>
        <v>-</v>
      </c>
      <c r="TK51" s="19" t="str">
        <f t="shared" ca="1" si="438"/>
        <v>-</v>
      </c>
      <c r="TL51" s="19" t="str">
        <f t="shared" ca="1" si="438"/>
        <v>-</v>
      </c>
      <c r="TM51" s="19" t="str">
        <f t="shared" ca="1" si="438"/>
        <v>-</v>
      </c>
      <c r="TN51" s="19" t="str">
        <f t="shared" ca="1" si="438"/>
        <v>-</v>
      </c>
      <c r="TO51" s="19" t="str">
        <f t="shared" ca="1" si="438"/>
        <v>-</v>
      </c>
      <c r="TP51" s="19" t="str">
        <f t="shared" ca="1" si="438"/>
        <v>-</v>
      </c>
      <c r="TQ51" s="19" t="str">
        <f t="shared" ca="1" si="438"/>
        <v>-</v>
      </c>
      <c r="TR51" s="19" t="str">
        <f t="shared" ca="1" si="438"/>
        <v>-</v>
      </c>
      <c r="TS51" s="19" t="str">
        <f t="shared" ca="1" si="438"/>
        <v>-</v>
      </c>
      <c r="TT51" s="19" t="str">
        <f t="shared" ca="1" si="438"/>
        <v>-</v>
      </c>
      <c r="TU51" s="19" t="str">
        <f t="shared" ca="1" si="438"/>
        <v>-</v>
      </c>
      <c r="TV51" s="19" t="str">
        <f t="shared" ca="1" si="438"/>
        <v>-</v>
      </c>
      <c r="TW51" s="19" t="str">
        <f t="shared" ca="1" si="438"/>
        <v>-</v>
      </c>
      <c r="TX51" s="19" t="str">
        <f t="shared" ca="1" si="438"/>
        <v>-</v>
      </c>
      <c r="TY51" s="19" t="str">
        <f t="shared" ca="1" si="438"/>
        <v>-</v>
      </c>
      <c r="TZ51" s="19" t="str">
        <f t="shared" ca="1" si="438"/>
        <v>-</v>
      </c>
      <c r="UA51" s="19" t="str">
        <f t="shared" ca="1" si="438"/>
        <v>-</v>
      </c>
      <c r="UB51" s="19" t="str">
        <f t="shared" ca="1" si="438"/>
        <v>-</v>
      </c>
      <c r="UC51" s="19" t="str">
        <f t="shared" ca="1" si="438"/>
        <v>-</v>
      </c>
      <c r="UD51" s="19" t="str">
        <f t="shared" ca="1" si="438"/>
        <v>-</v>
      </c>
      <c r="UE51" s="19" t="str">
        <f t="shared" ca="1" si="438"/>
        <v>-</v>
      </c>
      <c r="UF51" s="19" t="str">
        <f t="shared" ca="1" si="438"/>
        <v>-</v>
      </c>
      <c r="UG51" s="19" t="str">
        <f t="shared" ca="1" si="438"/>
        <v>-</v>
      </c>
      <c r="UH51" s="19" t="str">
        <f t="shared" ca="1" si="438"/>
        <v>-</v>
      </c>
      <c r="UI51" s="19" t="str">
        <f t="shared" ca="1" si="438"/>
        <v>-</v>
      </c>
      <c r="UJ51" s="19" t="str">
        <f t="shared" ca="1" si="438"/>
        <v>-</v>
      </c>
      <c r="UK51" s="19" t="str">
        <f t="shared" ca="1" si="438"/>
        <v>-</v>
      </c>
      <c r="UL51" s="19" t="str">
        <f t="shared" ca="1" si="438"/>
        <v>-</v>
      </c>
      <c r="UM51" s="19" t="str">
        <f t="shared" ca="1" si="438"/>
        <v>-</v>
      </c>
      <c r="UN51" s="19" t="str">
        <f t="shared" ca="1" si="438"/>
        <v>-</v>
      </c>
      <c r="UO51" s="19" t="str">
        <f t="shared" ca="1" si="438"/>
        <v>-</v>
      </c>
      <c r="UP51" s="19" t="str">
        <f t="shared" ca="1" si="438"/>
        <v>-</v>
      </c>
      <c r="UQ51" s="19" t="str">
        <f t="shared" ca="1" si="438"/>
        <v>-</v>
      </c>
      <c r="UR51" s="19" t="str">
        <f t="shared" ca="1" si="438"/>
        <v>-</v>
      </c>
      <c r="US51" s="19" t="str">
        <f t="shared" ca="1" si="438"/>
        <v>-</v>
      </c>
      <c r="UT51" s="19" t="str">
        <f t="shared" ca="1" si="438"/>
        <v>-</v>
      </c>
      <c r="UU51" s="19" t="str">
        <f t="shared" ca="1" si="438"/>
        <v>-</v>
      </c>
      <c r="UV51" s="19" t="str">
        <f t="shared" ca="1" si="438"/>
        <v>-</v>
      </c>
      <c r="UW51" s="19" t="str">
        <f t="shared" ca="1" si="438"/>
        <v>-</v>
      </c>
      <c r="UX51" s="19" t="str">
        <f t="shared" ca="1" si="438"/>
        <v>-</v>
      </c>
      <c r="UY51" s="19" t="str">
        <f t="shared" ca="1" si="438"/>
        <v>-</v>
      </c>
      <c r="UZ51" s="19" t="str">
        <f t="shared" ca="1" si="438"/>
        <v>-</v>
      </c>
      <c r="VA51" s="19" t="str">
        <f t="shared" ca="1" si="407"/>
        <v>-</v>
      </c>
      <c r="VB51" s="19" t="str">
        <f t="shared" ca="1" si="387"/>
        <v>-</v>
      </c>
      <c r="VC51" s="19" t="str">
        <f t="shared" ca="1" si="387"/>
        <v>-</v>
      </c>
      <c r="VD51" s="19" t="str">
        <f t="shared" ca="1" si="387"/>
        <v>-</v>
      </c>
      <c r="VE51" s="19" t="str">
        <f t="shared" ca="1" si="387"/>
        <v>-</v>
      </c>
      <c r="VF51" s="19" t="str">
        <f t="shared" ca="1" si="353"/>
        <v>-</v>
      </c>
      <c r="VG51" s="19" t="str">
        <f t="shared" ca="1" si="353"/>
        <v>-</v>
      </c>
      <c r="VH51" s="19" t="str">
        <f t="shared" ca="1" si="353"/>
        <v>-</v>
      </c>
      <c r="VI51" s="19" t="str">
        <f t="shared" ca="1" si="353"/>
        <v>-</v>
      </c>
      <c r="VJ51" s="19" t="str">
        <f t="shared" ca="1" si="353"/>
        <v>-</v>
      </c>
      <c r="VK51" s="19" t="str">
        <f t="shared" ca="1" si="353"/>
        <v>-</v>
      </c>
      <c r="VL51" s="19">
        <f t="shared" ca="1" si="388"/>
        <v>1</v>
      </c>
      <c r="VM51" s="23">
        <v>0</v>
      </c>
    </row>
    <row r="52" spans="1:585" outlineLevel="2">
      <c r="A52" s="21">
        <f t="shared" si="372"/>
        <v>47</v>
      </c>
      <c r="B52" s="561">
        <f t="shared" ca="1" si="408"/>
        <v>45</v>
      </c>
      <c r="C52">
        <f>202</f>
        <v>202</v>
      </c>
      <c r="D52" s="136" t="str">
        <f t="shared" ca="1" si="278"/>
        <v>GSW</v>
      </c>
      <c r="E52" t="b">
        <v>1</v>
      </c>
      <c r="F52" t="b">
        <v>0</v>
      </c>
      <c r="G52" s="349" t="b">
        <v>0</v>
      </c>
      <c r="H52" s="229">
        <f t="shared" ca="1" si="394"/>
        <v>12</v>
      </c>
      <c r="I52" s="229">
        <f t="shared" ca="1" si="355"/>
        <v>1</v>
      </c>
      <c r="J52" s="116">
        <f t="shared" ca="1" si="280"/>
        <v>0</v>
      </c>
      <c r="K52" s="229">
        <f t="shared" ca="1" si="355"/>
        <v>0</v>
      </c>
      <c r="L52" s="229">
        <f t="shared" ca="1" si="355"/>
        <v>0</v>
      </c>
      <c r="M52" s="229"/>
      <c r="N52" s="229">
        <f t="shared" ca="1" si="356"/>
        <v>2</v>
      </c>
      <c r="O52" s="229">
        <f t="shared" ca="1" si="357"/>
        <v>3</v>
      </c>
      <c r="P52" s="229">
        <f t="shared" ca="1" si="358"/>
        <v>2</v>
      </c>
      <c r="Q52" s="229">
        <f t="shared" ca="1" si="359"/>
        <v>2</v>
      </c>
      <c r="R52" s="229">
        <f t="shared" ca="1" si="359"/>
        <v>0</v>
      </c>
      <c r="S52" s="229">
        <f t="shared" ca="1" si="359"/>
        <v>0</v>
      </c>
      <c r="T52" s="229">
        <f t="shared" ca="1" si="359"/>
        <v>0</v>
      </c>
      <c r="U52" s="229">
        <f t="shared" ca="1" si="359"/>
        <v>0</v>
      </c>
      <c r="V52" s="229">
        <f t="shared" ca="1" si="358"/>
        <v>0</v>
      </c>
      <c r="W52" s="229">
        <f t="shared" ca="1" si="360"/>
        <v>1</v>
      </c>
      <c r="X52" s="229">
        <f t="shared" ca="1" si="358"/>
        <v>1</v>
      </c>
      <c r="Y52" s="229">
        <f t="shared" ca="1" si="358"/>
        <v>1</v>
      </c>
      <c r="Z52" s="265"/>
      <c r="AA52" s="265"/>
      <c r="AB52" s="265"/>
      <c r="AC52" s="265"/>
      <c r="AD52" s="265"/>
      <c r="AE52" s="229">
        <f t="shared" ca="1" si="361"/>
        <v>0</v>
      </c>
      <c r="AF52" s="265"/>
      <c r="AG52" s="265">
        <f t="shared" ca="1" si="362"/>
        <v>0</v>
      </c>
      <c r="AH52" s="265">
        <f t="shared" ca="1" si="362"/>
        <v>0</v>
      </c>
      <c r="AI52" s="265">
        <f t="shared" ca="1" si="362"/>
        <v>0</v>
      </c>
      <c r="AJ52" s="265">
        <f t="shared" ca="1" si="362"/>
        <v>0</v>
      </c>
      <c r="AK52" s="265">
        <f t="shared" ca="1" si="362"/>
        <v>0</v>
      </c>
      <c r="AL52" s="265">
        <f t="shared" ca="1" si="362"/>
        <v>0</v>
      </c>
      <c r="AM52" s="265">
        <f t="shared" ca="1" si="362"/>
        <v>0</v>
      </c>
      <c r="AN52" s="136">
        <f t="shared" ca="1" si="284"/>
        <v>2</v>
      </c>
      <c r="AO52" s="136">
        <f ca="1">INDEX(CHOOSE($P52,DataAutumn!i.AdultDrys,DataWinter!i.AdultDrys,DataSpring!i.AdultDrys),1,$O52)</f>
        <v>4</v>
      </c>
      <c r="AP52" s="5">
        <f t="shared" ca="1" si="285"/>
        <v>1</v>
      </c>
      <c r="AQ52" s="5">
        <f t="shared" ca="1" si="285"/>
        <v>1</v>
      </c>
      <c r="AR52" s="5">
        <f t="shared" ca="1" si="286"/>
        <v>3</v>
      </c>
      <c r="AS52">
        <f t="shared" ca="1" si="287"/>
        <v>6</v>
      </c>
      <c r="AV52" s="224" t="str">
        <f t="shared" ca="1" si="288"/>
        <v>FeedSupply 00012 GSW MWM&amp;BBT Day169 Scan2-0000 RR     GP100% WP100% MP100% T_TRUE (F33N11)</v>
      </c>
      <c r="AW52" s="9" t="str">
        <f ca="1">IF(COUNTIF(AV$5:AV52,AV52)=1,"-","Dup")</f>
        <v>-</v>
      </c>
      <c r="AX52" s="9"/>
      <c r="AY52" s="19" t="b">
        <f t="shared" ref="AY52:BF52" ca="1" si="441">OFFSET(AY$5,$B52,0)</f>
        <v>0</v>
      </c>
      <c r="AZ52" s="19" t="b">
        <f t="shared" ca="1" si="441"/>
        <v>0</v>
      </c>
      <c r="BA52" s="19" t="b">
        <f t="shared" ca="1" si="441"/>
        <v>0</v>
      </c>
      <c r="BB52" s="19" t="b">
        <f t="shared" ca="1" si="420"/>
        <v>0</v>
      </c>
      <c r="BC52" s="19" t="b">
        <f t="shared" ca="1" si="420"/>
        <v>0</v>
      </c>
      <c r="BD52" s="19" t="b">
        <f t="shared" ca="1" si="441"/>
        <v>0</v>
      </c>
      <c r="BE52" s="19" t="b">
        <f t="shared" ca="1" si="441"/>
        <v>0</v>
      </c>
      <c r="BF52" s="19" t="b">
        <f t="shared" ca="1" si="441"/>
        <v>0</v>
      </c>
      <c r="BG52" s="9"/>
      <c r="BH52" s="19" t="b">
        <f t="shared" ca="1" si="289"/>
        <v>1</v>
      </c>
      <c r="BI52" s="19" t="str">
        <f t="shared" ca="1" si="289"/>
        <v>-</v>
      </c>
      <c r="BJ52" s="19" t="str">
        <f t="shared" ca="1" si="289"/>
        <v>-</v>
      </c>
      <c r="BK52" s="19" t="str">
        <f t="shared" ca="1" si="289"/>
        <v>-</v>
      </c>
      <c r="BL52" s="19" t="b">
        <f t="shared" ca="1" si="289"/>
        <v>0</v>
      </c>
      <c r="BM52" s="19">
        <f t="shared" ca="1" si="290"/>
        <v>0</v>
      </c>
      <c r="BN52" s="19" t="b">
        <f t="shared" ca="1" si="290"/>
        <v>1</v>
      </c>
      <c r="BO52" s="9"/>
      <c r="BP52" s="19" t="str">
        <f t="shared" ca="1" si="291"/>
        <v>-</v>
      </c>
      <c r="BQ52" s="5" t="str">
        <f t="shared" ca="1" si="292"/>
        <v>-</v>
      </c>
      <c r="BR52" s="5">
        <f t="shared" ca="1" si="293"/>
        <v>0</v>
      </c>
      <c r="BS52" s="19" t="str">
        <f t="shared" ca="1" si="294"/>
        <v>-</v>
      </c>
      <c r="BT52" s="19" t="str">
        <f t="shared" ca="1" si="294"/>
        <v>-</v>
      </c>
      <c r="BU52" s="19" t="str">
        <f t="shared" ca="1" si="294"/>
        <v>-</v>
      </c>
      <c r="BV52" s="5" t="str">
        <f t="shared" ca="1" si="295"/>
        <v>-</v>
      </c>
      <c r="BW52" s="5">
        <f t="shared" ca="1" si="296"/>
        <v>0</v>
      </c>
      <c r="BX52" s="19" t="str">
        <f t="shared" ca="1" si="297"/>
        <v>-</v>
      </c>
      <c r="BY52" s="5" t="str">
        <f t="shared" ca="1" si="298"/>
        <v>-</v>
      </c>
      <c r="BZ52" s="5">
        <f t="shared" ca="1" si="299"/>
        <v>0</v>
      </c>
      <c r="CA52" s="19" t="str">
        <f t="shared" ca="1" si="300"/>
        <v>-</v>
      </c>
      <c r="CB52" s="19" t="str">
        <f t="shared" ca="1" si="300"/>
        <v>-</v>
      </c>
      <c r="CC52" s="19" t="str">
        <f t="shared" ca="1" si="300"/>
        <v>-</v>
      </c>
      <c r="CD52" s="5" t="str">
        <f t="shared" ca="1" si="301"/>
        <v>-</v>
      </c>
      <c r="CE52" s="5">
        <f t="shared" ca="1" si="302"/>
        <v>0</v>
      </c>
      <c r="CF52" s="9"/>
      <c r="CG52" s="19" t="str">
        <f t="shared" ca="1" si="303"/>
        <v>-</v>
      </c>
      <c r="CH52" s="19" t="str">
        <f t="shared" ca="1" si="303"/>
        <v>-</v>
      </c>
      <c r="CI52" s="19" t="str">
        <f t="shared" ca="1" si="303"/>
        <v>-</v>
      </c>
      <c r="CJ52" s="19" t="str">
        <f t="shared" ca="1" si="303"/>
        <v>-</v>
      </c>
      <c r="CK52" s="19" t="str">
        <f t="shared" ca="1" si="303"/>
        <v>-</v>
      </c>
      <c r="CL52" s="19" t="str">
        <f t="shared" ca="1" si="303"/>
        <v>-</v>
      </c>
      <c r="CM52" s="19" t="str">
        <f t="shared" ca="1" si="303"/>
        <v>-</v>
      </c>
      <c r="CN52" s="19" t="str">
        <f t="shared" ca="1" si="303"/>
        <v>-</v>
      </c>
      <c r="CO52" s="19" t="str">
        <f t="shared" ca="1" si="303"/>
        <v>-</v>
      </c>
      <c r="CP52" s="19" t="str">
        <f t="shared" ca="1" si="303"/>
        <v>-</v>
      </c>
      <c r="CQ52" s="9"/>
      <c r="CR52" s="136" t="b">
        <f t="shared" ca="1" si="304"/>
        <v>1</v>
      </c>
      <c r="CS52" s="229" t="b">
        <f ca="1">OFFSET(CS52,-1,0)</f>
        <v>1</v>
      </c>
      <c r="CT52" s="19" t="b">
        <f t="shared" ca="1" si="396"/>
        <v>1</v>
      </c>
      <c r="CU52" s="582">
        <f t="shared" ca="1" si="397"/>
        <v>232120000006</v>
      </c>
      <c r="CV52" s="19" t="b">
        <f t="shared" ca="1" si="396"/>
        <v>0</v>
      </c>
      <c r="CW52" s="12" t="s">
        <v>31</v>
      </c>
      <c r="CX52" s="19" t="str">
        <f t="shared" ca="1" si="375"/>
        <v>-</v>
      </c>
      <c r="CY52" s="583">
        <f t="shared" ca="1" si="390"/>
        <v>232120000006</v>
      </c>
      <c r="CZ52" s="430">
        <f t="shared" ca="1" si="306"/>
        <v>669</v>
      </c>
      <c r="DA52" s="430">
        <f t="shared" ca="1" si="306"/>
        <v>703</v>
      </c>
      <c r="DB52" s="430">
        <f t="shared" ca="1" si="306"/>
        <v>738</v>
      </c>
      <c r="DC52" s="144">
        <f t="shared" ca="1" si="307"/>
        <v>413</v>
      </c>
      <c r="DD52" s="144">
        <f t="shared" ca="1" si="307"/>
        <v>448</v>
      </c>
      <c r="DE52" s="144">
        <f t="shared" ca="1" si="307"/>
        <v>483</v>
      </c>
      <c r="DF52" s="19" t="str">
        <f t="shared" ca="1" si="376"/>
        <v>-</v>
      </c>
      <c r="DG52" s="19" t="str">
        <f t="shared" ca="1" si="308"/>
        <v>-</v>
      </c>
      <c r="DH52" s="19" t="str">
        <f t="shared" ca="1" si="308"/>
        <v>-</v>
      </c>
      <c r="DI52" s="19" t="str">
        <f t="shared" ca="1" si="308"/>
        <v>-</v>
      </c>
      <c r="DJ52" s="19" t="str">
        <f t="shared" ca="1" si="308"/>
        <v>-</v>
      </c>
      <c r="DK52" s="19" t="str">
        <f t="shared" ca="1" si="308"/>
        <v>-</v>
      </c>
      <c r="DL52" s="12">
        <v>1</v>
      </c>
      <c r="DM52" s="12">
        <v>1</v>
      </c>
      <c r="DN52" s="19">
        <f t="shared" ca="1" si="309"/>
        <v>0</v>
      </c>
      <c r="DO52" s="19" t="str">
        <f t="shared" ca="1" si="309"/>
        <v>-</v>
      </c>
      <c r="DP52" s="19" t="str">
        <f t="shared" ca="1" si="309"/>
        <v>-</v>
      </c>
      <c r="DQ52" s="19" t="str">
        <f t="shared" ca="1" si="377"/>
        <v>-</v>
      </c>
      <c r="DR52" s="19" t="str">
        <f t="shared" ca="1" si="377"/>
        <v>-</v>
      </c>
      <c r="DS52" s="19" t="str">
        <f t="shared" ca="1" si="377"/>
        <v>-</v>
      </c>
      <c r="DT52" s="19">
        <f t="shared" ca="1" si="377"/>
        <v>0</v>
      </c>
      <c r="DU52" s="19" t="str">
        <f t="shared" ca="1" si="377"/>
        <v>-</v>
      </c>
      <c r="DV52" s="19" t="str">
        <f t="shared" ca="1" si="377"/>
        <v>-</v>
      </c>
      <c r="DW52" s="19" t="str">
        <f t="shared" ca="1" si="289"/>
        <v>-</v>
      </c>
      <c r="DX52" s="19">
        <f t="shared" ca="1" si="289"/>
        <v>1</v>
      </c>
      <c r="DY52" s="19">
        <f t="shared" ca="1" si="289"/>
        <v>1</v>
      </c>
      <c r="DZ52" s="9"/>
      <c r="EA52" s="19" t="str">
        <f t="shared" ca="1" si="178"/>
        <v>-</v>
      </c>
      <c r="EB52" s="19" t="str">
        <f t="shared" ca="1" si="178"/>
        <v>-</v>
      </c>
      <c r="EC52" s="19" t="str">
        <f t="shared" ca="1" si="178"/>
        <v>-</v>
      </c>
      <c r="ED52" s="19" t="str">
        <f t="shared" ca="1" si="178"/>
        <v>-</v>
      </c>
      <c r="EE52" s="19" t="str">
        <f t="shared" ca="1" si="178"/>
        <v>-</v>
      </c>
      <c r="EF52" s="19" t="str">
        <f t="shared" ca="1" si="178"/>
        <v>-</v>
      </c>
      <c r="EG52" s="19" t="str">
        <f t="shared" ca="1" si="178"/>
        <v>-</v>
      </c>
      <c r="EH52" s="19" t="str">
        <f t="shared" ca="1" si="178"/>
        <v>-</v>
      </c>
      <c r="EI52" s="19" t="str">
        <f t="shared" ca="1" si="178"/>
        <v>-</v>
      </c>
      <c r="EJ52" s="19" t="str">
        <f t="shared" ca="1" si="178"/>
        <v>-</v>
      </c>
      <c r="EK52" s="19" t="str">
        <f t="shared" ca="1" si="178"/>
        <v>-</v>
      </c>
      <c r="EL52" s="19" t="str">
        <f t="shared" ca="1" si="178"/>
        <v>-</v>
      </c>
      <c r="EM52" s="19">
        <f t="shared" ca="1" si="378"/>
        <v>0</v>
      </c>
      <c r="EN52" s="19">
        <f t="shared" ca="1" si="311"/>
        <v>0</v>
      </c>
      <c r="EO52" s="19">
        <f t="shared" ca="1" si="311"/>
        <v>0</v>
      </c>
      <c r="EP52" s="19">
        <f t="shared" ca="1" si="311"/>
        <v>0</v>
      </c>
      <c r="EQ52" s="19">
        <f t="shared" ca="1" si="311"/>
        <v>0</v>
      </c>
      <c r="ER52" s="19">
        <f t="shared" ca="1" si="311"/>
        <v>0</v>
      </c>
      <c r="ES52" s="19">
        <f t="shared" ca="1" si="311"/>
        <v>0</v>
      </c>
      <c r="ET52" s="19">
        <f t="shared" ca="1" si="311"/>
        <v>0</v>
      </c>
      <c r="EU52" s="19">
        <f t="shared" ca="1" si="311"/>
        <v>0</v>
      </c>
      <c r="EV52" s="19">
        <f t="shared" ca="1" si="311"/>
        <v>0</v>
      </c>
      <c r="EW52" s="19">
        <f t="shared" ca="1" si="311"/>
        <v>0</v>
      </c>
      <c r="EX52" s="19">
        <f t="shared" ca="1" si="311"/>
        <v>0</v>
      </c>
      <c r="EY52" s="19">
        <f t="shared" ca="1" si="311"/>
        <v>0</v>
      </c>
      <c r="EZ52" s="19">
        <f t="shared" ca="1" si="311"/>
        <v>0</v>
      </c>
      <c r="FA52" s="19">
        <f t="shared" ca="1" si="311"/>
        <v>0</v>
      </c>
      <c r="FB52" s="19">
        <f t="shared" ca="1" si="311"/>
        <v>0</v>
      </c>
      <c r="FC52" s="19">
        <f t="shared" ca="1" si="311"/>
        <v>0</v>
      </c>
      <c r="FD52" s="19">
        <f t="shared" ca="1" si="311"/>
        <v>0</v>
      </c>
      <c r="FE52" s="19">
        <f t="shared" ca="1" si="311"/>
        <v>0</v>
      </c>
      <c r="FF52" s="19">
        <f t="shared" ca="1" si="311"/>
        <v>0</v>
      </c>
      <c r="FG52" s="19">
        <f t="shared" ca="1" si="311"/>
        <v>0</v>
      </c>
      <c r="FH52" s="19">
        <f t="shared" ca="1" si="311"/>
        <v>0</v>
      </c>
      <c r="FI52" s="19">
        <f t="shared" ca="1" si="311"/>
        <v>0</v>
      </c>
      <c r="FJ52" s="19">
        <f t="shared" ca="1" si="311"/>
        <v>0</v>
      </c>
      <c r="FK52" s="19">
        <f t="shared" ref="FK52:HV52" ca="1" si="442">OFFSET(FK$5,$B52,0)</f>
        <v>0</v>
      </c>
      <c r="FL52" s="19">
        <f t="shared" ca="1" si="442"/>
        <v>0</v>
      </c>
      <c r="FM52" s="19">
        <f t="shared" ca="1" si="442"/>
        <v>0</v>
      </c>
      <c r="FN52" s="19">
        <f t="shared" ca="1" si="442"/>
        <v>0</v>
      </c>
      <c r="FO52" s="19">
        <f t="shared" ca="1" si="442"/>
        <v>0</v>
      </c>
      <c r="FP52" s="19">
        <f t="shared" ca="1" si="442"/>
        <v>0</v>
      </c>
      <c r="FQ52" s="19">
        <f t="shared" ca="1" si="442"/>
        <v>0</v>
      </c>
      <c r="FR52" s="19">
        <f t="shared" ca="1" si="442"/>
        <v>0</v>
      </c>
      <c r="FS52" s="19">
        <f t="shared" ca="1" si="442"/>
        <v>0</v>
      </c>
      <c r="FT52" s="19">
        <f t="shared" ca="1" si="442"/>
        <v>0</v>
      </c>
      <c r="FU52" s="19">
        <f t="shared" ca="1" si="442"/>
        <v>0</v>
      </c>
      <c r="FV52" s="19">
        <f t="shared" ca="1" si="442"/>
        <v>0</v>
      </c>
      <c r="FW52" s="19">
        <f t="shared" ca="1" si="442"/>
        <v>0</v>
      </c>
      <c r="FX52" s="19">
        <f t="shared" ca="1" si="442"/>
        <v>0</v>
      </c>
      <c r="FY52" s="19">
        <f t="shared" ca="1" si="442"/>
        <v>0</v>
      </c>
      <c r="FZ52" s="19">
        <f t="shared" ca="1" si="442"/>
        <v>0</v>
      </c>
      <c r="GA52" s="19">
        <f t="shared" ca="1" si="442"/>
        <v>0</v>
      </c>
      <c r="GB52" s="19">
        <f t="shared" ca="1" si="442"/>
        <v>0</v>
      </c>
      <c r="GC52" s="19">
        <f t="shared" ca="1" si="442"/>
        <v>0</v>
      </c>
      <c r="GD52" s="19">
        <f t="shared" ca="1" si="442"/>
        <v>0</v>
      </c>
      <c r="GE52" s="19">
        <f t="shared" ca="1" si="442"/>
        <v>0</v>
      </c>
      <c r="GF52" s="19">
        <f t="shared" ca="1" si="442"/>
        <v>0</v>
      </c>
      <c r="GG52" s="19">
        <f t="shared" ca="1" si="442"/>
        <v>0</v>
      </c>
      <c r="GH52" s="19">
        <f t="shared" ca="1" si="442"/>
        <v>0</v>
      </c>
      <c r="GI52" s="19">
        <f t="shared" ca="1" si="442"/>
        <v>0</v>
      </c>
      <c r="GJ52" s="19">
        <f t="shared" ca="1" si="442"/>
        <v>0</v>
      </c>
      <c r="GK52" s="19">
        <f t="shared" ca="1" si="442"/>
        <v>0</v>
      </c>
      <c r="GL52" s="19">
        <f t="shared" ca="1" si="442"/>
        <v>0</v>
      </c>
      <c r="GM52" s="19">
        <f t="shared" ca="1" si="442"/>
        <v>0</v>
      </c>
      <c r="GN52" s="19">
        <f t="shared" ca="1" si="442"/>
        <v>0</v>
      </c>
      <c r="GO52" s="19">
        <f t="shared" ca="1" si="442"/>
        <v>0</v>
      </c>
      <c r="GP52" s="19">
        <f t="shared" ca="1" si="442"/>
        <v>0</v>
      </c>
      <c r="GQ52" s="19">
        <f t="shared" ca="1" si="442"/>
        <v>0</v>
      </c>
      <c r="GR52" s="19">
        <f t="shared" ca="1" si="442"/>
        <v>0</v>
      </c>
      <c r="GS52" s="19">
        <f t="shared" ca="1" si="442"/>
        <v>0</v>
      </c>
      <c r="GT52" s="19">
        <f t="shared" ca="1" si="442"/>
        <v>0</v>
      </c>
      <c r="GU52" s="19">
        <f t="shared" ca="1" si="442"/>
        <v>0</v>
      </c>
      <c r="GV52" s="19">
        <f t="shared" ca="1" si="442"/>
        <v>0</v>
      </c>
      <c r="GW52" s="19">
        <f t="shared" ca="1" si="442"/>
        <v>0</v>
      </c>
      <c r="GX52" s="19">
        <f t="shared" ca="1" si="442"/>
        <v>0</v>
      </c>
      <c r="GY52" s="19">
        <f t="shared" ca="1" si="442"/>
        <v>0</v>
      </c>
      <c r="GZ52" s="19">
        <f t="shared" ca="1" si="442"/>
        <v>0</v>
      </c>
      <c r="HA52" s="19">
        <f t="shared" ca="1" si="442"/>
        <v>0</v>
      </c>
      <c r="HB52" s="19">
        <f t="shared" ca="1" si="442"/>
        <v>0</v>
      </c>
      <c r="HC52" s="19">
        <f t="shared" ca="1" si="442"/>
        <v>0</v>
      </c>
      <c r="HD52" s="19">
        <f t="shared" ca="1" si="442"/>
        <v>0</v>
      </c>
      <c r="HE52" s="19">
        <f t="shared" ca="1" si="442"/>
        <v>0</v>
      </c>
      <c r="HF52" s="19">
        <f t="shared" ca="1" si="442"/>
        <v>0</v>
      </c>
      <c r="HG52" s="19">
        <f t="shared" ca="1" si="442"/>
        <v>0</v>
      </c>
      <c r="HH52" s="19">
        <f t="shared" ca="1" si="442"/>
        <v>0</v>
      </c>
      <c r="HI52" s="19">
        <f t="shared" ca="1" si="442"/>
        <v>0</v>
      </c>
      <c r="HJ52" s="19">
        <f t="shared" ca="1" si="442"/>
        <v>0</v>
      </c>
      <c r="HK52" s="19">
        <f t="shared" ca="1" si="442"/>
        <v>0</v>
      </c>
      <c r="HL52" s="19">
        <f t="shared" ca="1" si="442"/>
        <v>0</v>
      </c>
      <c r="HM52" s="19">
        <f t="shared" ca="1" si="442"/>
        <v>0</v>
      </c>
      <c r="HN52" s="19">
        <f t="shared" ca="1" si="442"/>
        <v>0</v>
      </c>
      <c r="HO52" s="19">
        <f t="shared" ca="1" si="442"/>
        <v>0</v>
      </c>
      <c r="HP52" s="19">
        <f t="shared" ca="1" si="442"/>
        <v>0</v>
      </c>
      <c r="HQ52" s="19">
        <f t="shared" ca="1" si="442"/>
        <v>0</v>
      </c>
      <c r="HR52" s="19">
        <f t="shared" ca="1" si="442"/>
        <v>0</v>
      </c>
      <c r="HS52" s="19">
        <f t="shared" ca="1" si="442"/>
        <v>0</v>
      </c>
      <c r="HT52" s="19">
        <f t="shared" ca="1" si="442"/>
        <v>0</v>
      </c>
      <c r="HU52" s="19">
        <f t="shared" ca="1" si="442"/>
        <v>0</v>
      </c>
      <c r="HV52" s="19">
        <f t="shared" ca="1" si="442"/>
        <v>0</v>
      </c>
      <c r="HW52" s="19">
        <f t="shared" ref="HW52:JG52" ca="1" si="443">OFFSET(HW$5,$B52,0)</f>
        <v>0</v>
      </c>
      <c r="HX52" s="19">
        <f t="shared" ca="1" si="443"/>
        <v>0</v>
      </c>
      <c r="HY52" s="19">
        <f t="shared" ca="1" si="316"/>
        <v>0</v>
      </c>
      <c r="HZ52" s="19">
        <f t="shared" ca="1" si="316"/>
        <v>0</v>
      </c>
      <c r="IA52" s="19">
        <f t="shared" ca="1" si="316"/>
        <v>0</v>
      </c>
      <c r="IB52" s="19">
        <f t="shared" ca="1" si="316"/>
        <v>0</v>
      </c>
      <c r="IC52" s="19">
        <f t="shared" ca="1" si="316"/>
        <v>0</v>
      </c>
      <c r="ID52" s="19">
        <f t="shared" ca="1" si="316"/>
        <v>0</v>
      </c>
      <c r="IE52" s="19">
        <f t="shared" ca="1" si="316"/>
        <v>0</v>
      </c>
      <c r="IF52" s="19">
        <f t="shared" ca="1" si="316"/>
        <v>0</v>
      </c>
      <c r="IG52" s="19">
        <f t="shared" ca="1" si="316"/>
        <v>0</v>
      </c>
      <c r="IH52" s="19">
        <f t="shared" ca="1" si="316"/>
        <v>0</v>
      </c>
      <c r="II52" s="19">
        <f t="shared" ca="1" si="443"/>
        <v>0</v>
      </c>
      <c r="IJ52" s="19">
        <f t="shared" ca="1" si="443"/>
        <v>0</v>
      </c>
      <c r="IK52" s="19">
        <f t="shared" ca="1" si="443"/>
        <v>0</v>
      </c>
      <c r="IL52" s="19">
        <f t="shared" ca="1" si="443"/>
        <v>0</v>
      </c>
      <c r="IM52" s="19">
        <f t="shared" ca="1" si="443"/>
        <v>0</v>
      </c>
      <c r="IN52" s="19">
        <f t="shared" ca="1" si="443"/>
        <v>0</v>
      </c>
      <c r="IO52" s="19">
        <f t="shared" ca="1" si="443"/>
        <v>0</v>
      </c>
      <c r="IP52" s="19">
        <f t="shared" ca="1" si="443"/>
        <v>0</v>
      </c>
      <c r="IQ52" s="19">
        <f t="shared" ca="1" si="443"/>
        <v>0</v>
      </c>
      <c r="IR52" s="19">
        <f t="shared" ca="1" si="443"/>
        <v>0</v>
      </c>
      <c r="IS52" s="19">
        <f t="shared" ca="1" si="443"/>
        <v>0</v>
      </c>
      <c r="IT52" s="19">
        <f t="shared" ca="1" si="443"/>
        <v>0</v>
      </c>
      <c r="IU52" s="19">
        <f t="shared" ca="1" si="443"/>
        <v>0</v>
      </c>
      <c r="IV52" s="19">
        <f t="shared" ca="1" si="443"/>
        <v>0</v>
      </c>
      <c r="IW52" s="19">
        <f t="shared" ca="1" si="443"/>
        <v>0</v>
      </c>
      <c r="IX52" s="19">
        <f t="shared" ca="1" si="443"/>
        <v>0</v>
      </c>
      <c r="IY52" s="19">
        <f t="shared" ca="1" si="443"/>
        <v>0</v>
      </c>
      <c r="IZ52" s="19">
        <f t="shared" ca="1" si="443"/>
        <v>0</v>
      </c>
      <c r="JA52" s="19">
        <f t="shared" ca="1" si="443"/>
        <v>0</v>
      </c>
      <c r="JB52" s="19">
        <f t="shared" ca="1" si="443"/>
        <v>0</v>
      </c>
      <c r="JC52" s="19">
        <f t="shared" ca="1" si="443"/>
        <v>0</v>
      </c>
      <c r="JD52" s="19">
        <f t="shared" ca="1" si="443"/>
        <v>0</v>
      </c>
      <c r="JE52" s="19">
        <f t="shared" ca="1" si="443"/>
        <v>0</v>
      </c>
      <c r="JF52" s="19">
        <f t="shared" ca="1" si="443"/>
        <v>0</v>
      </c>
      <c r="JG52" s="19">
        <f t="shared" ca="1" si="443"/>
        <v>0</v>
      </c>
      <c r="JH52" s="5">
        <f t="shared" ca="1" si="317"/>
        <v>43</v>
      </c>
      <c r="JI52" s="9"/>
      <c r="JJ52" s="5">
        <f t="shared" ca="1" si="318"/>
        <v>1</v>
      </c>
      <c r="JK52" s="5" t="b">
        <f t="shared" ca="1" si="318"/>
        <v>1</v>
      </c>
      <c r="JL52" s="19">
        <f t="shared" ca="1" si="380"/>
        <v>0</v>
      </c>
      <c r="JM52" s="5">
        <f t="shared" ca="1" si="319"/>
        <v>0</v>
      </c>
      <c r="JN52" s="5">
        <f t="shared" ca="1" si="320"/>
        <v>0.01</v>
      </c>
      <c r="JO52" s="19">
        <f t="shared" ca="1" si="321"/>
        <v>0</v>
      </c>
      <c r="JP52" s="19">
        <f t="shared" ca="1" si="321"/>
        <v>0</v>
      </c>
      <c r="JQ52" s="19">
        <f t="shared" ca="1" si="321"/>
        <v>60</v>
      </c>
      <c r="JR52" s="19">
        <f t="shared" ca="1" si="380"/>
        <v>1</v>
      </c>
      <c r="JS52" s="19">
        <f t="shared" ca="1" si="380"/>
        <v>0</v>
      </c>
      <c r="JT52" s="19">
        <f t="shared" ca="1" si="380"/>
        <v>0</v>
      </c>
      <c r="JU52" s="19">
        <f t="shared" ca="1" si="380"/>
        <v>0</v>
      </c>
      <c r="JV52" s="19">
        <f t="shared" ca="1" si="380"/>
        <v>0</v>
      </c>
      <c r="JW52" s="19">
        <f t="shared" ca="1" si="380"/>
        <v>0</v>
      </c>
      <c r="JX52" s="19">
        <f t="shared" ca="1" si="380"/>
        <v>0</v>
      </c>
      <c r="JY52" s="19">
        <f t="shared" ca="1" si="380"/>
        <v>0</v>
      </c>
      <c r="JZ52" s="19">
        <f t="shared" ca="1" si="380"/>
        <v>0</v>
      </c>
      <c r="KA52" s="19">
        <f t="shared" ca="1" si="380"/>
        <v>0</v>
      </c>
      <c r="KB52" s="19">
        <f t="shared" ca="1" si="380"/>
        <v>0</v>
      </c>
      <c r="KC52" s="19">
        <f t="shared" ca="1" si="380"/>
        <v>0</v>
      </c>
      <c r="KD52" s="19">
        <f t="shared" ca="1" si="380"/>
        <v>0</v>
      </c>
      <c r="KE52" s="19">
        <f t="shared" ca="1" si="380"/>
        <v>0</v>
      </c>
      <c r="KF52" s="19">
        <f t="shared" ref="KF52:LC52" ca="1" si="444">OFFSET(KF$5,$B52,0)</f>
        <v>0</v>
      </c>
      <c r="KG52" s="19">
        <f t="shared" ca="1" si="444"/>
        <v>0</v>
      </c>
      <c r="KH52" s="19">
        <f t="shared" ca="1" si="444"/>
        <v>0</v>
      </c>
      <c r="KI52" s="19">
        <f t="shared" ca="1" si="444"/>
        <v>0</v>
      </c>
      <c r="KJ52" s="19">
        <f t="shared" ca="1" si="444"/>
        <v>0</v>
      </c>
      <c r="KK52" s="19">
        <f t="shared" ca="1" si="444"/>
        <v>0</v>
      </c>
      <c r="KL52" s="19">
        <f t="shared" ca="1" si="444"/>
        <v>0</v>
      </c>
      <c r="KM52" s="19">
        <f t="shared" ca="1" si="444"/>
        <v>0</v>
      </c>
      <c r="KN52" s="5">
        <f t="shared" ca="1" si="322"/>
        <v>0</v>
      </c>
      <c r="KO52" s="5">
        <f t="shared" ca="1" si="322"/>
        <v>0</v>
      </c>
      <c r="KP52" s="5">
        <f t="shared" ca="1" si="322"/>
        <v>0.05</v>
      </c>
      <c r="KQ52" s="5">
        <f t="shared" ca="1" si="322"/>
        <v>0.05</v>
      </c>
      <c r="KR52" s="19">
        <f t="shared" ca="1" si="270"/>
        <v>0</v>
      </c>
      <c r="KS52" s="19">
        <f t="shared" ca="1" si="444"/>
        <v>0</v>
      </c>
      <c r="KT52" s="19">
        <f t="shared" ca="1" si="222"/>
        <v>0</v>
      </c>
      <c r="KU52" s="19">
        <f t="shared" ca="1" si="222"/>
        <v>0</v>
      </c>
      <c r="KV52" s="19">
        <f t="shared" ca="1" si="222"/>
        <v>0</v>
      </c>
      <c r="KW52" s="19">
        <f t="shared" ca="1" si="444"/>
        <v>0</v>
      </c>
      <c r="KX52" s="19">
        <f t="shared" ca="1" si="444"/>
        <v>1</v>
      </c>
      <c r="KY52" s="19">
        <f t="shared" ca="1" si="323"/>
        <v>0</v>
      </c>
      <c r="KZ52" s="19">
        <f t="shared" ca="1" si="323"/>
        <v>0</v>
      </c>
      <c r="LA52" s="19">
        <f t="shared" ca="1" si="323"/>
        <v>0</v>
      </c>
      <c r="LB52" s="19">
        <f t="shared" ca="1" si="444"/>
        <v>0</v>
      </c>
      <c r="LC52" s="19">
        <f t="shared" ca="1" si="444"/>
        <v>1</v>
      </c>
      <c r="LD52" s="9"/>
      <c r="LE52" s="19" t="str">
        <f t="shared" ca="1" si="324"/>
        <v>-</v>
      </c>
      <c r="LF52" s="19" t="str">
        <f t="shared" ca="1" si="324"/>
        <v>-</v>
      </c>
      <c r="LG52" s="19" t="str">
        <f t="shared" ca="1" si="324"/>
        <v>-</v>
      </c>
      <c r="LH52" s="19" t="str">
        <f t="shared" ca="1" si="324"/>
        <v>-</v>
      </c>
      <c r="LI52" s="5" t="b">
        <f t="shared" ca="1" si="325"/>
        <v>0</v>
      </c>
      <c r="LJ52" s="5" t="b">
        <f t="shared" ca="1" si="326"/>
        <v>0</v>
      </c>
      <c r="LK52" s="5" t="b">
        <f t="shared" ca="1" si="326"/>
        <v>1</v>
      </c>
      <c r="LL52" s="5" t="b">
        <f t="shared" ca="1" si="326"/>
        <v>0</v>
      </c>
      <c r="LM52" s="136">
        <f t="shared" ca="1" si="327"/>
        <v>2</v>
      </c>
      <c r="LN52" s="136">
        <f t="shared" ca="1" si="327"/>
        <v>2</v>
      </c>
      <c r="LO52" s="5" t="b">
        <f t="shared" ref="LO52:LR52" ca="1" si="445">INDEX(i.dryman,($AO52-1)*4+$AN52,LO$18)</f>
        <v>0</v>
      </c>
      <c r="LP52" s="5" t="b">
        <f t="shared" ca="1" si="445"/>
        <v>0</v>
      </c>
      <c r="LQ52" s="5" t="b">
        <f t="shared" ca="1" si="445"/>
        <v>1</v>
      </c>
      <c r="LR52" s="5" t="b">
        <f t="shared" ca="1" si="445"/>
        <v>0</v>
      </c>
      <c r="LS52" s="5">
        <f t="shared" ref="LS52:LT52" ca="1" si="446">INDEX(i.dryman,($AO52-1)*4+$AN52,LS$18+$O52-1)</f>
        <v>1</v>
      </c>
      <c r="LT52" s="5">
        <f t="shared" ca="1" si="446"/>
        <v>0.66</v>
      </c>
      <c r="LU52" s="5" t="b">
        <f ca="1">AND(INDEX(i.dryman,($AO52-1)*4+$AN52,LU$18),($LN52&gt;0))</f>
        <v>1</v>
      </c>
      <c r="LV52" s="5" t="str" cm="1">
        <f t="array" aca="1" ref="LV52" ca="1">IF(OR(LW52:MD52&lt;&gt;"-"),TRUE,"-")</f>
        <v>-</v>
      </c>
      <c r="LW52" s="19" t="str">
        <f t="shared" ca="1" si="330"/>
        <v>-</v>
      </c>
      <c r="LX52" s="19" t="str">
        <f t="shared" ca="1" si="330"/>
        <v>-</v>
      </c>
      <c r="LY52" s="19" t="str">
        <f t="shared" ca="1" si="330"/>
        <v>-</v>
      </c>
      <c r="LZ52" s="19" t="str">
        <f t="shared" ca="1" si="330"/>
        <v>-</v>
      </c>
      <c r="MA52" s="19" t="str">
        <f t="shared" ca="1" si="330"/>
        <v>-</v>
      </c>
      <c r="MB52" s="19" t="str">
        <f t="shared" ca="1" si="330"/>
        <v>-</v>
      </c>
      <c r="MC52" s="19" t="str">
        <f t="shared" ca="1" si="330"/>
        <v>-</v>
      </c>
      <c r="MD52" s="19" t="str">
        <f t="shared" ca="1" si="330"/>
        <v>-</v>
      </c>
      <c r="ME52" s="5" t="b">
        <f t="array" aca="1" ref="ME52" ca="1">IF(OR(MF52:ML52&lt;&gt;"-"),TRUE,"-")</f>
        <v>1</v>
      </c>
      <c r="MF52" s="19">
        <f t="shared" ca="1" si="383"/>
        <v>0</v>
      </c>
      <c r="MG52" s="19" t="str">
        <f t="shared" ca="1" si="383"/>
        <v>-</v>
      </c>
      <c r="MH52" s="19">
        <f t="shared" ca="1" si="383"/>
        <v>999999</v>
      </c>
      <c r="MI52" s="19">
        <f t="shared" ca="1" si="383"/>
        <v>999999</v>
      </c>
      <c r="MJ52" s="19">
        <f t="shared" ca="1" si="383"/>
        <v>999999</v>
      </c>
      <c r="MK52" s="19">
        <f t="shared" ca="1" si="383"/>
        <v>999999</v>
      </c>
      <c r="ML52" s="19">
        <f t="shared" ca="1" si="383"/>
        <v>999999</v>
      </c>
      <c r="MM52" s="5" t="str">
        <f t="array" aca="1" ref="MM52" ca="1">IF(OR(MN52:MO52&lt;&gt;"-"),TRUE,"-")</f>
        <v>-</v>
      </c>
      <c r="MN52" s="19" t="str">
        <f t="shared" ca="1" si="332"/>
        <v>-</v>
      </c>
      <c r="MO52" s="19" t="str">
        <f t="shared" ca="1" si="234"/>
        <v>-</v>
      </c>
      <c r="MP52" s="19" t="b">
        <f t="shared" ca="1" si="235"/>
        <v>0</v>
      </c>
      <c r="MQ52" s="19">
        <f t="shared" ca="1" si="384"/>
        <v>0</v>
      </c>
      <c r="MR52" s="5" t="str">
        <f t="shared" ca="1" si="333"/>
        <v>-</v>
      </c>
      <c r="MS52" s="5" t="str">
        <f t="shared" ca="1" si="333"/>
        <v>-</v>
      </c>
      <c r="MT52" s="5" t="str">
        <f t="shared" ca="1" si="333"/>
        <v>-</v>
      </c>
      <c r="MU52" s="5" t="str">
        <f t="shared" ca="1" si="333"/>
        <v>-</v>
      </c>
      <c r="MV52" s="19" t="str">
        <f t="shared" ca="1" si="237"/>
        <v>-</v>
      </c>
      <c r="MW52" s="19" t="str">
        <f t="shared" ca="1" si="335"/>
        <v>-</v>
      </c>
      <c r="MX52" s="19" t="str">
        <f t="shared" ca="1" si="335"/>
        <v>-</v>
      </c>
      <c r="MY52" s="19" t="str">
        <f t="shared" ca="1" si="335"/>
        <v>-</v>
      </c>
      <c r="MZ52" s="19" t="str">
        <f t="shared" ca="1" si="335"/>
        <v>-</v>
      </c>
      <c r="NA52" s="19" t="str">
        <f t="shared" ca="1" si="335"/>
        <v>-</v>
      </c>
      <c r="NB52" s="19" t="str">
        <f t="shared" ca="1" si="335"/>
        <v>-</v>
      </c>
      <c r="NC52" s="19" t="str">
        <f t="shared" ca="1" si="335"/>
        <v>-</v>
      </c>
      <c r="ND52" s="19">
        <f t="shared" ca="1" si="335"/>
        <v>500</v>
      </c>
      <c r="NE52" s="19">
        <f t="shared" ca="1" si="335"/>
        <v>500</v>
      </c>
      <c r="NF52" s="19" t="str">
        <f t="shared" ca="1" si="335"/>
        <v>-</v>
      </c>
      <c r="NG52" s="19">
        <f t="shared" ca="1" si="335"/>
        <v>150</v>
      </c>
      <c r="NH52" s="19">
        <f t="shared" ca="1" si="335"/>
        <v>550</v>
      </c>
      <c r="NI52" s="5">
        <f t="shared" ca="1" si="336"/>
        <v>1</v>
      </c>
      <c r="NJ52" s="9"/>
      <c r="NK52" s="19">
        <f t="shared" ca="1" si="335"/>
        <v>70</v>
      </c>
      <c r="NL52" s="19">
        <f t="shared" ca="1" si="386"/>
        <v>50</v>
      </c>
      <c r="NM52" s="19">
        <f t="shared" ca="1" si="386"/>
        <v>75</v>
      </c>
      <c r="NN52" s="19">
        <f t="shared" ca="1" si="386"/>
        <v>50</v>
      </c>
      <c r="NO52" s="19">
        <f t="shared" ca="1" si="239"/>
        <v>1</v>
      </c>
      <c r="NP52" s="5">
        <f t="shared" ca="1" si="337"/>
        <v>1</v>
      </c>
      <c r="NQ52" s="19">
        <f t="shared" ca="1" si="368"/>
        <v>1</v>
      </c>
      <c r="NR52" s="19">
        <f t="shared" ca="1" si="368"/>
        <v>1</v>
      </c>
      <c r="NS52" s="9"/>
      <c r="NT52" s="19" t="b">
        <f t="shared" ca="1" si="386"/>
        <v>0</v>
      </c>
      <c r="NU52" s="19" t="b">
        <f t="shared" ca="1" si="386"/>
        <v>0</v>
      </c>
      <c r="NV52" s="19" t="str">
        <f t="shared" ca="1" si="429"/>
        <v>-</v>
      </c>
      <c r="NW52" s="19" t="str">
        <f t="shared" ca="1" si="429"/>
        <v>-</v>
      </c>
      <c r="NX52" s="19">
        <f t="shared" ca="1" si="386"/>
        <v>1</v>
      </c>
      <c r="NY52" s="19">
        <f t="shared" ca="1" si="386"/>
        <v>1</v>
      </c>
      <c r="NZ52" s="19">
        <f t="shared" ca="1" si="386"/>
        <v>2.1403206110492325</v>
      </c>
      <c r="OA52" s="19">
        <f t="shared" ca="1" si="386"/>
        <v>1.965073149607067</v>
      </c>
      <c r="OB52" s="19">
        <f t="shared" ca="1" si="386"/>
        <v>1.9869867897902949</v>
      </c>
      <c r="OC52" s="19">
        <f t="shared" ca="1" si="386"/>
        <v>0.84809443844984356</v>
      </c>
      <c r="OD52" s="19">
        <f t="shared" ca="1" si="386"/>
        <v>1.2867145190754228</v>
      </c>
      <c r="OE52" s="19">
        <f t="shared" ca="1" si="386"/>
        <v>1</v>
      </c>
      <c r="OF52" s="19">
        <f t="shared" ca="1" si="386"/>
        <v>0.26</v>
      </c>
      <c r="OG52" s="9"/>
      <c r="OH52" s="12" t="str">
        <f t="shared" ca="1" si="339"/>
        <v>-</v>
      </c>
      <c r="OI52" s="19" t="str">
        <f t="shared" ref="OI52:QT52" ca="1" si="447">OFFSET(OI$5,$B52,0)</f>
        <v>-</v>
      </c>
      <c r="OJ52" s="19" t="str">
        <f t="shared" ca="1" si="447"/>
        <v>-</v>
      </c>
      <c r="OK52" s="19" t="str">
        <f t="shared" ca="1" si="341"/>
        <v>-</v>
      </c>
      <c r="OL52" s="19" t="str">
        <f t="shared" ca="1" si="447"/>
        <v>-</v>
      </c>
      <c r="OM52" s="19" t="str">
        <f t="shared" ca="1" si="342"/>
        <v>-</v>
      </c>
      <c r="ON52" s="19" t="str">
        <f t="shared" ca="1" si="447"/>
        <v>-</v>
      </c>
      <c r="OO52" s="19" t="str">
        <f t="shared" ca="1" si="447"/>
        <v>-</v>
      </c>
      <c r="OP52" s="19" t="str">
        <f t="shared" ca="1" si="447"/>
        <v>-</v>
      </c>
      <c r="OQ52" s="19" t="str">
        <f t="shared" ca="1" si="447"/>
        <v>-</v>
      </c>
      <c r="OR52" s="19" t="str">
        <f t="shared" ca="1" si="447"/>
        <v>-</v>
      </c>
      <c r="OS52" s="19" t="str">
        <f t="shared" ca="1" si="447"/>
        <v>-</v>
      </c>
      <c r="OT52" s="19" t="str">
        <f t="shared" ca="1" si="447"/>
        <v>-</v>
      </c>
      <c r="OU52" s="19" t="str">
        <f t="shared" ca="1" si="447"/>
        <v>-</v>
      </c>
      <c r="OV52" s="19" t="str">
        <f t="shared" ca="1" si="447"/>
        <v>-</v>
      </c>
      <c r="OW52" s="19" t="str">
        <f t="shared" ca="1" si="447"/>
        <v>-</v>
      </c>
      <c r="OX52" s="19" t="str">
        <f t="shared" ca="1" si="447"/>
        <v>-</v>
      </c>
      <c r="OY52" s="19" t="str">
        <f t="shared" ca="1" si="447"/>
        <v>-</v>
      </c>
      <c r="OZ52" s="19" t="str">
        <f t="shared" ca="1" si="447"/>
        <v>-</v>
      </c>
      <c r="PA52" s="19" t="str">
        <f t="shared" ca="1" si="447"/>
        <v>-</v>
      </c>
      <c r="PB52" s="19" t="str">
        <f t="shared" ca="1" si="447"/>
        <v>-</v>
      </c>
      <c r="PC52" s="19" t="str">
        <f t="shared" ca="1" si="447"/>
        <v>-</v>
      </c>
      <c r="PD52" s="19" t="str">
        <f t="shared" ca="1" si="447"/>
        <v>-</v>
      </c>
      <c r="PE52" s="19" t="str">
        <f t="shared" ca="1" si="447"/>
        <v>-</v>
      </c>
      <c r="PF52" s="19" t="str">
        <f t="shared" ca="1" si="447"/>
        <v>-</v>
      </c>
      <c r="PG52" s="19" t="str">
        <f t="shared" ca="1" si="447"/>
        <v>-</v>
      </c>
      <c r="PH52" s="19" t="str">
        <f t="shared" ca="1" si="344"/>
        <v>-</v>
      </c>
      <c r="PI52" s="19" t="str">
        <f t="shared" ca="1" si="344"/>
        <v>-</v>
      </c>
      <c r="PJ52" s="19" t="str">
        <f t="shared" ca="1" si="344"/>
        <v>-</v>
      </c>
      <c r="PK52" s="19" t="str">
        <f t="shared" ca="1" si="344"/>
        <v>-</v>
      </c>
      <c r="PL52" s="19" t="str">
        <f t="shared" ca="1" si="344"/>
        <v>-</v>
      </c>
      <c r="PM52" s="19" t="str">
        <f t="shared" ca="1" si="344"/>
        <v>-</v>
      </c>
      <c r="PN52" s="19" t="str">
        <f t="shared" ca="1" si="344"/>
        <v>-</v>
      </c>
      <c r="PO52" s="19" t="str">
        <f t="shared" ca="1" si="344"/>
        <v>-</v>
      </c>
      <c r="PP52" s="19" t="str">
        <f t="shared" ca="1" si="344"/>
        <v>-</v>
      </c>
      <c r="PQ52" s="19" t="str">
        <f t="shared" ca="1" si="344"/>
        <v>-</v>
      </c>
      <c r="PR52" s="19" t="str">
        <f t="shared" ca="1" si="447"/>
        <v>-</v>
      </c>
      <c r="PS52" s="19" t="str">
        <f t="shared" ca="1" si="447"/>
        <v>-</v>
      </c>
      <c r="PT52" s="19" t="str">
        <f t="shared" ca="1" si="447"/>
        <v>-</v>
      </c>
      <c r="PU52" s="19" t="str">
        <f t="shared" ca="1" si="447"/>
        <v>-</v>
      </c>
      <c r="PV52" s="19" t="str">
        <f t="shared" ca="1" si="447"/>
        <v>-</v>
      </c>
      <c r="PW52" s="19" t="str">
        <f t="shared" ca="1" si="447"/>
        <v>-</v>
      </c>
      <c r="PX52" s="19" t="str">
        <f t="shared" ca="1" si="447"/>
        <v>-</v>
      </c>
      <c r="PY52" s="19" t="str">
        <f t="shared" ca="1" si="447"/>
        <v>-</v>
      </c>
      <c r="PZ52" s="19" t="str">
        <f t="shared" ca="1" si="447"/>
        <v>-</v>
      </c>
      <c r="QA52" s="19" t="str">
        <f t="shared" ca="1" si="447"/>
        <v>-</v>
      </c>
      <c r="QB52" s="19" t="str">
        <f t="shared" ca="1" si="447"/>
        <v>-</v>
      </c>
      <c r="QC52" s="19" t="str">
        <f t="shared" ca="1" si="447"/>
        <v>-</v>
      </c>
      <c r="QD52" s="19" t="str">
        <f t="shared" ca="1" si="447"/>
        <v>-</v>
      </c>
      <c r="QE52" s="19" t="str">
        <f t="shared" ca="1" si="447"/>
        <v>-</v>
      </c>
      <c r="QF52" s="19" t="str">
        <f t="shared" ca="1" si="447"/>
        <v>-</v>
      </c>
      <c r="QG52" s="19" t="str">
        <f t="shared" ca="1" si="447"/>
        <v>-</v>
      </c>
      <c r="QH52" s="19" t="str">
        <f t="shared" ca="1" si="447"/>
        <v>-</v>
      </c>
      <c r="QI52" s="19" t="str">
        <f t="shared" ca="1" si="447"/>
        <v>-</v>
      </c>
      <c r="QJ52" s="19" t="str">
        <f t="shared" ca="1" si="447"/>
        <v>-</v>
      </c>
      <c r="QK52" s="19" t="str">
        <f t="shared" ca="1" si="447"/>
        <v>-</v>
      </c>
      <c r="QL52" s="19" t="str">
        <f t="shared" ca="1" si="447"/>
        <v>-</v>
      </c>
      <c r="QM52" s="19" t="str">
        <f t="shared" ca="1" si="447"/>
        <v>-</v>
      </c>
      <c r="QN52" s="19" t="str">
        <f t="shared" ca="1" si="447"/>
        <v>-</v>
      </c>
      <c r="QO52" s="19" t="str">
        <f t="shared" ca="1" si="447"/>
        <v>-</v>
      </c>
      <c r="QP52" s="19" t="str">
        <f t="shared" ca="1" si="447"/>
        <v>-</v>
      </c>
      <c r="QQ52" s="19" t="str">
        <f t="shared" ca="1" si="447"/>
        <v>-</v>
      </c>
      <c r="QR52" s="12" t="b">
        <f t="shared" ca="1" si="347"/>
        <v>1</v>
      </c>
      <c r="QS52" s="19" t="str">
        <f t="shared" ca="1" si="447"/>
        <v>-</v>
      </c>
      <c r="QT52" s="19" t="str">
        <f t="shared" ca="1" si="447"/>
        <v>-</v>
      </c>
      <c r="QU52" s="19" t="str">
        <f t="shared" ref="QU52:TA52" ca="1" si="448">OFFSET(QU$5,$B52,0)</f>
        <v>-</v>
      </c>
      <c r="QV52" s="19" t="str">
        <f t="shared" ca="1" si="405"/>
        <v>-</v>
      </c>
      <c r="QW52" s="19" t="str">
        <f t="shared" ca="1" si="405"/>
        <v>-</v>
      </c>
      <c r="QX52" s="19" t="str">
        <f t="shared" ca="1" si="405"/>
        <v>-</v>
      </c>
      <c r="QY52" s="19" t="str">
        <f t="shared" ca="1" si="405"/>
        <v>-</v>
      </c>
      <c r="QZ52" s="19" t="str">
        <f t="shared" ca="1" si="405"/>
        <v>-</v>
      </c>
      <c r="RA52" s="19" t="str">
        <f t="shared" ca="1" si="405"/>
        <v>-</v>
      </c>
      <c r="RB52" s="19" t="str">
        <f t="shared" ca="1" si="448"/>
        <v>-</v>
      </c>
      <c r="RC52" s="19" t="str">
        <f t="shared" ca="1" si="448"/>
        <v>-</v>
      </c>
      <c r="RD52" s="19" t="str">
        <f t="shared" ca="1" si="448"/>
        <v>-</v>
      </c>
      <c r="RE52" s="19" t="str">
        <f t="shared" ca="1" si="448"/>
        <v>-</v>
      </c>
      <c r="RF52" s="19" t="str">
        <f t="shared" ca="1" si="448"/>
        <v>-</v>
      </c>
      <c r="RG52" s="19" t="str">
        <f t="shared" ca="1" si="448"/>
        <v>-</v>
      </c>
      <c r="RH52" s="19" t="str">
        <f t="shared" ca="1" si="448"/>
        <v>-</v>
      </c>
      <c r="RI52" s="19" t="str">
        <f t="shared" ca="1" si="448"/>
        <v>-</v>
      </c>
      <c r="RJ52" s="19" t="str">
        <f t="shared" ca="1" si="448"/>
        <v>-</v>
      </c>
      <c r="RK52" s="19" t="str">
        <f t="shared" ca="1" si="448"/>
        <v>-</v>
      </c>
      <c r="RL52" s="19" t="str">
        <f t="shared" ca="1" si="448"/>
        <v>-</v>
      </c>
      <c r="RM52" s="19" t="str">
        <f t="shared" ca="1" si="448"/>
        <v>-</v>
      </c>
      <c r="RN52" s="19" t="str">
        <f t="shared" ca="1" si="448"/>
        <v>-</v>
      </c>
      <c r="RO52" s="19" t="str">
        <f t="shared" ca="1" si="448"/>
        <v>-</v>
      </c>
      <c r="RP52" s="19" t="str">
        <f t="shared" ca="1" si="448"/>
        <v>-</v>
      </c>
      <c r="RQ52" s="19" t="str">
        <f t="shared" ca="1" si="448"/>
        <v>-</v>
      </c>
      <c r="RR52" s="19" t="str">
        <f t="shared" ca="1" si="448"/>
        <v>-</v>
      </c>
      <c r="RS52" s="19" t="str">
        <f t="shared" ca="1" si="448"/>
        <v>-</v>
      </c>
      <c r="RT52" s="19" t="str">
        <f t="shared" ca="1" si="448"/>
        <v>-</v>
      </c>
      <c r="RU52" s="19" t="str">
        <f t="shared" ca="1" si="448"/>
        <v>-</v>
      </c>
      <c r="RV52" s="19" t="str">
        <f t="shared" ca="1" si="349"/>
        <v>-</v>
      </c>
      <c r="RW52" s="19" t="str">
        <f t="shared" ca="1" si="349"/>
        <v>-</v>
      </c>
      <c r="RX52" s="19" t="str">
        <f t="shared" ca="1" si="349"/>
        <v>-</v>
      </c>
      <c r="RY52" s="19" t="str">
        <f t="shared" ca="1" si="349"/>
        <v>-</v>
      </c>
      <c r="RZ52" s="19" t="str">
        <f t="shared" ca="1" si="349"/>
        <v>-</v>
      </c>
      <c r="SA52" s="19" t="str">
        <f t="shared" ca="1" si="349"/>
        <v>-</v>
      </c>
      <c r="SB52" s="19" t="str">
        <f t="shared" ca="1" si="448"/>
        <v>-</v>
      </c>
      <c r="SC52" s="19" t="str">
        <f t="shared" ca="1" si="448"/>
        <v>-</v>
      </c>
      <c r="SD52" s="19" t="str">
        <f t="shared" ca="1" si="448"/>
        <v>-</v>
      </c>
      <c r="SE52" s="19" t="str">
        <f t="shared" ca="1" si="448"/>
        <v>-</v>
      </c>
      <c r="SF52" s="19" t="str">
        <f t="shared" ca="1" si="448"/>
        <v>-</v>
      </c>
      <c r="SG52" s="19" t="str">
        <f t="shared" ca="1" si="448"/>
        <v>-</v>
      </c>
      <c r="SH52" s="19" t="str">
        <f t="shared" ca="1" si="448"/>
        <v>-</v>
      </c>
      <c r="SI52" s="19" t="str">
        <f t="shared" ca="1" si="448"/>
        <v>-</v>
      </c>
      <c r="SJ52" s="19" t="str">
        <f t="shared" ca="1" si="448"/>
        <v>-</v>
      </c>
      <c r="SK52" s="19" t="str">
        <f t="shared" ca="1" si="448"/>
        <v>-</v>
      </c>
      <c r="SL52" s="19" t="str">
        <f t="shared" ca="1" si="448"/>
        <v>-</v>
      </c>
      <c r="SM52" s="19" t="str">
        <f t="shared" ca="1" si="448"/>
        <v>-</v>
      </c>
      <c r="SN52" s="19" t="str">
        <f t="shared" ca="1" si="448"/>
        <v>-</v>
      </c>
      <c r="SO52" s="19" t="str">
        <f t="shared" ca="1" si="448"/>
        <v>-</v>
      </c>
      <c r="SP52" s="19" t="str">
        <f t="shared" ca="1" si="448"/>
        <v>-</v>
      </c>
      <c r="SQ52" s="19" t="str">
        <f t="shared" ca="1" si="448"/>
        <v>-</v>
      </c>
      <c r="SR52" s="19" t="str">
        <f t="shared" ca="1" si="448"/>
        <v>-</v>
      </c>
      <c r="SS52" s="19" t="str">
        <f t="shared" ca="1" si="448"/>
        <v>-</v>
      </c>
      <c r="ST52" s="19" t="str">
        <f t="shared" ca="1" si="448"/>
        <v>-</v>
      </c>
      <c r="SU52" s="19" t="str">
        <f t="shared" ca="1" si="448"/>
        <v>-</v>
      </c>
      <c r="SV52" s="19" t="str">
        <f t="shared" ca="1" si="448"/>
        <v>-</v>
      </c>
      <c r="SW52" s="19" t="str">
        <f t="shared" ca="1" si="448"/>
        <v>-</v>
      </c>
      <c r="SX52" s="19" t="str">
        <f t="shared" ca="1" si="448"/>
        <v>-</v>
      </c>
      <c r="SY52" s="19" t="str">
        <f t="shared" ca="1" si="448"/>
        <v>-</v>
      </c>
      <c r="SZ52" s="19" t="str">
        <f t="shared" ca="1" si="448"/>
        <v>-</v>
      </c>
      <c r="TA52" s="19" t="str">
        <f t="shared" ca="1" si="448"/>
        <v>-</v>
      </c>
      <c r="TB52" s="12" t="str">
        <f t="shared" ca="1" si="352"/>
        <v>-</v>
      </c>
      <c r="TC52" s="19" t="str">
        <f t="shared" ca="1" si="438"/>
        <v>-</v>
      </c>
      <c r="TD52" s="19" t="str">
        <f t="shared" ca="1" si="438"/>
        <v>-</v>
      </c>
      <c r="TE52" s="19" t="str">
        <f t="shared" ca="1" si="438"/>
        <v>-</v>
      </c>
      <c r="TF52" s="19" t="str">
        <f t="shared" ca="1" si="438"/>
        <v>-</v>
      </c>
      <c r="TG52" s="19" t="str">
        <f t="shared" ca="1" si="438"/>
        <v>-</v>
      </c>
      <c r="TH52" s="19" t="str">
        <f t="shared" ref="TH52:VA52" ca="1" si="449">OFFSET(TH$5,$B52,0)</f>
        <v>-</v>
      </c>
      <c r="TI52" s="19" t="str">
        <f t="shared" ca="1" si="449"/>
        <v>-</v>
      </c>
      <c r="TJ52" s="19" t="str">
        <f t="shared" ca="1" si="449"/>
        <v>-</v>
      </c>
      <c r="TK52" s="19" t="str">
        <f t="shared" ca="1" si="449"/>
        <v>-</v>
      </c>
      <c r="TL52" s="19" t="str">
        <f t="shared" ca="1" si="449"/>
        <v>-</v>
      </c>
      <c r="TM52" s="19" t="str">
        <f t="shared" ca="1" si="449"/>
        <v>-</v>
      </c>
      <c r="TN52" s="19" t="str">
        <f t="shared" ca="1" si="449"/>
        <v>-</v>
      </c>
      <c r="TO52" s="19" t="str">
        <f t="shared" ca="1" si="449"/>
        <v>-</v>
      </c>
      <c r="TP52" s="19" t="str">
        <f t="shared" ca="1" si="449"/>
        <v>-</v>
      </c>
      <c r="TQ52" s="19" t="str">
        <f t="shared" ca="1" si="449"/>
        <v>-</v>
      </c>
      <c r="TR52" s="19" t="str">
        <f t="shared" ca="1" si="449"/>
        <v>-</v>
      </c>
      <c r="TS52" s="19" t="str">
        <f t="shared" ca="1" si="449"/>
        <v>-</v>
      </c>
      <c r="TT52" s="19" t="str">
        <f t="shared" ca="1" si="449"/>
        <v>-</v>
      </c>
      <c r="TU52" s="19" t="str">
        <f t="shared" ca="1" si="449"/>
        <v>-</v>
      </c>
      <c r="TV52" s="19" t="str">
        <f t="shared" ca="1" si="449"/>
        <v>-</v>
      </c>
      <c r="TW52" s="19" t="str">
        <f t="shared" ca="1" si="449"/>
        <v>-</v>
      </c>
      <c r="TX52" s="19" t="str">
        <f t="shared" ca="1" si="449"/>
        <v>-</v>
      </c>
      <c r="TY52" s="19" t="str">
        <f t="shared" ca="1" si="449"/>
        <v>-</v>
      </c>
      <c r="TZ52" s="19" t="str">
        <f t="shared" ca="1" si="449"/>
        <v>-</v>
      </c>
      <c r="UA52" s="19" t="str">
        <f t="shared" ca="1" si="449"/>
        <v>-</v>
      </c>
      <c r="UB52" s="19" t="str">
        <f t="shared" ca="1" si="449"/>
        <v>-</v>
      </c>
      <c r="UC52" s="19" t="str">
        <f t="shared" ca="1" si="449"/>
        <v>-</v>
      </c>
      <c r="UD52" s="19" t="str">
        <f t="shared" ca="1" si="449"/>
        <v>-</v>
      </c>
      <c r="UE52" s="19" t="str">
        <f t="shared" ca="1" si="449"/>
        <v>-</v>
      </c>
      <c r="UF52" s="19" t="str">
        <f t="shared" ca="1" si="449"/>
        <v>-</v>
      </c>
      <c r="UG52" s="19" t="str">
        <f t="shared" ca="1" si="449"/>
        <v>-</v>
      </c>
      <c r="UH52" s="19" t="str">
        <f t="shared" ca="1" si="449"/>
        <v>-</v>
      </c>
      <c r="UI52" s="19" t="str">
        <f t="shared" ca="1" si="449"/>
        <v>-</v>
      </c>
      <c r="UJ52" s="19" t="str">
        <f t="shared" ca="1" si="449"/>
        <v>-</v>
      </c>
      <c r="UK52" s="19" t="str">
        <f t="shared" ca="1" si="449"/>
        <v>-</v>
      </c>
      <c r="UL52" s="19" t="str">
        <f t="shared" ca="1" si="449"/>
        <v>-</v>
      </c>
      <c r="UM52" s="19" t="str">
        <f t="shared" ca="1" si="449"/>
        <v>-</v>
      </c>
      <c r="UN52" s="19" t="str">
        <f t="shared" ca="1" si="449"/>
        <v>-</v>
      </c>
      <c r="UO52" s="19" t="str">
        <f t="shared" ca="1" si="449"/>
        <v>-</v>
      </c>
      <c r="UP52" s="19" t="str">
        <f t="shared" ca="1" si="449"/>
        <v>-</v>
      </c>
      <c r="UQ52" s="19" t="str">
        <f t="shared" ca="1" si="449"/>
        <v>-</v>
      </c>
      <c r="UR52" s="19" t="str">
        <f t="shared" ca="1" si="449"/>
        <v>-</v>
      </c>
      <c r="US52" s="19" t="str">
        <f t="shared" ca="1" si="449"/>
        <v>-</v>
      </c>
      <c r="UT52" s="19" t="str">
        <f t="shared" ca="1" si="449"/>
        <v>-</v>
      </c>
      <c r="UU52" s="19" t="str">
        <f t="shared" ca="1" si="449"/>
        <v>-</v>
      </c>
      <c r="UV52" s="19" t="str">
        <f t="shared" ca="1" si="449"/>
        <v>-</v>
      </c>
      <c r="UW52" s="19" t="str">
        <f t="shared" ca="1" si="449"/>
        <v>-</v>
      </c>
      <c r="UX52" s="19" t="str">
        <f t="shared" ca="1" si="449"/>
        <v>-</v>
      </c>
      <c r="UY52" s="19" t="str">
        <f t="shared" ca="1" si="449"/>
        <v>-</v>
      </c>
      <c r="UZ52" s="19" t="str">
        <f t="shared" ca="1" si="449"/>
        <v>-</v>
      </c>
      <c r="VA52" s="19" t="str">
        <f t="shared" ca="1" si="449"/>
        <v>-</v>
      </c>
      <c r="VB52" s="19" t="str">
        <f t="shared" ca="1" si="387"/>
        <v>-</v>
      </c>
      <c r="VC52" s="19" t="str">
        <f t="shared" ca="1" si="387"/>
        <v>-</v>
      </c>
      <c r="VD52" s="19" t="str">
        <f t="shared" ca="1" si="387"/>
        <v>-</v>
      </c>
      <c r="VE52" s="19" t="str">
        <f t="shared" ca="1" si="387"/>
        <v>-</v>
      </c>
      <c r="VF52" s="19" t="str">
        <f t="shared" ca="1" si="353"/>
        <v>-</v>
      </c>
      <c r="VG52" s="19" t="str">
        <f t="shared" ca="1" si="353"/>
        <v>-</v>
      </c>
      <c r="VH52" s="19" t="str">
        <f t="shared" ca="1" si="353"/>
        <v>-</v>
      </c>
      <c r="VI52" s="19" t="str">
        <f t="shared" ca="1" si="353"/>
        <v>-</v>
      </c>
      <c r="VJ52" s="19" t="str">
        <f t="shared" ca="1" si="353"/>
        <v>-</v>
      </c>
      <c r="VK52" s="19" t="str">
        <f t="shared" ca="1" si="353"/>
        <v>-</v>
      </c>
      <c r="VL52" s="19">
        <f t="shared" ca="1" si="388"/>
        <v>1</v>
      </c>
      <c r="VM52" s="23">
        <v>0</v>
      </c>
    </row>
    <row r="53" spans="1:585" outlineLevel="2">
      <c r="A53" s="21">
        <f t="shared" si="372"/>
        <v>48</v>
      </c>
      <c r="B53" s="561">
        <f t="shared" ca="1" si="408"/>
        <v>46</v>
      </c>
      <c r="C53">
        <f>202</f>
        <v>202</v>
      </c>
      <c r="D53" s="136" t="str">
        <f t="shared" ca="1" si="278"/>
        <v>GSW</v>
      </c>
      <c r="E53" t="b">
        <v>1</v>
      </c>
      <c r="F53" t="b">
        <v>0</v>
      </c>
      <c r="G53" s="349" t="b">
        <v>0</v>
      </c>
      <c r="H53" s="229">
        <f t="shared" ca="1" si="394"/>
        <v>13</v>
      </c>
      <c r="I53" s="229">
        <f t="shared" ca="1" si="355"/>
        <v>1</v>
      </c>
      <c r="J53" s="116">
        <f t="shared" ca="1" si="280"/>
        <v>0</v>
      </c>
      <c r="K53" s="229">
        <f t="shared" ca="1" si="355"/>
        <v>0</v>
      </c>
      <c r="L53" s="229">
        <f t="shared" ca="1" si="355"/>
        <v>0</v>
      </c>
      <c r="M53" s="229"/>
      <c r="N53" s="229">
        <f t="shared" ca="1" si="356"/>
        <v>2</v>
      </c>
      <c r="O53" s="229">
        <f t="shared" ca="1" si="357"/>
        <v>3</v>
      </c>
      <c r="P53" s="229">
        <f t="shared" ca="1" si="358"/>
        <v>2</v>
      </c>
      <c r="Q53" s="229">
        <f t="shared" ca="1" si="359"/>
        <v>2</v>
      </c>
      <c r="R53" s="229">
        <f t="shared" ca="1" si="359"/>
        <v>0</v>
      </c>
      <c r="S53" s="229">
        <f t="shared" ca="1" si="359"/>
        <v>0</v>
      </c>
      <c r="T53" s="229">
        <f t="shared" ca="1" si="359"/>
        <v>0</v>
      </c>
      <c r="U53" s="229">
        <f t="shared" ca="1" si="359"/>
        <v>0</v>
      </c>
      <c r="V53" s="229">
        <f t="shared" ca="1" si="358"/>
        <v>0</v>
      </c>
      <c r="W53" s="229">
        <f t="shared" ca="1" si="360"/>
        <v>1</v>
      </c>
      <c r="X53" s="229">
        <f t="shared" ca="1" si="358"/>
        <v>1</v>
      </c>
      <c r="Y53" s="229">
        <f t="shared" ca="1" si="358"/>
        <v>1</v>
      </c>
      <c r="Z53" s="265"/>
      <c r="AA53" s="265"/>
      <c r="AB53" s="265"/>
      <c r="AC53" s="265"/>
      <c r="AD53" s="265"/>
      <c r="AE53" s="229">
        <f t="shared" ca="1" si="361"/>
        <v>0</v>
      </c>
      <c r="AF53" s="265"/>
      <c r="AG53" s="265">
        <f t="shared" ca="1" si="362"/>
        <v>0</v>
      </c>
      <c r="AH53" s="265">
        <f t="shared" ca="1" si="362"/>
        <v>0</v>
      </c>
      <c r="AI53" s="265">
        <f t="shared" ca="1" si="362"/>
        <v>0</v>
      </c>
      <c r="AJ53" s="265">
        <f t="shared" ca="1" si="362"/>
        <v>0</v>
      </c>
      <c r="AK53" s="265">
        <f t="shared" ca="1" si="362"/>
        <v>0</v>
      </c>
      <c r="AL53" s="265">
        <f t="shared" ca="1" si="362"/>
        <v>0</v>
      </c>
      <c r="AM53" s="265">
        <f t="shared" ca="1" si="362"/>
        <v>0</v>
      </c>
      <c r="AN53" s="136">
        <f t="shared" ca="1" si="284"/>
        <v>2</v>
      </c>
      <c r="AO53" s="136">
        <f ca="1">INDEX(CHOOSE($P53,DataAutumn!i.AdultDrys,DataWinter!i.AdultDrys,DataSpring!i.AdultDrys),1,$O53)</f>
        <v>4</v>
      </c>
      <c r="AP53" s="5">
        <f t="shared" ca="1" si="285"/>
        <v>1</v>
      </c>
      <c r="AQ53" s="5">
        <f t="shared" ca="1" si="285"/>
        <v>1</v>
      </c>
      <c r="AR53" s="5">
        <f t="shared" ca="1" si="286"/>
        <v>3</v>
      </c>
      <c r="AS53">
        <f t="shared" ca="1" si="287"/>
        <v>6</v>
      </c>
      <c r="AV53" s="224" t="str">
        <f t="shared" ca="1" si="288"/>
        <v>FeedSupply 00013 GSW MWM&amp;BBT Day169 Scan2-0000 RR     GP100% WP100% MP100% T_TRUE (F43N33)</v>
      </c>
      <c r="AW53" s="9" t="str">
        <f ca="1">IF(COUNTIF(AV$5:AV53,AV53)=1,"-","Dup")</f>
        <v>-</v>
      </c>
      <c r="AX53" s="9"/>
      <c r="AY53" s="19" t="b">
        <f t="shared" ca="1" si="389"/>
        <v>0</v>
      </c>
      <c r="AZ53" s="19" t="b">
        <f t="shared" ca="1" si="389"/>
        <v>0</v>
      </c>
      <c r="BA53" s="19" t="b">
        <f t="shared" ca="1" si="389"/>
        <v>0</v>
      </c>
      <c r="BB53" s="19" t="b">
        <f t="shared" ca="1" si="420"/>
        <v>0</v>
      </c>
      <c r="BC53" s="19" t="b">
        <f t="shared" ca="1" si="420"/>
        <v>0</v>
      </c>
      <c r="BD53" s="19" t="b">
        <f t="shared" ca="1" si="389"/>
        <v>0</v>
      </c>
      <c r="BE53" s="19" t="b">
        <f t="shared" ca="1" si="389"/>
        <v>0</v>
      </c>
      <c r="BF53" s="19" t="b">
        <f t="shared" ca="1" si="389"/>
        <v>0</v>
      </c>
      <c r="BG53" s="9"/>
      <c r="BH53" s="19" t="b">
        <f t="shared" ca="1" si="289"/>
        <v>1</v>
      </c>
      <c r="BI53" s="19" t="str">
        <f t="shared" ca="1" si="289"/>
        <v>-</v>
      </c>
      <c r="BJ53" s="19" t="str">
        <f t="shared" ca="1" si="289"/>
        <v>-</v>
      </c>
      <c r="BK53" s="19" t="str">
        <f t="shared" ca="1" si="289"/>
        <v>-</v>
      </c>
      <c r="BL53" s="19" t="b">
        <f t="shared" ca="1" si="289"/>
        <v>0</v>
      </c>
      <c r="BM53" s="19">
        <f t="shared" ca="1" si="290"/>
        <v>0</v>
      </c>
      <c r="BN53" s="19" t="b">
        <f t="shared" ca="1" si="290"/>
        <v>1</v>
      </c>
      <c r="BO53" s="9"/>
      <c r="BP53" s="19" t="str">
        <f t="shared" ca="1" si="291"/>
        <v>-</v>
      </c>
      <c r="BQ53" s="5" t="str">
        <f t="shared" ca="1" si="292"/>
        <v>-</v>
      </c>
      <c r="BR53" s="5">
        <f t="shared" ca="1" si="293"/>
        <v>0</v>
      </c>
      <c r="BS53" s="19" t="str">
        <f t="shared" ca="1" si="294"/>
        <v>-</v>
      </c>
      <c r="BT53" s="19" t="str">
        <f t="shared" ca="1" si="294"/>
        <v>-</v>
      </c>
      <c r="BU53" s="19" t="str">
        <f t="shared" ca="1" si="294"/>
        <v>-</v>
      </c>
      <c r="BV53" s="5" t="str">
        <f t="shared" ca="1" si="295"/>
        <v>-</v>
      </c>
      <c r="BW53" s="5">
        <f t="shared" ca="1" si="296"/>
        <v>0</v>
      </c>
      <c r="BX53" s="19" t="str">
        <f t="shared" ca="1" si="297"/>
        <v>-</v>
      </c>
      <c r="BY53" s="5" t="str">
        <f t="shared" ca="1" si="298"/>
        <v>-</v>
      </c>
      <c r="BZ53" s="5">
        <f t="shared" ca="1" si="299"/>
        <v>0</v>
      </c>
      <c r="CA53" s="19" t="str">
        <f t="shared" ca="1" si="300"/>
        <v>-</v>
      </c>
      <c r="CB53" s="19" t="str">
        <f t="shared" ca="1" si="300"/>
        <v>-</v>
      </c>
      <c r="CC53" s="19" t="str">
        <f t="shared" ca="1" si="300"/>
        <v>-</v>
      </c>
      <c r="CD53" s="5" t="str">
        <f t="shared" ca="1" si="301"/>
        <v>-</v>
      </c>
      <c r="CE53" s="5">
        <f t="shared" ca="1" si="302"/>
        <v>0</v>
      </c>
      <c r="CF53" s="9"/>
      <c r="CG53" s="19" t="str">
        <f t="shared" ca="1" si="303"/>
        <v>-</v>
      </c>
      <c r="CH53" s="19" t="str">
        <f t="shared" ca="1" si="303"/>
        <v>-</v>
      </c>
      <c r="CI53" s="19" t="str">
        <f t="shared" ca="1" si="303"/>
        <v>-</v>
      </c>
      <c r="CJ53" s="19" t="str">
        <f t="shared" ca="1" si="303"/>
        <v>-</v>
      </c>
      <c r="CK53" s="19" t="str">
        <f t="shared" ca="1" si="303"/>
        <v>-</v>
      </c>
      <c r="CL53" s="19" t="str">
        <f t="shared" ca="1" si="303"/>
        <v>-</v>
      </c>
      <c r="CM53" s="19" t="str">
        <f t="shared" ca="1" si="303"/>
        <v>-</v>
      </c>
      <c r="CN53" s="19" t="str">
        <f t="shared" ca="1" si="303"/>
        <v>-</v>
      </c>
      <c r="CO53" s="19" t="str">
        <f t="shared" ca="1" si="303"/>
        <v>-</v>
      </c>
      <c r="CP53" s="19" t="str">
        <f t="shared" ca="1" si="303"/>
        <v>-</v>
      </c>
      <c r="CQ53" s="9"/>
      <c r="CR53" s="136" t="b">
        <f t="shared" ca="1" si="304"/>
        <v>1</v>
      </c>
      <c r="CS53" s="12" t="b">
        <v>1</v>
      </c>
      <c r="CT53" s="19" t="b">
        <f t="shared" ca="1" si="396"/>
        <v>1</v>
      </c>
      <c r="CU53" s="582">
        <f t="shared" ca="1" si="397"/>
        <v>232120000006</v>
      </c>
      <c r="CV53" s="19" t="b">
        <f t="shared" ca="1" si="396"/>
        <v>0</v>
      </c>
      <c r="CW53" s="12" t="s">
        <v>31</v>
      </c>
      <c r="CX53" s="19" t="b">
        <f t="shared" ca="1" si="375"/>
        <v>1</v>
      </c>
      <c r="CY53" s="583">
        <f t="shared" ca="1" si="390"/>
        <v>232120000007</v>
      </c>
      <c r="CZ53" s="430">
        <f t="shared" ca="1" si="306"/>
        <v>669</v>
      </c>
      <c r="DA53" s="430">
        <f t="shared" ca="1" si="306"/>
        <v>703</v>
      </c>
      <c r="DB53" s="430">
        <f t="shared" ca="1" si="306"/>
        <v>738</v>
      </c>
      <c r="DC53" s="144">
        <f t="shared" ca="1" si="307"/>
        <v>413</v>
      </c>
      <c r="DD53" s="144">
        <f t="shared" ca="1" si="307"/>
        <v>448</v>
      </c>
      <c r="DE53" s="144">
        <f t="shared" ca="1" si="307"/>
        <v>483</v>
      </c>
      <c r="DF53" s="19" t="str">
        <f t="shared" ca="1" si="376"/>
        <v>-</v>
      </c>
      <c r="DG53" s="12" t="b">
        <v>0</v>
      </c>
      <c r="DH53" s="12" t="b">
        <v>1</v>
      </c>
      <c r="DI53" s="12" t="b">
        <v>0</v>
      </c>
      <c r="DJ53" s="12" t="b">
        <v>0</v>
      </c>
      <c r="DK53" s="12" t="b">
        <v>0</v>
      </c>
      <c r="DL53" s="12">
        <v>3</v>
      </c>
      <c r="DM53" s="12">
        <v>3</v>
      </c>
      <c r="DN53" s="19">
        <f t="shared" ca="1" si="391"/>
        <v>0</v>
      </c>
      <c r="DO53" s="12">
        <v>1</v>
      </c>
      <c r="DP53" s="12">
        <v>-1</v>
      </c>
      <c r="DQ53" s="19" t="str">
        <f t="shared" ca="1" si="377"/>
        <v>-</v>
      </c>
      <c r="DR53" s="19" t="str">
        <f t="shared" ca="1" si="377"/>
        <v>-</v>
      </c>
      <c r="DS53" s="19" t="str">
        <f t="shared" ca="1" si="377"/>
        <v>-</v>
      </c>
      <c r="DT53" s="242">
        <f t="shared" ca="1" si="392"/>
        <v>0</v>
      </c>
      <c r="DU53" s="242">
        <f t="shared" si="392"/>
        <v>1</v>
      </c>
      <c r="DV53" s="242">
        <f t="shared" si="392"/>
        <v>-1</v>
      </c>
      <c r="DW53" s="19" t="str">
        <f t="shared" ca="1" si="289"/>
        <v>-</v>
      </c>
      <c r="DX53" s="19">
        <f t="shared" ca="1" si="289"/>
        <v>1</v>
      </c>
      <c r="DY53" s="19">
        <f t="shared" ca="1" si="289"/>
        <v>1</v>
      </c>
      <c r="DZ53" s="9"/>
      <c r="EA53" s="19" t="str">
        <f t="shared" ca="1" si="178"/>
        <v>-</v>
      </c>
      <c r="EB53" s="19" t="str">
        <f t="shared" ca="1" si="178"/>
        <v>-</v>
      </c>
      <c r="EC53" s="19" t="str">
        <f t="shared" ca="1" si="178"/>
        <v>-</v>
      </c>
      <c r="ED53" s="19" t="str">
        <f t="shared" ca="1" si="178"/>
        <v>-</v>
      </c>
      <c r="EE53" s="19" t="str">
        <f t="shared" ca="1" si="178"/>
        <v>-</v>
      </c>
      <c r="EF53" s="19" t="str">
        <f t="shared" ca="1" si="178"/>
        <v>-</v>
      </c>
      <c r="EG53" s="19" t="str">
        <f t="shared" ca="1" si="178"/>
        <v>-</v>
      </c>
      <c r="EH53" s="19" t="str">
        <f t="shared" ca="1" si="178"/>
        <v>-</v>
      </c>
      <c r="EI53" s="19" t="str">
        <f t="shared" ca="1" si="178"/>
        <v>-</v>
      </c>
      <c r="EJ53" s="19" t="str">
        <f t="shared" ca="1" si="178"/>
        <v>-</v>
      </c>
      <c r="EK53" s="19" t="str">
        <f t="shared" ca="1" si="178"/>
        <v>-</v>
      </c>
      <c r="EL53" s="19" t="str">
        <f t="shared" ca="1" si="178"/>
        <v>-</v>
      </c>
      <c r="EM53" s="19">
        <f t="shared" ca="1" si="378"/>
        <v>0</v>
      </c>
      <c r="EN53" s="19">
        <f t="shared" ca="1" si="311"/>
        <v>0</v>
      </c>
      <c r="EO53" s="19">
        <f t="shared" ca="1" si="311"/>
        <v>0</v>
      </c>
      <c r="EP53" s="19">
        <f t="shared" ca="1" si="311"/>
        <v>0</v>
      </c>
      <c r="EQ53" s="19">
        <f t="shared" ca="1" si="440"/>
        <v>0</v>
      </c>
      <c r="ER53" s="19">
        <f t="shared" ca="1" si="440"/>
        <v>0</v>
      </c>
      <c r="ES53" s="19">
        <f t="shared" ca="1" si="440"/>
        <v>0</v>
      </c>
      <c r="ET53" s="19">
        <f t="shared" ca="1" si="440"/>
        <v>0</v>
      </c>
      <c r="EU53" s="19">
        <f t="shared" ca="1" si="440"/>
        <v>0</v>
      </c>
      <c r="EV53" s="19">
        <f t="shared" ca="1" si="440"/>
        <v>0</v>
      </c>
      <c r="EW53" s="19">
        <f t="shared" ca="1" si="440"/>
        <v>0</v>
      </c>
      <c r="EX53" s="19">
        <f t="shared" ca="1" si="440"/>
        <v>0</v>
      </c>
      <c r="EY53" s="19">
        <f t="shared" ca="1" si="440"/>
        <v>0</v>
      </c>
      <c r="EZ53" s="19">
        <f t="shared" ca="1" si="440"/>
        <v>0</v>
      </c>
      <c r="FA53" s="19">
        <f t="shared" ca="1" si="440"/>
        <v>0</v>
      </c>
      <c r="FB53" s="19">
        <f t="shared" ca="1" si="440"/>
        <v>0</v>
      </c>
      <c r="FC53" s="19">
        <f t="shared" ca="1" si="440"/>
        <v>0</v>
      </c>
      <c r="FD53" s="19">
        <f t="shared" ca="1" si="440"/>
        <v>0</v>
      </c>
      <c r="FE53" s="19">
        <f t="shared" ca="1" si="440"/>
        <v>0</v>
      </c>
      <c r="FF53" s="19">
        <f t="shared" ca="1" si="440"/>
        <v>0</v>
      </c>
      <c r="FG53" s="19">
        <f t="shared" ca="1" si="440"/>
        <v>0</v>
      </c>
      <c r="FH53" s="19">
        <f t="shared" ca="1" si="440"/>
        <v>0</v>
      </c>
      <c r="FI53" s="19">
        <f t="shared" ca="1" si="440"/>
        <v>0</v>
      </c>
      <c r="FJ53" s="19">
        <f t="shared" ca="1" si="440"/>
        <v>0</v>
      </c>
      <c r="FK53" s="19">
        <f t="shared" ca="1" si="440"/>
        <v>0</v>
      </c>
      <c r="FL53" s="19">
        <f t="shared" ca="1" si="440"/>
        <v>0</v>
      </c>
      <c r="FM53" s="19">
        <f t="shared" ca="1" si="440"/>
        <v>0</v>
      </c>
      <c r="FN53" s="19">
        <f t="shared" ca="1" si="440"/>
        <v>0</v>
      </c>
      <c r="FO53" s="19">
        <f t="shared" ca="1" si="440"/>
        <v>0</v>
      </c>
      <c r="FP53" s="19">
        <f t="shared" ca="1" si="440"/>
        <v>0</v>
      </c>
      <c r="FQ53" s="19">
        <f t="shared" ca="1" si="440"/>
        <v>0</v>
      </c>
      <c r="FR53" s="19">
        <f t="shared" ca="1" si="440"/>
        <v>0</v>
      </c>
      <c r="FS53" s="19">
        <f t="shared" ca="1" si="440"/>
        <v>0</v>
      </c>
      <c r="FT53" s="19">
        <f t="shared" ca="1" si="440"/>
        <v>0</v>
      </c>
      <c r="FU53" s="19">
        <f t="shared" ca="1" si="440"/>
        <v>0</v>
      </c>
      <c r="FV53" s="19">
        <f t="shared" ca="1" si="440"/>
        <v>0</v>
      </c>
      <c r="FW53" s="19">
        <f t="shared" ca="1" si="440"/>
        <v>0</v>
      </c>
      <c r="FX53" s="19">
        <f t="shared" ca="1" si="440"/>
        <v>0</v>
      </c>
      <c r="FY53" s="19">
        <f t="shared" ca="1" si="440"/>
        <v>0</v>
      </c>
      <c r="FZ53" s="19">
        <f t="shared" ca="1" si="440"/>
        <v>0</v>
      </c>
      <c r="GA53" s="19">
        <f t="shared" ca="1" si="440"/>
        <v>0</v>
      </c>
      <c r="GB53" s="19">
        <f t="shared" ca="1" si="440"/>
        <v>0</v>
      </c>
      <c r="GC53" s="19">
        <f t="shared" ca="1" si="440"/>
        <v>0</v>
      </c>
      <c r="GD53" s="19">
        <f t="shared" ca="1" si="440"/>
        <v>0</v>
      </c>
      <c r="GE53" s="19">
        <f t="shared" ca="1" si="440"/>
        <v>0</v>
      </c>
      <c r="GF53" s="19">
        <f t="shared" ca="1" si="440"/>
        <v>0</v>
      </c>
      <c r="GG53" s="19">
        <f t="shared" ca="1" si="440"/>
        <v>0</v>
      </c>
      <c r="GH53" s="19">
        <f t="shared" ca="1" si="440"/>
        <v>0</v>
      </c>
      <c r="GI53" s="19">
        <f t="shared" ca="1" si="440"/>
        <v>0</v>
      </c>
      <c r="GJ53" s="19">
        <f t="shared" ca="1" si="440"/>
        <v>0</v>
      </c>
      <c r="GK53" s="19">
        <f t="shared" ca="1" si="440"/>
        <v>0</v>
      </c>
      <c r="GL53" s="19">
        <f t="shared" ca="1" si="440"/>
        <v>0</v>
      </c>
      <c r="GM53" s="19">
        <f t="shared" ca="1" si="440"/>
        <v>0</v>
      </c>
      <c r="GN53" s="19">
        <f t="shared" ca="1" si="440"/>
        <v>0</v>
      </c>
      <c r="GO53" s="19">
        <f t="shared" ca="1" si="440"/>
        <v>0</v>
      </c>
      <c r="GP53" s="19">
        <f t="shared" ca="1" si="440"/>
        <v>0</v>
      </c>
      <c r="GQ53" s="19">
        <f t="shared" ca="1" si="440"/>
        <v>0</v>
      </c>
      <c r="GR53" s="19">
        <f t="shared" ca="1" si="440"/>
        <v>0</v>
      </c>
      <c r="GS53" s="19">
        <f t="shared" ca="1" si="440"/>
        <v>0</v>
      </c>
      <c r="GT53" s="19">
        <f t="shared" ca="1" si="440"/>
        <v>0</v>
      </c>
      <c r="GU53" s="19">
        <f t="shared" ca="1" si="440"/>
        <v>0</v>
      </c>
      <c r="GV53" s="19">
        <f t="shared" ca="1" si="440"/>
        <v>0</v>
      </c>
      <c r="GW53" s="19">
        <f t="shared" ca="1" si="440"/>
        <v>0</v>
      </c>
      <c r="GX53" s="19">
        <f t="shared" ca="1" si="440"/>
        <v>0</v>
      </c>
      <c r="GY53" s="19">
        <f t="shared" ca="1" si="314"/>
        <v>0</v>
      </c>
      <c r="GZ53" s="19">
        <f t="shared" ca="1" si="314"/>
        <v>0</v>
      </c>
      <c r="HA53" s="19">
        <f t="shared" ca="1" si="314"/>
        <v>0</v>
      </c>
      <c r="HB53" s="19">
        <f t="shared" ca="1" si="314"/>
        <v>0</v>
      </c>
      <c r="HC53" s="19">
        <f t="shared" ca="1" si="314"/>
        <v>0</v>
      </c>
      <c r="HD53" s="19">
        <f t="shared" ca="1" si="314"/>
        <v>0</v>
      </c>
      <c r="HE53" s="19">
        <f t="shared" ca="1" si="314"/>
        <v>0</v>
      </c>
      <c r="HF53" s="19">
        <f t="shared" ca="1" si="314"/>
        <v>0</v>
      </c>
      <c r="HG53" s="19">
        <f t="shared" ca="1" si="314"/>
        <v>0</v>
      </c>
      <c r="HH53" s="19">
        <f t="shared" ca="1" si="314"/>
        <v>0</v>
      </c>
      <c r="HI53" s="19">
        <f t="shared" ca="1" si="314"/>
        <v>0</v>
      </c>
      <c r="HJ53" s="19">
        <f t="shared" ca="1" si="314"/>
        <v>0</v>
      </c>
      <c r="HK53" s="19">
        <f t="shared" ca="1" si="314"/>
        <v>0</v>
      </c>
      <c r="HL53" s="19">
        <f t="shared" ca="1" si="314"/>
        <v>0</v>
      </c>
      <c r="HM53" s="19">
        <f t="shared" ca="1" si="314"/>
        <v>0</v>
      </c>
      <c r="HN53" s="19">
        <f t="shared" ca="1" si="314"/>
        <v>0</v>
      </c>
      <c r="HO53" s="19">
        <f t="shared" ca="1" si="314"/>
        <v>0</v>
      </c>
      <c r="HP53" s="19">
        <f t="shared" ca="1" si="314"/>
        <v>0</v>
      </c>
      <c r="HQ53" s="19">
        <f t="shared" ca="1" si="314"/>
        <v>0</v>
      </c>
      <c r="HR53" s="19">
        <f t="shared" ca="1" si="314"/>
        <v>0</v>
      </c>
      <c r="HS53" s="19">
        <f t="shared" ca="1" si="314"/>
        <v>0</v>
      </c>
      <c r="HT53" s="19">
        <f t="shared" ca="1" si="314"/>
        <v>0</v>
      </c>
      <c r="HU53" s="19">
        <f t="shared" ca="1" si="314"/>
        <v>0</v>
      </c>
      <c r="HV53" s="19">
        <f t="shared" ca="1" si="315"/>
        <v>0</v>
      </c>
      <c r="HW53" s="19">
        <f t="shared" ca="1" si="315"/>
        <v>0</v>
      </c>
      <c r="HX53" s="19">
        <f t="shared" ca="1" si="315"/>
        <v>0</v>
      </c>
      <c r="HY53" s="19">
        <f t="shared" ca="1" si="316"/>
        <v>0</v>
      </c>
      <c r="HZ53" s="19">
        <f t="shared" ca="1" si="316"/>
        <v>0</v>
      </c>
      <c r="IA53" s="19">
        <f t="shared" ca="1" si="316"/>
        <v>0</v>
      </c>
      <c r="IB53" s="19">
        <f t="shared" ca="1" si="316"/>
        <v>0</v>
      </c>
      <c r="IC53" s="19">
        <f t="shared" ca="1" si="316"/>
        <v>0</v>
      </c>
      <c r="ID53" s="19">
        <f t="shared" ca="1" si="316"/>
        <v>0</v>
      </c>
      <c r="IE53" s="19">
        <f t="shared" ca="1" si="316"/>
        <v>0</v>
      </c>
      <c r="IF53" s="19">
        <f t="shared" ca="1" si="316"/>
        <v>0</v>
      </c>
      <c r="IG53" s="19">
        <f t="shared" ca="1" si="316"/>
        <v>0</v>
      </c>
      <c r="IH53" s="19">
        <f t="shared" ca="1" si="316"/>
        <v>0</v>
      </c>
      <c r="II53" s="19">
        <f t="shared" ca="1" si="315"/>
        <v>0</v>
      </c>
      <c r="IJ53" s="19">
        <f t="shared" ca="1" si="315"/>
        <v>0</v>
      </c>
      <c r="IK53" s="19">
        <f t="shared" ca="1" si="315"/>
        <v>0</v>
      </c>
      <c r="IL53" s="19">
        <f t="shared" ca="1" si="315"/>
        <v>0</v>
      </c>
      <c r="IM53" s="19">
        <f t="shared" ca="1" si="315"/>
        <v>0</v>
      </c>
      <c r="IN53" s="19">
        <f t="shared" ca="1" si="315"/>
        <v>0</v>
      </c>
      <c r="IO53" s="19">
        <f t="shared" ca="1" si="315"/>
        <v>0</v>
      </c>
      <c r="IP53" s="19">
        <f t="shared" ca="1" si="315"/>
        <v>0</v>
      </c>
      <c r="IQ53" s="19">
        <f t="shared" ca="1" si="315"/>
        <v>0</v>
      </c>
      <c r="IR53" s="19">
        <f t="shared" ca="1" si="315"/>
        <v>0</v>
      </c>
      <c r="IS53" s="19">
        <f t="shared" ca="1" si="315"/>
        <v>0</v>
      </c>
      <c r="IT53" s="19">
        <f t="shared" ca="1" si="315"/>
        <v>0</v>
      </c>
      <c r="IU53" s="19">
        <f t="shared" ca="1" si="315"/>
        <v>0</v>
      </c>
      <c r="IV53" s="19">
        <f t="shared" ca="1" si="315"/>
        <v>0</v>
      </c>
      <c r="IW53" s="19">
        <f t="shared" ca="1" si="315"/>
        <v>0</v>
      </c>
      <c r="IX53" s="19">
        <f t="shared" ca="1" si="315"/>
        <v>0</v>
      </c>
      <c r="IY53" s="19">
        <f t="shared" ca="1" si="315"/>
        <v>0</v>
      </c>
      <c r="IZ53" s="19">
        <f t="shared" ca="1" si="315"/>
        <v>0</v>
      </c>
      <c r="JA53" s="19">
        <f t="shared" ca="1" si="315"/>
        <v>0</v>
      </c>
      <c r="JB53" s="19">
        <f t="shared" ca="1" si="315"/>
        <v>0</v>
      </c>
      <c r="JC53" s="19">
        <f t="shared" ca="1" si="315"/>
        <v>0</v>
      </c>
      <c r="JD53" s="19">
        <f t="shared" ca="1" si="315"/>
        <v>0</v>
      </c>
      <c r="JE53" s="19">
        <f t="shared" ca="1" si="315"/>
        <v>0</v>
      </c>
      <c r="JF53" s="19">
        <f t="shared" ca="1" si="315"/>
        <v>0</v>
      </c>
      <c r="JG53" s="19">
        <f t="shared" ca="1" si="315"/>
        <v>0</v>
      </c>
      <c r="JH53" s="5">
        <f t="shared" ca="1" si="317"/>
        <v>43</v>
      </c>
      <c r="JI53" s="9"/>
      <c r="JJ53" s="5">
        <f t="shared" ca="1" si="318"/>
        <v>1</v>
      </c>
      <c r="JK53" s="5" t="b">
        <f t="shared" ca="1" si="318"/>
        <v>1</v>
      </c>
      <c r="JL53" s="19">
        <f t="shared" ca="1" si="380"/>
        <v>0</v>
      </c>
      <c r="JM53" s="5">
        <f t="shared" ca="1" si="319"/>
        <v>0</v>
      </c>
      <c r="JN53" s="5">
        <f t="shared" ca="1" si="320"/>
        <v>0.01</v>
      </c>
      <c r="JO53" s="19">
        <f t="shared" ca="1" si="321"/>
        <v>0</v>
      </c>
      <c r="JP53" s="19">
        <f t="shared" ca="1" si="321"/>
        <v>0</v>
      </c>
      <c r="JQ53" s="19">
        <f t="shared" ca="1" si="321"/>
        <v>60</v>
      </c>
      <c r="JR53" s="19">
        <f t="shared" ca="1" si="380"/>
        <v>1</v>
      </c>
      <c r="JS53" s="19">
        <f t="shared" ca="1" si="380"/>
        <v>0</v>
      </c>
      <c r="JT53" s="19">
        <f t="shared" ca="1" si="380"/>
        <v>0</v>
      </c>
      <c r="JU53" s="19">
        <f t="shared" ca="1" si="380"/>
        <v>0</v>
      </c>
      <c r="JV53" s="19">
        <f t="shared" ca="1" si="380"/>
        <v>0</v>
      </c>
      <c r="JW53" s="19">
        <f t="shared" ca="1" si="380"/>
        <v>0</v>
      </c>
      <c r="JX53" s="19">
        <f t="shared" ca="1" si="380"/>
        <v>0</v>
      </c>
      <c r="JY53" s="19">
        <f t="shared" ca="1" si="380"/>
        <v>0</v>
      </c>
      <c r="JZ53" s="19">
        <f t="shared" ca="1" si="380"/>
        <v>0</v>
      </c>
      <c r="KA53" s="19">
        <f t="shared" ca="1" si="380"/>
        <v>0</v>
      </c>
      <c r="KB53" s="19">
        <f t="shared" ca="1" si="214"/>
        <v>0</v>
      </c>
      <c r="KC53" s="19">
        <f t="shared" ca="1" si="214"/>
        <v>0</v>
      </c>
      <c r="KD53" s="19">
        <f t="shared" ca="1" si="214"/>
        <v>0</v>
      </c>
      <c r="KE53" s="19">
        <f t="shared" ca="1" si="214"/>
        <v>0</v>
      </c>
      <c r="KF53" s="19">
        <f t="shared" ca="1" si="214"/>
        <v>0</v>
      </c>
      <c r="KG53" s="19">
        <f t="shared" ca="1" si="214"/>
        <v>0</v>
      </c>
      <c r="KH53" s="19">
        <f t="shared" ca="1" si="214"/>
        <v>0</v>
      </c>
      <c r="KI53" s="19">
        <f t="shared" ca="1" si="214"/>
        <v>0</v>
      </c>
      <c r="KJ53" s="19">
        <f t="shared" ca="1" si="214"/>
        <v>0</v>
      </c>
      <c r="KK53" s="19">
        <f t="shared" ca="1" si="214"/>
        <v>0</v>
      </c>
      <c r="KL53" s="19">
        <f t="shared" ca="1" si="214"/>
        <v>0</v>
      </c>
      <c r="KM53" s="19">
        <f t="shared" ca="1" si="214"/>
        <v>0</v>
      </c>
      <c r="KN53" s="5">
        <f t="shared" ca="1" si="322"/>
        <v>0</v>
      </c>
      <c r="KO53" s="5">
        <f t="shared" ca="1" si="322"/>
        <v>0</v>
      </c>
      <c r="KP53" s="5">
        <f t="shared" ca="1" si="322"/>
        <v>0.05</v>
      </c>
      <c r="KQ53" s="5">
        <f t="shared" ca="1" si="322"/>
        <v>0.05</v>
      </c>
      <c r="KR53" s="19">
        <f t="shared" ca="1" si="270"/>
        <v>0</v>
      </c>
      <c r="KS53" s="19">
        <f t="shared" ca="1" si="214"/>
        <v>0</v>
      </c>
      <c r="KT53" s="19">
        <f t="shared" ca="1" si="222"/>
        <v>0</v>
      </c>
      <c r="KU53" s="19">
        <f t="shared" ca="1" si="222"/>
        <v>0</v>
      </c>
      <c r="KV53" s="19">
        <f t="shared" ca="1" si="222"/>
        <v>0</v>
      </c>
      <c r="KW53" s="19">
        <f t="shared" ca="1" si="214"/>
        <v>0</v>
      </c>
      <c r="KX53" s="19">
        <f t="shared" ca="1" si="214"/>
        <v>1</v>
      </c>
      <c r="KY53" s="19">
        <f t="shared" ca="1" si="323"/>
        <v>0</v>
      </c>
      <c r="KZ53" s="19">
        <f t="shared" ca="1" si="323"/>
        <v>0</v>
      </c>
      <c r="LA53" s="19">
        <f t="shared" ca="1" si="323"/>
        <v>0</v>
      </c>
      <c r="LB53" s="19">
        <f t="shared" ca="1" si="214"/>
        <v>0</v>
      </c>
      <c r="LC53" s="19">
        <f t="shared" ca="1" si="214"/>
        <v>1</v>
      </c>
      <c r="LD53" s="9"/>
      <c r="LE53" s="19" t="str">
        <f t="shared" ca="1" si="324"/>
        <v>-</v>
      </c>
      <c r="LF53" s="19" t="str">
        <f t="shared" ca="1" si="324"/>
        <v>-</v>
      </c>
      <c r="LG53" s="19" t="str">
        <f t="shared" ca="1" si="324"/>
        <v>-</v>
      </c>
      <c r="LH53" s="19" t="str">
        <f t="shared" ca="1" si="324"/>
        <v>-</v>
      </c>
      <c r="LI53" s="5" t="b">
        <f t="shared" ca="1" si="325"/>
        <v>0</v>
      </c>
      <c r="LJ53" s="5" t="b">
        <f t="shared" ca="1" si="326"/>
        <v>0</v>
      </c>
      <c r="LK53" s="5" t="b">
        <f t="shared" ca="1" si="326"/>
        <v>1</v>
      </c>
      <c r="LL53" s="5" t="b">
        <f t="shared" ca="1" si="326"/>
        <v>0</v>
      </c>
      <c r="LM53" s="136">
        <f t="shared" ca="1" si="327"/>
        <v>2</v>
      </c>
      <c r="LN53" s="136">
        <f t="shared" ca="1" si="327"/>
        <v>2</v>
      </c>
      <c r="LO53" s="19" t="str">
        <f t="shared" ca="1" si="330"/>
        <v>-</v>
      </c>
      <c r="LP53" s="19" t="str">
        <f t="shared" ca="1" si="393"/>
        <v>-</v>
      </c>
      <c r="LQ53" s="19" t="str">
        <f t="shared" ca="1" si="330"/>
        <v>-</v>
      </c>
      <c r="LR53" s="19" t="str">
        <f t="shared" ca="1" si="330"/>
        <v>-</v>
      </c>
      <c r="LS53" s="19">
        <f t="shared" ca="1" si="330"/>
        <v>1</v>
      </c>
      <c r="LT53" s="19">
        <f t="shared" ca="1" si="330"/>
        <v>0.66</v>
      </c>
      <c r="LU53" s="19" t="str">
        <f t="shared" ca="1" si="330"/>
        <v>-</v>
      </c>
      <c r="LV53" s="5" t="b" cm="1">
        <f t="array" aca="1" ref="LV53" ca="1">IF(OR(LW53:MD53&lt;&gt;"-"),TRUE,"-")</f>
        <v>1</v>
      </c>
      <c r="LW53" s="19">
        <f t="shared" ca="1" si="330"/>
        <v>2</v>
      </c>
      <c r="LX53" s="19">
        <f t="shared" ca="1" si="330"/>
        <v>2</v>
      </c>
      <c r="LY53" s="19">
        <f t="shared" ca="1" si="330"/>
        <v>2</v>
      </c>
      <c r="LZ53" s="19">
        <f t="shared" ca="1" si="330"/>
        <v>2</v>
      </c>
      <c r="MA53" s="19">
        <f t="shared" ca="1" si="330"/>
        <v>2</v>
      </c>
      <c r="MB53" s="19">
        <f t="shared" ca="1" si="330"/>
        <v>2</v>
      </c>
      <c r="MC53" s="19">
        <f t="shared" ca="1" si="330"/>
        <v>2</v>
      </c>
      <c r="MD53" s="19">
        <f t="shared" ca="1" si="330"/>
        <v>2</v>
      </c>
      <c r="ME53" s="5" t="str">
        <f t="array" aca="1" ref="ME53" ca="1">IF(OR(MF53:ML53&lt;&gt;"-"),TRUE,"-")</f>
        <v>-</v>
      </c>
      <c r="MF53" s="19" t="str">
        <f t="shared" ca="1" si="383"/>
        <v>-</v>
      </c>
      <c r="MG53" s="19" t="str">
        <f t="shared" ca="1" si="383"/>
        <v>-</v>
      </c>
      <c r="MH53" s="19" t="str">
        <f t="shared" ca="1" si="383"/>
        <v>-</v>
      </c>
      <c r="MI53" s="19" t="str">
        <f t="shared" ca="1" si="383"/>
        <v>-</v>
      </c>
      <c r="MJ53" s="19" t="str">
        <f t="shared" ca="1" si="383"/>
        <v>-</v>
      </c>
      <c r="MK53" s="19" t="str">
        <f t="shared" ca="1" si="383"/>
        <v>-</v>
      </c>
      <c r="ML53" s="19" t="str">
        <f t="shared" ca="1" si="383"/>
        <v>-</v>
      </c>
      <c r="MM53" s="5" t="b">
        <f t="array" aca="1" ref="MM53" ca="1">IF(OR(MN53:MO53&lt;&gt;"-"),TRUE,"-")</f>
        <v>1</v>
      </c>
      <c r="MN53" s="136">
        <f ca="1">IF($AR53=6,0,$MO53)</f>
        <v>2</v>
      </c>
      <c r="MO53" s="19">
        <f t="shared" ca="1" si="234"/>
        <v>2</v>
      </c>
      <c r="MP53" s="19" t="b">
        <f t="shared" ca="1" si="235"/>
        <v>0</v>
      </c>
      <c r="MQ53" s="19" t="str">
        <f t="shared" ca="1" si="384"/>
        <v>-</v>
      </c>
      <c r="MR53" s="5" t="str">
        <f t="shared" ca="1" si="333"/>
        <v>-</v>
      </c>
      <c r="MS53" s="5" t="str">
        <f t="shared" ca="1" si="333"/>
        <v>-</v>
      </c>
      <c r="MT53" s="5" t="str">
        <f t="shared" ca="1" si="333"/>
        <v>-</v>
      </c>
      <c r="MU53" s="5" t="str">
        <f t="shared" ca="1" si="333"/>
        <v>-</v>
      </c>
      <c r="MV53" s="19" t="b">
        <f t="shared" ca="1" si="237"/>
        <v>0</v>
      </c>
      <c r="MW53" s="19" t="str">
        <f t="shared" ca="1" si="335"/>
        <v>-</v>
      </c>
      <c r="MX53" s="19" t="str">
        <f t="shared" ca="1" si="335"/>
        <v>-</v>
      </c>
      <c r="MY53" s="19" t="b">
        <f t="shared" ca="1" si="335"/>
        <v>1</v>
      </c>
      <c r="MZ53" s="19">
        <f t="shared" ca="1" si="335"/>
        <v>0.75</v>
      </c>
      <c r="NA53" s="19">
        <f t="shared" ca="1" si="335"/>
        <v>0.75</v>
      </c>
      <c r="NB53" s="19">
        <f t="shared" ca="1" si="335"/>
        <v>0.99</v>
      </c>
      <c r="NC53" s="19">
        <f t="shared" ca="1" si="335"/>
        <v>0.5</v>
      </c>
      <c r="ND53" s="19">
        <f t="shared" ca="1" si="335"/>
        <v>500</v>
      </c>
      <c r="NE53" s="19">
        <f t="shared" ca="1" si="335"/>
        <v>500</v>
      </c>
      <c r="NF53" s="19" t="str">
        <f t="shared" ca="1" si="335"/>
        <v>-</v>
      </c>
      <c r="NG53" s="19">
        <f t="shared" ca="1" si="335"/>
        <v>150</v>
      </c>
      <c r="NH53" s="19">
        <f t="shared" ca="1" si="335"/>
        <v>550</v>
      </c>
      <c r="NI53" s="5">
        <f t="shared" ca="1" si="336"/>
        <v>1</v>
      </c>
      <c r="NJ53" s="9"/>
      <c r="NK53" s="19">
        <f t="shared" ca="1" si="335"/>
        <v>70</v>
      </c>
      <c r="NL53" s="19">
        <f t="shared" ca="1" si="386"/>
        <v>50</v>
      </c>
      <c r="NM53" s="19">
        <f t="shared" ca="1" si="386"/>
        <v>75</v>
      </c>
      <c r="NN53" s="19">
        <f t="shared" ca="1" si="386"/>
        <v>50</v>
      </c>
      <c r="NO53" s="19">
        <f t="shared" ca="1" si="239"/>
        <v>1</v>
      </c>
      <c r="NP53" s="5">
        <f t="shared" ca="1" si="337"/>
        <v>1</v>
      </c>
      <c r="NQ53" s="19">
        <f t="shared" ca="1" si="368"/>
        <v>1</v>
      </c>
      <c r="NR53" s="19">
        <f t="shared" ca="1" si="368"/>
        <v>1</v>
      </c>
      <c r="NS53" s="9"/>
      <c r="NT53" s="19" t="b">
        <f t="shared" ca="1" si="386"/>
        <v>0</v>
      </c>
      <c r="NU53" s="19" t="b">
        <f t="shared" ca="1" si="386"/>
        <v>0</v>
      </c>
      <c r="NV53" s="19" t="str">
        <f t="shared" ca="1" si="429"/>
        <v>-</v>
      </c>
      <c r="NW53" s="19" t="str">
        <f t="shared" ca="1" si="429"/>
        <v>-</v>
      </c>
      <c r="NX53" s="19">
        <f t="shared" ca="1" si="386"/>
        <v>1</v>
      </c>
      <c r="NY53" s="19">
        <f t="shared" ca="1" si="386"/>
        <v>1</v>
      </c>
      <c r="NZ53" s="19">
        <f t="shared" ca="1" si="386"/>
        <v>2.1403206110492325</v>
      </c>
      <c r="OA53" s="19">
        <f t="shared" ca="1" si="386"/>
        <v>1.965073149607067</v>
      </c>
      <c r="OB53" s="19">
        <f t="shared" ca="1" si="386"/>
        <v>1.9869867897902949</v>
      </c>
      <c r="OC53" s="19">
        <f t="shared" ca="1" si="386"/>
        <v>0.84809443844984356</v>
      </c>
      <c r="OD53" s="19">
        <f t="shared" ca="1" si="386"/>
        <v>1.2867145190754228</v>
      </c>
      <c r="OE53" s="19">
        <f t="shared" ca="1" si="386"/>
        <v>1</v>
      </c>
      <c r="OF53" s="19">
        <f t="shared" ca="1" si="386"/>
        <v>0.26</v>
      </c>
      <c r="OG53" s="9"/>
      <c r="OH53" s="12" t="str">
        <f t="shared" ca="1" si="339"/>
        <v>-</v>
      </c>
      <c r="OI53" s="19" t="str">
        <f t="shared" ca="1" si="340"/>
        <v>-</v>
      </c>
      <c r="OJ53" s="19" t="str">
        <f t="shared" ca="1" si="340"/>
        <v>-</v>
      </c>
      <c r="OK53" s="19" t="str">
        <f t="shared" ca="1" si="341"/>
        <v>-</v>
      </c>
      <c r="OL53" s="19" t="str">
        <f t="shared" ca="1" si="340"/>
        <v>-</v>
      </c>
      <c r="OM53" s="19" t="str">
        <f t="shared" ca="1" si="342"/>
        <v>-</v>
      </c>
      <c r="ON53" s="19" t="str">
        <f t="shared" ca="1" si="340"/>
        <v>-</v>
      </c>
      <c r="OO53" s="19" t="str">
        <f t="shared" ca="1" si="340"/>
        <v>-</v>
      </c>
      <c r="OP53" s="19" t="str">
        <f t="shared" ca="1" si="340"/>
        <v>-</v>
      </c>
      <c r="OQ53" s="19" t="str">
        <f t="shared" ca="1" si="340"/>
        <v>-</v>
      </c>
      <c r="OR53" s="19" t="str">
        <f t="shared" ca="1" si="340"/>
        <v>-</v>
      </c>
      <c r="OS53" s="19" t="str">
        <f t="shared" ca="1" si="340"/>
        <v>-</v>
      </c>
      <c r="OT53" s="19" t="str">
        <f t="shared" ca="1" si="340"/>
        <v>-</v>
      </c>
      <c r="OU53" s="19" t="str">
        <f t="shared" ca="1" si="340"/>
        <v>-</v>
      </c>
      <c r="OV53" s="19" t="str">
        <f t="shared" ca="1" si="340"/>
        <v>-</v>
      </c>
      <c r="OW53" s="19" t="str">
        <f t="shared" ca="1" si="340"/>
        <v>-</v>
      </c>
      <c r="OX53" s="19" t="str">
        <f t="shared" ca="1" si="340"/>
        <v>-</v>
      </c>
      <c r="OY53" s="19" t="str">
        <f t="shared" ca="1" si="340"/>
        <v>-</v>
      </c>
      <c r="OZ53" s="19" t="str">
        <f t="shared" ca="1" si="340"/>
        <v>-</v>
      </c>
      <c r="PA53" s="19" t="str">
        <f t="shared" ca="1" si="343"/>
        <v>-</v>
      </c>
      <c r="PB53" s="19" t="str">
        <f t="shared" ca="1" si="343"/>
        <v>-</v>
      </c>
      <c r="PC53" s="19" t="str">
        <f t="shared" ca="1" si="343"/>
        <v>-</v>
      </c>
      <c r="PD53" s="19" t="str">
        <f t="shared" ca="1" si="343"/>
        <v>-</v>
      </c>
      <c r="PE53" s="19" t="str">
        <f t="shared" ca="1" si="343"/>
        <v>-</v>
      </c>
      <c r="PF53" s="19" t="str">
        <f t="shared" ca="1" si="343"/>
        <v>-</v>
      </c>
      <c r="PG53" s="19" t="str">
        <f t="shared" ca="1" si="343"/>
        <v>-</v>
      </c>
      <c r="PH53" s="19" t="str">
        <f t="shared" ca="1" si="344"/>
        <v>-</v>
      </c>
      <c r="PI53" s="19" t="str">
        <f t="shared" ca="1" si="344"/>
        <v>-</v>
      </c>
      <c r="PJ53" s="19" t="str">
        <f t="shared" ca="1" si="344"/>
        <v>-</v>
      </c>
      <c r="PK53" s="19" t="str">
        <f t="shared" ca="1" si="344"/>
        <v>-</v>
      </c>
      <c r="PL53" s="19" t="str">
        <f t="shared" ca="1" si="344"/>
        <v>-</v>
      </c>
      <c r="PM53" s="19" t="str">
        <f t="shared" ca="1" si="344"/>
        <v>-</v>
      </c>
      <c r="PN53" s="19" t="str">
        <f t="shared" ca="1" si="344"/>
        <v>-</v>
      </c>
      <c r="PO53" s="19" t="str">
        <f t="shared" ca="1" si="344"/>
        <v>-</v>
      </c>
      <c r="PP53" s="19" t="str">
        <f t="shared" ca="1" si="344"/>
        <v>-</v>
      </c>
      <c r="PQ53" s="19" t="str">
        <f t="shared" ca="1" si="344"/>
        <v>-</v>
      </c>
      <c r="PR53" s="19" t="str">
        <f t="shared" ca="1" si="343"/>
        <v>-</v>
      </c>
      <c r="PS53" s="19" t="str">
        <f t="shared" ca="1" si="343"/>
        <v>-</v>
      </c>
      <c r="PT53" s="19" t="str">
        <f t="shared" ca="1" si="343"/>
        <v>-</v>
      </c>
      <c r="PU53" s="19" t="str">
        <f t="shared" ca="1" si="343"/>
        <v>-</v>
      </c>
      <c r="PV53" s="19" t="str">
        <f t="shared" ca="1" si="343"/>
        <v>-</v>
      </c>
      <c r="PW53" s="19" t="str">
        <f t="shared" ca="1" si="343"/>
        <v>-</v>
      </c>
      <c r="PX53" s="19" t="str">
        <f t="shared" ca="1" si="343"/>
        <v>-</v>
      </c>
      <c r="PY53" s="19" t="str">
        <f t="shared" ca="1" si="343"/>
        <v>-</v>
      </c>
      <c r="PZ53" s="19" t="str">
        <f t="shared" ca="1" si="343"/>
        <v>-</v>
      </c>
      <c r="QA53" s="19" t="str">
        <f t="shared" ca="1" si="345"/>
        <v>-</v>
      </c>
      <c r="QB53" s="19" t="str">
        <f t="shared" ca="1" si="345"/>
        <v>-</v>
      </c>
      <c r="QC53" s="19" t="str">
        <f t="shared" ca="1" si="345"/>
        <v>-</v>
      </c>
      <c r="QD53" s="19" t="str">
        <f t="shared" ca="1" si="345"/>
        <v>-</v>
      </c>
      <c r="QE53" s="19" t="str">
        <f t="shared" ca="1" si="345"/>
        <v>-</v>
      </c>
      <c r="QF53" s="19" t="str">
        <f t="shared" ca="1" si="345"/>
        <v>-</v>
      </c>
      <c r="QG53" s="19" t="str">
        <f t="shared" ca="1" si="345"/>
        <v>-</v>
      </c>
      <c r="QH53" s="19" t="str">
        <f t="shared" ca="1" si="345"/>
        <v>-</v>
      </c>
      <c r="QI53" s="19" t="str">
        <f t="shared" ca="1" si="345"/>
        <v>-</v>
      </c>
      <c r="QJ53" s="19" t="str">
        <f t="shared" ca="1" si="345"/>
        <v>-</v>
      </c>
      <c r="QK53" s="19" t="str">
        <f t="shared" ca="1" si="345"/>
        <v>-</v>
      </c>
      <c r="QL53" s="19" t="str">
        <f t="shared" ca="1" si="345"/>
        <v>-</v>
      </c>
      <c r="QM53" s="19" t="str">
        <f t="shared" ca="1" si="345"/>
        <v>-</v>
      </c>
      <c r="QN53" s="19" t="str">
        <f t="shared" ca="1" si="345"/>
        <v>-</v>
      </c>
      <c r="QO53" s="19" t="str">
        <f t="shared" ca="1" si="345"/>
        <v>-</v>
      </c>
      <c r="QP53" s="19" t="str">
        <f t="shared" ca="1" si="345"/>
        <v>-</v>
      </c>
      <c r="QQ53" s="19" t="str">
        <f t="shared" ca="1" si="346"/>
        <v>-</v>
      </c>
      <c r="QR53" s="12" t="b">
        <f t="shared" ca="1" si="347"/>
        <v>1</v>
      </c>
      <c r="QS53" s="19" t="str">
        <f t="shared" ca="1" si="346"/>
        <v>-</v>
      </c>
      <c r="QT53" s="19" t="str">
        <f t="shared" ca="1" si="346"/>
        <v>-</v>
      </c>
      <c r="QU53" s="19" t="str">
        <f t="shared" ca="1" si="346"/>
        <v>-</v>
      </c>
      <c r="QV53" s="19" t="str">
        <f t="shared" ca="1" si="405"/>
        <v>-</v>
      </c>
      <c r="QW53" s="19" t="str">
        <f t="shared" ca="1" si="405"/>
        <v>-</v>
      </c>
      <c r="QX53" s="19" t="str">
        <f t="shared" ca="1" si="405"/>
        <v>-</v>
      </c>
      <c r="QY53" s="19" t="str">
        <f t="shared" ca="1" si="405"/>
        <v>-</v>
      </c>
      <c r="QZ53" s="19" t="str">
        <f t="shared" ca="1" si="405"/>
        <v>-</v>
      </c>
      <c r="RA53" s="19" t="str">
        <f t="shared" ca="1" si="405"/>
        <v>-</v>
      </c>
      <c r="RB53" s="19" t="str">
        <f t="shared" ca="1" si="346"/>
        <v>-</v>
      </c>
      <c r="RC53" s="19" t="str">
        <f t="shared" ca="1" si="346"/>
        <v>-</v>
      </c>
      <c r="RD53" s="19" t="str">
        <f t="shared" ca="1" si="346"/>
        <v>-</v>
      </c>
      <c r="RE53" s="19" t="str">
        <f t="shared" ca="1" si="346"/>
        <v>-</v>
      </c>
      <c r="RF53" s="19" t="str">
        <f t="shared" ca="1" si="346"/>
        <v>-</v>
      </c>
      <c r="RG53" s="19" t="str">
        <f t="shared" ca="1" si="346"/>
        <v>-</v>
      </c>
      <c r="RH53" s="19" t="str">
        <f t="shared" ca="1" si="346"/>
        <v>-</v>
      </c>
      <c r="RI53" s="19" t="str">
        <f t="shared" ca="1" si="346"/>
        <v>-</v>
      </c>
      <c r="RJ53" s="19" t="str">
        <f t="shared" ca="1" si="346"/>
        <v>-</v>
      </c>
      <c r="RK53" s="19" t="str">
        <f t="shared" ca="1" si="346"/>
        <v>-</v>
      </c>
      <c r="RL53" s="19" t="str">
        <f t="shared" ca="1" si="346"/>
        <v>-</v>
      </c>
      <c r="RM53" s="19" t="str">
        <f t="shared" ca="1" si="348"/>
        <v>-</v>
      </c>
      <c r="RN53" s="19" t="str">
        <f t="shared" ca="1" si="348"/>
        <v>-</v>
      </c>
      <c r="RO53" s="19" t="str">
        <f t="shared" ca="1" si="348"/>
        <v>-</v>
      </c>
      <c r="RP53" s="19" t="str">
        <f t="shared" ca="1" si="348"/>
        <v>-</v>
      </c>
      <c r="RQ53" s="19" t="str">
        <f t="shared" ca="1" si="348"/>
        <v>-</v>
      </c>
      <c r="RR53" s="19" t="str">
        <f t="shared" ca="1" si="348"/>
        <v>-</v>
      </c>
      <c r="RS53" s="19" t="str">
        <f t="shared" ca="1" si="348"/>
        <v>-</v>
      </c>
      <c r="RT53" s="19" t="str">
        <f t="shared" ca="1" si="348"/>
        <v>-</v>
      </c>
      <c r="RU53" s="19" t="str">
        <f t="shared" ca="1" si="348"/>
        <v>-</v>
      </c>
      <c r="RV53" s="19" t="str">
        <f t="shared" ca="1" si="349"/>
        <v>-</v>
      </c>
      <c r="RW53" s="19" t="str">
        <f t="shared" ca="1" si="349"/>
        <v>-</v>
      </c>
      <c r="RX53" s="19" t="str">
        <f t="shared" ca="1" si="349"/>
        <v>-</v>
      </c>
      <c r="RY53" s="19" t="str">
        <f t="shared" ca="1" si="349"/>
        <v>-</v>
      </c>
      <c r="RZ53" s="19" t="str">
        <f t="shared" ca="1" si="349"/>
        <v>-</v>
      </c>
      <c r="SA53" s="19" t="str">
        <f t="shared" ca="1" si="349"/>
        <v>-</v>
      </c>
      <c r="SB53" s="19" t="str">
        <f t="shared" ca="1" si="348"/>
        <v>-</v>
      </c>
      <c r="SC53" s="19" t="str">
        <f t="shared" ca="1" si="348"/>
        <v>-</v>
      </c>
      <c r="SD53" s="19" t="str">
        <f t="shared" ca="1" si="348"/>
        <v>-</v>
      </c>
      <c r="SE53" s="19" t="str">
        <f t="shared" ca="1" si="348"/>
        <v>-</v>
      </c>
      <c r="SF53" s="19" t="str">
        <f t="shared" ca="1" si="348"/>
        <v>-</v>
      </c>
      <c r="SG53" s="19" t="str">
        <f t="shared" ca="1" si="348"/>
        <v>-</v>
      </c>
      <c r="SH53" s="19" t="str">
        <f t="shared" ca="1" si="348"/>
        <v>-</v>
      </c>
      <c r="SI53" s="19" t="str">
        <f t="shared" ca="1" si="350"/>
        <v>-</v>
      </c>
      <c r="SJ53" s="19" t="str">
        <f t="shared" ca="1" si="350"/>
        <v>-</v>
      </c>
      <c r="SK53" s="19" t="str">
        <f t="shared" ca="1" si="350"/>
        <v>-</v>
      </c>
      <c r="SL53" s="19" t="str">
        <f t="shared" ca="1" si="350"/>
        <v>-</v>
      </c>
      <c r="SM53" s="19" t="str">
        <f t="shared" ca="1" si="350"/>
        <v>-</v>
      </c>
      <c r="SN53" s="19" t="str">
        <f t="shared" ca="1" si="350"/>
        <v>-</v>
      </c>
      <c r="SO53" s="19" t="str">
        <f t="shared" ca="1" si="350"/>
        <v>-</v>
      </c>
      <c r="SP53" s="19" t="str">
        <f t="shared" ca="1" si="350"/>
        <v>-</v>
      </c>
      <c r="SQ53" s="19" t="str">
        <f t="shared" ca="1" si="350"/>
        <v>-</v>
      </c>
      <c r="SR53" s="19" t="str">
        <f t="shared" ca="1" si="350"/>
        <v>-</v>
      </c>
      <c r="SS53" s="19" t="str">
        <f t="shared" ca="1" si="350"/>
        <v>-</v>
      </c>
      <c r="ST53" s="19" t="str">
        <f t="shared" ca="1" si="350"/>
        <v>-</v>
      </c>
      <c r="SU53" s="19" t="str">
        <f t="shared" ca="1" si="350"/>
        <v>-</v>
      </c>
      <c r="SV53" s="19" t="str">
        <f t="shared" ca="1" si="351"/>
        <v>-</v>
      </c>
      <c r="SW53" s="19" t="str">
        <f t="shared" ca="1" si="351"/>
        <v>-</v>
      </c>
      <c r="SX53" s="19" t="str">
        <f t="shared" ca="1" si="351"/>
        <v>-</v>
      </c>
      <c r="SY53" s="19" t="str">
        <f t="shared" ca="1" si="351"/>
        <v>-</v>
      </c>
      <c r="SZ53" s="19" t="str">
        <f t="shared" ca="1" si="351"/>
        <v>-</v>
      </c>
      <c r="TA53" s="19" t="str">
        <f t="shared" ca="1" si="351"/>
        <v>-</v>
      </c>
      <c r="TB53" s="12" t="str">
        <f t="shared" ca="1" si="352"/>
        <v>-</v>
      </c>
      <c r="TC53" s="19" t="str">
        <f t="shared" ca="1" si="438"/>
        <v>-</v>
      </c>
      <c r="TD53" s="19" t="str">
        <f t="shared" ca="1" si="438"/>
        <v>-</v>
      </c>
      <c r="TE53" s="19" t="str">
        <f t="shared" ca="1" si="438"/>
        <v>-</v>
      </c>
      <c r="TF53" s="19" t="str">
        <f t="shared" ca="1" si="438"/>
        <v>-</v>
      </c>
      <c r="TG53" s="19" t="str">
        <f t="shared" ca="1" si="438"/>
        <v>-</v>
      </c>
      <c r="TH53" s="19" t="str">
        <f t="shared" ca="1" si="438"/>
        <v>-</v>
      </c>
      <c r="TI53" s="19" t="str">
        <f t="shared" ca="1" si="438"/>
        <v>-</v>
      </c>
      <c r="TJ53" s="19" t="str">
        <f t="shared" ca="1" si="438"/>
        <v>-</v>
      </c>
      <c r="TK53" s="19" t="str">
        <f t="shared" ca="1" si="438"/>
        <v>-</v>
      </c>
      <c r="TL53" s="19" t="str">
        <f t="shared" ca="1" si="438"/>
        <v>-</v>
      </c>
      <c r="TM53" s="19" t="str">
        <f t="shared" ca="1" si="438"/>
        <v>-</v>
      </c>
      <c r="TN53" s="19" t="str">
        <f t="shared" ca="1" si="438"/>
        <v>-</v>
      </c>
      <c r="TO53" s="19" t="str">
        <f t="shared" ca="1" si="438"/>
        <v>-</v>
      </c>
      <c r="TP53" s="19" t="str">
        <f t="shared" ca="1" si="438"/>
        <v>-</v>
      </c>
      <c r="TQ53" s="19" t="str">
        <f t="shared" ca="1" si="438"/>
        <v>-</v>
      </c>
      <c r="TR53" s="19" t="str">
        <f t="shared" ca="1" si="438"/>
        <v>-</v>
      </c>
      <c r="TS53" s="19" t="str">
        <f t="shared" ca="1" si="438"/>
        <v>-</v>
      </c>
      <c r="TT53" s="19" t="str">
        <f t="shared" ca="1" si="438"/>
        <v>-</v>
      </c>
      <c r="TU53" s="19" t="str">
        <f t="shared" ca="1" si="438"/>
        <v>-</v>
      </c>
      <c r="TV53" s="19" t="str">
        <f t="shared" ca="1" si="438"/>
        <v>-</v>
      </c>
      <c r="TW53" s="19" t="str">
        <f t="shared" ca="1" si="438"/>
        <v>-</v>
      </c>
      <c r="TX53" s="19" t="str">
        <f t="shared" ca="1" si="438"/>
        <v>-</v>
      </c>
      <c r="TY53" s="19" t="str">
        <f t="shared" ca="1" si="438"/>
        <v>-</v>
      </c>
      <c r="TZ53" s="19" t="str">
        <f t="shared" ca="1" si="438"/>
        <v>-</v>
      </c>
      <c r="UA53" s="19" t="str">
        <f t="shared" ca="1" si="438"/>
        <v>-</v>
      </c>
      <c r="UB53" s="19" t="str">
        <f t="shared" ca="1" si="438"/>
        <v>-</v>
      </c>
      <c r="UC53" s="19" t="str">
        <f t="shared" ca="1" si="438"/>
        <v>-</v>
      </c>
      <c r="UD53" s="19" t="str">
        <f t="shared" ca="1" si="438"/>
        <v>-</v>
      </c>
      <c r="UE53" s="19" t="str">
        <f t="shared" ca="1" si="438"/>
        <v>-</v>
      </c>
      <c r="UF53" s="19" t="str">
        <f t="shared" ca="1" si="438"/>
        <v>-</v>
      </c>
      <c r="UG53" s="19" t="str">
        <f t="shared" ca="1" si="438"/>
        <v>-</v>
      </c>
      <c r="UH53" s="19" t="str">
        <f t="shared" ca="1" si="438"/>
        <v>-</v>
      </c>
      <c r="UI53" s="19" t="str">
        <f t="shared" ca="1" si="438"/>
        <v>-</v>
      </c>
      <c r="UJ53" s="19" t="str">
        <f t="shared" ca="1" si="438"/>
        <v>-</v>
      </c>
      <c r="UK53" s="19" t="str">
        <f t="shared" ca="1" si="438"/>
        <v>-</v>
      </c>
      <c r="UL53" s="19" t="str">
        <f t="shared" ca="1" si="438"/>
        <v>-</v>
      </c>
      <c r="UM53" s="19" t="str">
        <f t="shared" ca="1" si="438"/>
        <v>-</v>
      </c>
      <c r="UN53" s="19" t="str">
        <f t="shared" ca="1" si="438"/>
        <v>-</v>
      </c>
      <c r="UO53" s="19" t="str">
        <f t="shared" ca="1" si="438"/>
        <v>-</v>
      </c>
      <c r="UP53" s="19" t="str">
        <f t="shared" ca="1" si="438"/>
        <v>-</v>
      </c>
      <c r="UQ53" s="19" t="str">
        <f t="shared" ca="1" si="438"/>
        <v>-</v>
      </c>
      <c r="UR53" s="19" t="str">
        <f t="shared" ca="1" si="438"/>
        <v>-</v>
      </c>
      <c r="US53" s="19" t="str">
        <f t="shared" ca="1" si="438"/>
        <v>-</v>
      </c>
      <c r="UT53" s="19" t="str">
        <f t="shared" ca="1" si="438"/>
        <v>-</v>
      </c>
      <c r="UU53" s="19" t="str">
        <f t="shared" ca="1" si="438"/>
        <v>-</v>
      </c>
      <c r="UV53" s="19" t="str">
        <f t="shared" ca="1" si="438"/>
        <v>-</v>
      </c>
      <c r="UW53" s="19" t="str">
        <f t="shared" ca="1" si="438"/>
        <v>-</v>
      </c>
      <c r="UX53" s="19" t="str">
        <f t="shared" ca="1" si="438"/>
        <v>-</v>
      </c>
      <c r="UY53" s="19" t="str">
        <f t="shared" ca="1" si="438"/>
        <v>-</v>
      </c>
      <c r="UZ53" s="19" t="str">
        <f t="shared" ca="1" si="438"/>
        <v>-</v>
      </c>
      <c r="VA53" s="19" t="str">
        <f t="shared" ca="1" si="407"/>
        <v>-</v>
      </c>
      <c r="VB53" s="19" t="str">
        <f t="shared" ca="1" si="387"/>
        <v>-</v>
      </c>
      <c r="VC53" s="19" t="str">
        <f t="shared" ca="1" si="387"/>
        <v>-</v>
      </c>
      <c r="VD53" s="19" t="str">
        <f t="shared" ca="1" si="387"/>
        <v>-</v>
      </c>
      <c r="VE53" s="19" t="str">
        <f t="shared" ca="1" si="387"/>
        <v>-</v>
      </c>
      <c r="VF53" s="19" t="str">
        <f t="shared" ca="1" si="353"/>
        <v>-</v>
      </c>
      <c r="VG53" s="19" t="str">
        <f t="shared" ca="1" si="353"/>
        <v>-</v>
      </c>
      <c r="VH53" s="19" t="str">
        <f t="shared" ca="1" si="353"/>
        <v>-</v>
      </c>
      <c r="VI53" s="19" t="str">
        <f t="shared" ca="1" si="353"/>
        <v>-</v>
      </c>
      <c r="VJ53" s="19" t="str">
        <f t="shared" ca="1" si="353"/>
        <v>-</v>
      </c>
      <c r="VK53" s="19" t="str">
        <f t="shared" ca="1" si="353"/>
        <v>-</v>
      </c>
      <c r="VL53" s="19">
        <f t="shared" ca="1" si="388"/>
        <v>1</v>
      </c>
      <c r="VM53" s="23">
        <v>0</v>
      </c>
    </row>
    <row r="54" spans="1:585" outlineLevel="2">
      <c r="A54" s="21">
        <f t="shared" si="372"/>
        <v>49</v>
      </c>
      <c r="B54" s="561">
        <f t="shared" ca="1" si="408"/>
        <v>47</v>
      </c>
      <c r="C54">
        <f>202</f>
        <v>202</v>
      </c>
      <c r="D54" s="136" t="str">
        <f t="shared" ca="1" si="278"/>
        <v>GSW</v>
      </c>
      <c r="E54" t="b">
        <v>1</v>
      </c>
      <c r="F54" t="b">
        <v>0</v>
      </c>
      <c r="G54" s="349" t="b">
        <v>0</v>
      </c>
      <c r="H54" s="229">
        <f t="shared" ca="1" si="394"/>
        <v>14</v>
      </c>
      <c r="I54" s="229">
        <f t="shared" ca="1" si="355"/>
        <v>1</v>
      </c>
      <c r="J54" s="116">
        <f t="shared" ca="1" si="280"/>
        <v>0</v>
      </c>
      <c r="K54" s="229">
        <f t="shared" ca="1" si="355"/>
        <v>0</v>
      </c>
      <c r="L54" s="229">
        <f t="shared" ca="1" si="355"/>
        <v>0</v>
      </c>
      <c r="M54" s="229"/>
      <c r="N54" s="229">
        <f t="shared" ca="1" si="356"/>
        <v>2</v>
      </c>
      <c r="O54" s="229">
        <f t="shared" ca="1" si="357"/>
        <v>3</v>
      </c>
      <c r="P54" s="229">
        <f t="shared" ca="1" si="355"/>
        <v>2</v>
      </c>
      <c r="Q54" s="229">
        <f t="shared" ca="1" si="359"/>
        <v>2</v>
      </c>
      <c r="R54" s="229">
        <f t="shared" ca="1" si="359"/>
        <v>0</v>
      </c>
      <c r="S54" s="229">
        <f t="shared" ca="1" si="359"/>
        <v>0</v>
      </c>
      <c r="T54" s="229">
        <f t="shared" ca="1" si="359"/>
        <v>0</v>
      </c>
      <c r="U54" s="229">
        <f t="shared" ca="1" si="359"/>
        <v>0</v>
      </c>
      <c r="V54" s="229">
        <f t="shared" ca="1" si="355"/>
        <v>0</v>
      </c>
      <c r="W54" s="229">
        <f t="shared" ca="1" si="360"/>
        <v>1</v>
      </c>
      <c r="X54" s="229">
        <f t="shared" ref="X54:Y55" ca="1" si="450">OFFSET(X54,-1,0)</f>
        <v>1</v>
      </c>
      <c r="Y54" s="229">
        <f t="shared" ca="1" si="450"/>
        <v>1</v>
      </c>
      <c r="Z54" s="265"/>
      <c r="AA54" s="265"/>
      <c r="AB54" s="265"/>
      <c r="AC54" s="265"/>
      <c r="AD54" s="265"/>
      <c r="AE54" s="229">
        <f t="shared" ca="1" si="361"/>
        <v>0</v>
      </c>
      <c r="AF54" s="265"/>
      <c r="AG54" s="265">
        <f t="shared" ca="1" si="362"/>
        <v>0</v>
      </c>
      <c r="AH54" s="265">
        <f t="shared" ca="1" si="362"/>
        <v>0</v>
      </c>
      <c r="AI54" s="265">
        <f t="shared" ca="1" si="362"/>
        <v>0</v>
      </c>
      <c r="AJ54" s="265">
        <f t="shared" ca="1" si="362"/>
        <v>0</v>
      </c>
      <c r="AK54" s="265">
        <f t="shared" ca="1" si="362"/>
        <v>0</v>
      </c>
      <c r="AL54" s="265">
        <f t="shared" ca="1" si="362"/>
        <v>0</v>
      </c>
      <c r="AM54" s="265">
        <f t="shared" ca="1" si="362"/>
        <v>0</v>
      </c>
      <c r="AN54" s="136">
        <f t="shared" ca="1" si="284"/>
        <v>2</v>
      </c>
      <c r="AO54" s="136">
        <f ca="1">INDEX(CHOOSE($P54,DataAutumn!i.AdultDrys,DataWinter!i.AdultDrys,DataSpring!i.AdultDrys),1,$O54)</f>
        <v>4</v>
      </c>
      <c r="AP54" s="5">
        <f t="shared" ca="1" si="285"/>
        <v>1</v>
      </c>
      <c r="AQ54" s="5">
        <f t="shared" ca="1" si="285"/>
        <v>1</v>
      </c>
      <c r="AR54" s="5">
        <f t="shared" ca="1" si="286"/>
        <v>3</v>
      </c>
      <c r="AS54">
        <f t="shared" ca="1" si="287"/>
        <v>7</v>
      </c>
      <c r="AV54" s="224" t="str">
        <f t="shared" ca="1" si="288"/>
        <v>FeedSupply 00014 GSW MWM&amp;BBT Day169 Scan2-0000 RR     GP100% WP100% MP100% T_TRUE (F33N11)</v>
      </c>
      <c r="AW54" s="9" t="str">
        <f ca="1">IF(COUNTIF(AV$5:AV54,AV54)=1,"-","Dup")</f>
        <v>-</v>
      </c>
      <c r="AX54" s="9"/>
      <c r="AY54" s="19" t="b">
        <f t="shared" ref="AY54:BF54" ca="1" si="451">OFFSET(AY$5,$B54,0)</f>
        <v>0</v>
      </c>
      <c r="AZ54" s="19" t="b">
        <f t="shared" ca="1" si="451"/>
        <v>0</v>
      </c>
      <c r="BA54" s="19" t="b">
        <f t="shared" ca="1" si="451"/>
        <v>0</v>
      </c>
      <c r="BB54" s="19" t="b">
        <f t="shared" ca="1" si="420"/>
        <v>0</v>
      </c>
      <c r="BC54" s="19" t="b">
        <f t="shared" ca="1" si="420"/>
        <v>0</v>
      </c>
      <c r="BD54" s="19" t="b">
        <f t="shared" ca="1" si="451"/>
        <v>0</v>
      </c>
      <c r="BE54" s="19" t="b">
        <f t="shared" ca="1" si="451"/>
        <v>0</v>
      </c>
      <c r="BF54" s="19" t="b">
        <f t="shared" ca="1" si="451"/>
        <v>0</v>
      </c>
      <c r="BG54" s="9"/>
      <c r="BH54" s="19" t="b">
        <f t="shared" ca="1" si="289"/>
        <v>1</v>
      </c>
      <c r="BI54" s="19" t="str">
        <f t="shared" ca="1" si="289"/>
        <v>-</v>
      </c>
      <c r="BJ54" s="19" t="str">
        <f t="shared" ca="1" si="289"/>
        <v>-</v>
      </c>
      <c r="BK54" s="19" t="str">
        <f t="shared" ca="1" si="289"/>
        <v>-</v>
      </c>
      <c r="BL54" s="19" t="b">
        <f t="shared" ca="1" si="289"/>
        <v>0</v>
      </c>
      <c r="BM54" s="19">
        <f t="shared" ca="1" si="290"/>
        <v>0</v>
      </c>
      <c r="BN54" s="19" t="b">
        <f t="shared" ca="1" si="290"/>
        <v>1</v>
      </c>
      <c r="BO54" s="9"/>
      <c r="BP54" s="19" t="str">
        <f t="shared" ca="1" si="291"/>
        <v>-</v>
      </c>
      <c r="BQ54" s="5" t="str">
        <f t="shared" ca="1" si="292"/>
        <v>-</v>
      </c>
      <c r="BR54" s="5">
        <f t="shared" ca="1" si="293"/>
        <v>0</v>
      </c>
      <c r="BS54" s="19" t="str">
        <f t="shared" ca="1" si="294"/>
        <v>-</v>
      </c>
      <c r="BT54" s="19" t="str">
        <f t="shared" ca="1" si="294"/>
        <v>-</v>
      </c>
      <c r="BU54" s="19" t="str">
        <f t="shared" ca="1" si="294"/>
        <v>-</v>
      </c>
      <c r="BV54" s="5" t="str">
        <f t="shared" ca="1" si="295"/>
        <v>-</v>
      </c>
      <c r="BW54" s="5">
        <f t="shared" ca="1" si="296"/>
        <v>0</v>
      </c>
      <c r="BX54" s="19" t="str">
        <f t="shared" ca="1" si="297"/>
        <v>-</v>
      </c>
      <c r="BY54" s="5" t="str">
        <f t="shared" ca="1" si="298"/>
        <v>-</v>
      </c>
      <c r="BZ54" s="5">
        <f t="shared" ca="1" si="299"/>
        <v>0</v>
      </c>
      <c r="CA54" s="19" t="str">
        <f t="shared" ca="1" si="300"/>
        <v>-</v>
      </c>
      <c r="CB54" s="19" t="str">
        <f t="shared" ca="1" si="300"/>
        <v>-</v>
      </c>
      <c r="CC54" s="19" t="str">
        <f t="shared" ca="1" si="300"/>
        <v>-</v>
      </c>
      <c r="CD54" s="5" t="str">
        <f t="shared" ca="1" si="301"/>
        <v>-</v>
      </c>
      <c r="CE54" s="5">
        <f t="shared" ca="1" si="302"/>
        <v>0</v>
      </c>
      <c r="CF54" s="9"/>
      <c r="CG54" s="19" t="str">
        <f t="shared" ca="1" si="303"/>
        <v>-</v>
      </c>
      <c r="CH54" s="19" t="str">
        <f t="shared" ca="1" si="303"/>
        <v>-</v>
      </c>
      <c r="CI54" s="19" t="str">
        <f t="shared" ca="1" si="303"/>
        <v>-</v>
      </c>
      <c r="CJ54" s="19" t="str">
        <f t="shared" ca="1" si="303"/>
        <v>-</v>
      </c>
      <c r="CK54" s="19" t="str">
        <f t="shared" ca="1" si="303"/>
        <v>-</v>
      </c>
      <c r="CL54" s="19" t="str">
        <f t="shared" ca="1" si="303"/>
        <v>-</v>
      </c>
      <c r="CM54" s="19" t="str">
        <f t="shared" ca="1" si="303"/>
        <v>-</v>
      </c>
      <c r="CN54" s="19" t="str">
        <f t="shared" ca="1" si="303"/>
        <v>-</v>
      </c>
      <c r="CO54" s="19" t="str">
        <f t="shared" ca="1" si="303"/>
        <v>-</v>
      </c>
      <c r="CP54" s="19" t="str">
        <f t="shared" ca="1" si="303"/>
        <v>-</v>
      </c>
      <c r="CQ54" s="9"/>
      <c r="CR54" s="136" t="b">
        <f t="shared" ca="1" si="304"/>
        <v>1</v>
      </c>
      <c r="CS54" s="229" t="b">
        <f ca="1">OFFSET(CS54,-1,0)</f>
        <v>1</v>
      </c>
      <c r="CT54" s="19" t="b">
        <f t="shared" ca="1" si="396"/>
        <v>1</v>
      </c>
      <c r="CU54" s="582">
        <f t="shared" ca="1" si="397"/>
        <v>232120000007</v>
      </c>
      <c r="CV54" s="19" t="b">
        <f t="shared" ca="1" si="396"/>
        <v>0</v>
      </c>
      <c r="CW54" s="12" t="s">
        <v>31</v>
      </c>
      <c r="CX54" s="19" t="str">
        <f t="shared" ca="1" si="375"/>
        <v>-</v>
      </c>
      <c r="CY54" s="583">
        <f t="shared" ca="1" si="390"/>
        <v>232120000007</v>
      </c>
      <c r="CZ54" s="430">
        <f t="shared" ca="1" si="306"/>
        <v>669</v>
      </c>
      <c r="DA54" s="430">
        <f t="shared" ca="1" si="306"/>
        <v>703</v>
      </c>
      <c r="DB54" s="430">
        <f t="shared" ca="1" si="306"/>
        <v>738</v>
      </c>
      <c r="DC54" s="144">
        <f t="shared" ca="1" si="307"/>
        <v>413</v>
      </c>
      <c r="DD54" s="144">
        <f t="shared" ca="1" si="307"/>
        <v>448</v>
      </c>
      <c r="DE54" s="144">
        <f t="shared" ca="1" si="307"/>
        <v>483</v>
      </c>
      <c r="DF54" s="19" t="str">
        <f t="shared" ca="1" si="376"/>
        <v>-</v>
      </c>
      <c r="DG54" s="19" t="str">
        <f t="shared" ca="1" si="308"/>
        <v>-</v>
      </c>
      <c r="DH54" s="19" t="str">
        <f t="shared" ca="1" si="308"/>
        <v>-</v>
      </c>
      <c r="DI54" s="19" t="str">
        <f t="shared" ca="1" si="308"/>
        <v>-</v>
      </c>
      <c r="DJ54" s="19" t="str">
        <f t="shared" ca="1" si="308"/>
        <v>-</v>
      </c>
      <c r="DK54" s="19" t="str">
        <f t="shared" ca="1" si="308"/>
        <v>-</v>
      </c>
      <c r="DL54" s="12">
        <v>1</v>
      </c>
      <c r="DM54" s="12">
        <v>1</v>
      </c>
      <c r="DN54" s="19">
        <f t="shared" ca="1" si="309"/>
        <v>0</v>
      </c>
      <c r="DO54" s="19" t="str">
        <f t="shared" ca="1" si="309"/>
        <v>-</v>
      </c>
      <c r="DP54" s="19" t="str">
        <f t="shared" ca="1" si="309"/>
        <v>-</v>
      </c>
      <c r="DQ54" s="19" t="str">
        <f t="shared" ca="1" si="377"/>
        <v>-</v>
      </c>
      <c r="DR54" s="19" t="str">
        <f t="shared" ca="1" si="377"/>
        <v>-</v>
      </c>
      <c r="DS54" s="19" t="str">
        <f t="shared" ca="1" si="377"/>
        <v>-</v>
      </c>
      <c r="DT54" s="19">
        <f t="shared" ca="1" si="377"/>
        <v>0</v>
      </c>
      <c r="DU54" s="19" t="str">
        <f t="shared" ca="1" si="377"/>
        <v>-</v>
      </c>
      <c r="DV54" s="19" t="str">
        <f t="shared" ca="1" si="377"/>
        <v>-</v>
      </c>
      <c r="DW54" s="19" t="str">
        <f t="shared" ca="1" si="289"/>
        <v>-</v>
      </c>
      <c r="DX54" s="19">
        <f t="shared" ca="1" si="289"/>
        <v>1</v>
      </c>
      <c r="DY54" s="19">
        <f t="shared" ca="1" si="289"/>
        <v>1</v>
      </c>
      <c r="DZ54" s="9"/>
      <c r="EA54" s="19" t="str">
        <f t="shared" ca="1" si="178"/>
        <v>-</v>
      </c>
      <c r="EB54" s="19" t="str">
        <f t="shared" ca="1" si="178"/>
        <v>-</v>
      </c>
      <c r="EC54" s="19" t="str">
        <f t="shared" ca="1" si="178"/>
        <v>-</v>
      </c>
      <c r="ED54" s="19" t="str">
        <f t="shared" ca="1" si="178"/>
        <v>-</v>
      </c>
      <c r="EE54" s="19" t="str">
        <f t="shared" ca="1" si="178"/>
        <v>-</v>
      </c>
      <c r="EF54" s="19" t="str">
        <f t="shared" ca="1" si="178"/>
        <v>-</v>
      </c>
      <c r="EG54" s="19" t="str">
        <f t="shared" ca="1" si="178"/>
        <v>-</v>
      </c>
      <c r="EH54" s="19" t="str">
        <f t="shared" ca="1" si="178"/>
        <v>-</v>
      </c>
      <c r="EI54" s="19" t="str">
        <f t="shared" ca="1" si="178"/>
        <v>-</v>
      </c>
      <c r="EJ54" s="19" t="str">
        <f t="shared" ca="1" si="178"/>
        <v>-</v>
      </c>
      <c r="EK54" s="19" t="str">
        <f t="shared" ca="1" si="178"/>
        <v>-</v>
      </c>
      <c r="EL54" s="19" t="str">
        <f t="shared" ca="1" si="178"/>
        <v>-</v>
      </c>
      <c r="EM54" s="19">
        <f t="shared" ca="1" si="378"/>
        <v>0</v>
      </c>
      <c r="EN54" s="19">
        <f t="shared" ca="1" si="311"/>
        <v>0</v>
      </c>
      <c r="EO54" s="19">
        <f t="shared" ca="1" si="311"/>
        <v>0</v>
      </c>
      <c r="EP54" s="19">
        <f t="shared" ca="1" si="311"/>
        <v>0</v>
      </c>
      <c r="EQ54" s="19">
        <f t="shared" ca="1" si="311"/>
        <v>0</v>
      </c>
      <c r="ER54" s="19">
        <f t="shared" ca="1" si="311"/>
        <v>0</v>
      </c>
      <c r="ES54" s="19">
        <f t="shared" ca="1" si="311"/>
        <v>0</v>
      </c>
      <c r="ET54" s="19">
        <f t="shared" ca="1" si="311"/>
        <v>0</v>
      </c>
      <c r="EU54" s="19">
        <f t="shared" ca="1" si="311"/>
        <v>0</v>
      </c>
      <c r="EV54" s="19">
        <f t="shared" ca="1" si="311"/>
        <v>0</v>
      </c>
      <c r="EW54" s="19">
        <f t="shared" ca="1" si="311"/>
        <v>0</v>
      </c>
      <c r="EX54" s="19">
        <f t="shared" ca="1" si="311"/>
        <v>0</v>
      </c>
      <c r="EY54" s="19">
        <f t="shared" ca="1" si="311"/>
        <v>0</v>
      </c>
      <c r="EZ54" s="19">
        <f t="shared" ca="1" si="311"/>
        <v>0</v>
      </c>
      <c r="FA54" s="19">
        <f t="shared" ca="1" si="311"/>
        <v>0</v>
      </c>
      <c r="FB54" s="19">
        <f t="shared" ca="1" si="311"/>
        <v>0</v>
      </c>
      <c r="FC54" s="19">
        <f t="shared" ca="1" si="311"/>
        <v>0</v>
      </c>
      <c r="FD54" s="19">
        <f t="shared" ca="1" si="311"/>
        <v>0</v>
      </c>
      <c r="FE54" s="19">
        <f t="shared" ca="1" si="311"/>
        <v>0</v>
      </c>
      <c r="FF54" s="19">
        <f t="shared" ca="1" si="311"/>
        <v>0</v>
      </c>
      <c r="FG54" s="19">
        <f t="shared" ca="1" si="311"/>
        <v>0</v>
      </c>
      <c r="FH54" s="19">
        <f t="shared" ca="1" si="311"/>
        <v>0</v>
      </c>
      <c r="FI54" s="19">
        <f t="shared" ca="1" si="311"/>
        <v>0</v>
      </c>
      <c r="FJ54" s="19">
        <f t="shared" ca="1" si="311"/>
        <v>0</v>
      </c>
      <c r="FK54" s="19">
        <f t="shared" ref="FK54:HV54" ca="1" si="452">OFFSET(FK$5,$B54,0)</f>
        <v>0</v>
      </c>
      <c r="FL54" s="19">
        <f t="shared" ca="1" si="452"/>
        <v>0</v>
      </c>
      <c r="FM54" s="19">
        <f t="shared" ca="1" si="452"/>
        <v>0</v>
      </c>
      <c r="FN54" s="19">
        <f t="shared" ca="1" si="452"/>
        <v>0</v>
      </c>
      <c r="FO54" s="19">
        <f t="shared" ca="1" si="452"/>
        <v>0</v>
      </c>
      <c r="FP54" s="19">
        <f t="shared" ca="1" si="452"/>
        <v>0</v>
      </c>
      <c r="FQ54" s="19">
        <f t="shared" ca="1" si="452"/>
        <v>0</v>
      </c>
      <c r="FR54" s="19">
        <f t="shared" ca="1" si="452"/>
        <v>0</v>
      </c>
      <c r="FS54" s="19">
        <f t="shared" ca="1" si="452"/>
        <v>0</v>
      </c>
      <c r="FT54" s="19">
        <f t="shared" ca="1" si="452"/>
        <v>0</v>
      </c>
      <c r="FU54" s="19">
        <f t="shared" ca="1" si="452"/>
        <v>0</v>
      </c>
      <c r="FV54" s="19">
        <f t="shared" ca="1" si="452"/>
        <v>0</v>
      </c>
      <c r="FW54" s="19">
        <f t="shared" ca="1" si="452"/>
        <v>0</v>
      </c>
      <c r="FX54" s="19">
        <f t="shared" ca="1" si="452"/>
        <v>0</v>
      </c>
      <c r="FY54" s="19">
        <f t="shared" ca="1" si="452"/>
        <v>0</v>
      </c>
      <c r="FZ54" s="19">
        <f t="shared" ca="1" si="452"/>
        <v>0</v>
      </c>
      <c r="GA54" s="19">
        <f t="shared" ca="1" si="452"/>
        <v>0</v>
      </c>
      <c r="GB54" s="19">
        <f t="shared" ca="1" si="452"/>
        <v>0</v>
      </c>
      <c r="GC54" s="19">
        <f t="shared" ca="1" si="452"/>
        <v>0</v>
      </c>
      <c r="GD54" s="19">
        <f t="shared" ca="1" si="452"/>
        <v>0</v>
      </c>
      <c r="GE54" s="19">
        <f t="shared" ca="1" si="452"/>
        <v>0</v>
      </c>
      <c r="GF54" s="19">
        <f t="shared" ca="1" si="452"/>
        <v>0</v>
      </c>
      <c r="GG54" s="19">
        <f t="shared" ca="1" si="452"/>
        <v>0</v>
      </c>
      <c r="GH54" s="19">
        <f t="shared" ca="1" si="452"/>
        <v>0</v>
      </c>
      <c r="GI54" s="19">
        <f t="shared" ca="1" si="452"/>
        <v>0</v>
      </c>
      <c r="GJ54" s="19">
        <f t="shared" ca="1" si="452"/>
        <v>0</v>
      </c>
      <c r="GK54" s="19">
        <f t="shared" ca="1" si="452"/>
        <v>0</v>
      </c>
      <c r="GL54" s="19">
        <f t="shared" ca="1" si="452"/>
        <v>0</v>
      </c>
      <c r="GM54" s="19">
        <f t="shared" ca="1" si="452"/>
        <v>0</v>
      </c>
      <c r="GN54" s="19">
        <f t="shared" ca="1" si="452"/>
        <v>0</v>
      </c>
      <c r="GO54" s="19">
        <f t="shared" ca="1" si="452"/>
        <v>0</v>
      </c>
      <c r="GP54" s="19">
        <f t="shared" ca="1" si="452"/>
        <v>0</v>
      </c>
      <c r="GQ54" s="19">
        <f t="shared" ca="1" si="452"/>
        <v>0</v>
      </c>
      <c r="GR54" s="19">
        <f t="shared" ca="1" si="452"/>
        <v>0</v>
      </c>
      <c r="GS54" s="19">
        <f t="shared" ca="1" si="452"/>
        <v>0</v>
      </c>
      <c r="GT54" s="19">
        <f t="shared" ca="1" si="452"/>
        <v>0</v>
      </c>
      <c r="GU54" s="19">
        <f t="shared" ca="1" si="452"/>
        <v>0</v>
      </c>
      <c r="GV54" s="19">
        <f t="shared" ca="1" si="452"/>
        <v>0</v>
      </c>
      <c r="GW54" s="19">
        <f t="shared" ca="1" si="452"/>
        <v>0</v>
      </c>
      <c r="GX54" s="19">
        <f t="shared" ca="1" si="452"/>
        <v>0</v>
      </c>
      <c r="GY54" s="19">
        <f t="shared" ca="1" si="452"/>
        <v>0</v>
      </c>
      <c r="GZ54" s="19">
        <f t="shared" ca="1" si="452"/>
        <v>0</v>
      </c>
      <c r="HA54" s="19">
        <f t="shared" ca="1" si="452"/>
        <v>0</v>
      </c>
      <c r="HB54" s="19">
        <f t="shared" ca="1" si="452"/>
        <v>0</v>
      </c>
      <c r="HC54" s="19">
        <f t="shared" ca="1" si="452"/>
        <v>0</v>
      </c>
      <c r="HD54" s="19">
        <f t="shared" ca="1" si="452"/>
        <v>0</v>
      </c>
      <c r="HE54" s="19">
        <f t="shared" ca="1" si="452"/>
        <v>0</v>
      </c>
      <c r="HF54" s="19">
        <f t="shared" ca="1" si="452"/>
        <v>0</v>
      </c>
      <c r="HG54" s="19">
        <f t="shared" ca="1" si="452"/>
        <v>0</v>
      </c>
      <c r="HH54" s="19">
        <f t="shared" ca="1" si="452"/>
        <v>0</v>
      </c>
      <c r="HI54" s="19">
        <f t="shared" ca="1" si="452"/>
        <v>0</v>
      </c>
      <c r="HJ54" s="19">
        <f t="shared" ca="1" si="452"/>
        <v>0</v>
      </c>
      <c r="HK54" s="19">
        <f t="shared" ca="1" si="452"/>
        <v>0</v>
      </c>
      <c r="HL54" s="19">
        <f t="shared" ca="1" si="452"/>
        <v>0</v>
      </c>
      <c r="HM54" s="19">
        <f t="shared" ca="1" si="452"/>
        <v>0</v>
      </c>
      <c r="HN54" s="19">
        <f t="shared" ca="1" si="452"/>
        <v>0</v>
      </c>
      <c r="HO54" s="19">
        <f t="shared" ca="1" si="452"/>
        <v>0</v>
      </c>
      <c r="HP54" s="19">
        <f t="shared" ca="1" si="452"/>
        <v>0</v>
      </c>
      <c r="HQ54" s="19">
        <f t="shared" ca="1" si="452"/>
        <v>0</v>
      </c>
      <c r="HR54" s="19">
        <f t="shared" ca="1" si="452"/>
        <v>0</v>
      </c>
      <c r="HS54" s="19">
        <f t="shared" ca="1" si="452"/>
        <v>0</v>
      </c>
      <c r="HT54" s="19">
        <f t="shared" ca="1" si="452"/>
        <v>0</v>
      </c>
      <c r="HU54" s="19">
        <f t="shared" ca="1" si="452"/>
        <v>0</v>
      </c>
      <c r="HV54" s="19">
        <f t="shared" ca="1" si="452"/>
        <v>0</v>
      </c>
      <c r="HW54" s="19">
        <f t="shared" ref="HW54:JG54" ca="1" si="453">OFFSET(HW$5,$B54,0)</f>
        <v>0</v>
      </c>
      <c r="HX54" s="19">
        <f t="shared" ca="1" si="453"/>
        <v>0</v>
      </c>
      <c r="HY54" s="19">
        <f t="shared" ca="1" si="316"/>
        <v>0</v>
      </c>
      <c r="HZ54" s="19">
        <f t="shared" ca="1" si="316"/>
        <v>0</v>
      </c>
      <c r="IA54" s="19">
        <f t="shared" ca="1" si="316"/>
        <v>0</v>
      </c>
      <c r="IB54" s="19">
        <f t="shared" ca="1" si="316"/>
        <v>0</v>
      </c>
      <c r="IC54" s="19">
        <f t="shared" ca="1" si="316"/>
        <v>0</v>
      </c>
      <c r="ID54" s="19">
        <f t="shared" ca="1" si="316"/>
        <v>0</v>
      </c>
      <c r="IE54" s="19">
        <f t="shared" ca="1" si="316"/>
        <v>0</v>
      </c>
      <c r="IF54" s="19">
        <f t="shared" ca="1" si="316"/>
        <v>0</v>
      </c>
      <c r="IG54" s="19">
        <f t="shared" ca="1" si="316"/>
        <v>0</v>
      </c>
      <c r="IH54" s="19">
        <f t="shared" ca="1" si="316"/>
        <v>0</v>
      </c>
      <c r="II54" s="19">
        <f t="shared" ca="1" si="453"/>
        <v>0</v>
      </c>
      <c r="IJ54" s="19">
        <f t="shared" ca="1" si="453"/>
        <v>0</v>
      </c>
      <c r="IK54" s="19">
        <f t="shared" ca="1" si="453"/>
        <v>0</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0</v>
      </c>
      <c r="IZ54" s="19">
        <f t="shared" ca="1" si="453"/>
        <v>0</v>
      </c>
      <c r="JA54" s="19">
        <f t="shared" ca="1" si="453"/>
        <v>0</v>
      </c>
      <c r="JB54" s="19">
        <f t="shared" ca="1" si="453"/>
        <v>0</v>
      </c>
      <c r="JC54" s="19">
        <f t="shared" ca="1" si="453"/>
        <v>0</v>
      </c>
      <c r="JD54" s="19">
        <f t="shared" ca="1" si="453"/>
        <v>0</v>
      </c>
      <c r="JE54" s="19">
        <f t="shared" ca="1" si="453"/>
        <v>0</v>
      </c>
      <c r="JF54" s="19">
        <f t="shared" ca="1" si="453"/>
        <v>0</v>
      </c>
      <c r="JG54" s="19">
        <f t="shared" ca="1" si="453"/>
        <v>0</v>
      </c>
      <c r="JH54" s="5">
        <f t="shared" ca="1" si="317"/>
        <v>43</v>
      </c>
      <c r="JI54" s="9"/>
      <c r="JJ54" s="5">
        <f t="shared" ca="1" si="318"/>
        <v>1</v>
      </c>
      <c r="JK54" s="5" t="b">
        <f t="shared" ca="1" si="318"/>
        <v>1</v>
      </c>
      <c r="JL54" s="19">
        <f t="shared" ca="1" si="380"/>
        <v>0</v>
      </c>
      <c r="JM54" s="5">
        <f t="shared" ca="1" si="319"/>
        <v>0</v>
      </c>
      <c r="JN54" s="5">
        <f t="shared" ca="1" si="320"/>
        <v>0.01</v>
      </c>
      <c r="JO54" s="19">
        <f t="shared" ca="1" si="321"/>
        <v>0</v>
      </c>
      <c r="JP54" s="19">
        <f t="shared" ca="1" si="321"/>
        <v>0</v>
      </c>
      <c r="JQ54" s="19">
        <f t="shared" ca="1" si="321"/>
        <v>60</v>
      </c>
      <c r="JR54" s="19">
        <f t="shared" ca="1" si="380"/>
        <v>1</v>
      </c>
      <c r="JS54" s="19">
        <f t="shared" ca="1" si="380"/>
        <v>0</v>
      </c>
      <c r="JT54" s="19">
        <f t="shared" ca="1" si="380"/>
        <v>0</v>
      </c>
      <c r="JU54" s="19">
        <f t="shared" ca="1" si="380"/>
        <v>0</v>
      </c>
      <c r="JV54" s="19">
        <f t="shared" ca="1" si="380"/>
        <v>0</v>
      </c>
      <c r="JW54" s="19">
        <f t="shared" ca="1" si="380"/>
        <v>0</v>
      </c>
      <c r="JX54" s="19">
        <f t="shared" ca="1" si="380"/>
        <v>0</v>
      </c>
      <c r="JY54" s="19">
        <f t="shared" ca="1" si="380"/>
        <v>0</v>
      </c>
      <c r="JZ54" s="19">
        <f t="shared" ca="1" si="380"/>
        <v>0</v>
      </c>
      <c r="KA54" s="19">
        <f t="shared" ca="1" si="380"/>
        <v>0</v>
      </c>
      <c r="KB54" s="19">
        <f t="shared" ca="1" si="380"/>
        <v>0</v>
      </c>
      <c r="KC54" s="19">
        <f t="shared" ca="1" si="380"/>
        <v>0</v>
      </c>
      <c r="KD54" s="19">
        <f t="shared" ca="1" si="380"/>
        <v>0</v>
      </c>
      <c r="KE54" s="19">
        <f t="shared" ca="1" si="380"/>
        <v>0</v>
      </c>
      <c r="KF54" s="19">
        <f t="shared" ref="KF54:LC54" ca="1" si="454">OFFSET(KF$5,$B54,0)</f>
        <v>0</v>
      </c>
      <c r="KG54" s="19">
        <f t="shared" ca="1" si="454"/>
        <v>0</v>
      </c>
      <c r="KH54" s="19">
        <f t="shared" ca="1" si="454"/>
        <v>0</v>
      </c>
      <c r="KI54" s="19">
        <f t="shared" ca="1" si="454"/>
        <v>0</v>
      </c>
      <c r="KJ54" s="19">
        <f t="shared" ca="1" si="454"/>
        <v>0</v>
      </c>
      <c r="KK54" s="19">
        <f t="shared" ca="1" si="454"/>
        <v>0</v>
      </c>
      <c r="KL54" s="19">
        <f t="shared" ca="1" si="454"/>
        <v>0</v>
      </c>
      <c r="KM54" s="19">
        <f t="shared" ca="1" si="454"/>
        <v>0</v>
      </c>
      <c r="KN54" s="5">
        <f t="shared" ca="1" si="322"/>
        <v>0</v>
      </c>
      <c r="KO54" s="5">
        <f t="shared" ca="1" si="322"/>
        <v>0</v>
      </c>
      <c r="KP54" s="5">
        <f t="shared" ca="1" si="322"/>
        <v>0.05</v>
      </c>
      <c r="KQ54" s="5">
        <f t="shared" ca="1" si="322"/>
        <v>0.05</v>
      </c>
      <c r="KR54" s="19">
        <f t="shared" ca="1" si="270"/>
        <v>0</v>
      </c>
      <c r="KS54" s="19">
        <f t="shared" ca="1" si="454"/>
        <v>0</v>
      </c>
      <c r="KT54" s="19">
        <f t="shared" ca="1" si="222"/>
        <v>0</v>
      </c>
      <c r="KU54" s="19">
        <f t="shared" ca="1" si="222"/>
        <v>0</v>
      </c>
      <c r="KV54" s="19">
        <f t="shared" ca="1" si="222"/>
        <v>0</v>
      </c>
      <c r="KW54" s="19">
        <f t="shared" ca="1" si="454"/>
        <v>0</v>
      </c>
      <c r="KX54" s="19">
        <f t="shared" ca="1" si="454"/>
        <v>1</v>
      </c>
      <c r="KY54" s="19">
        <f t="shared" ca="1" si="323"/>
        <v>0</v>
      </c>
      <c r="KZ54" s="19">
        <f t="shared" ca="1" si="323"/>
        <v>0</v>
      </c>
      <c r="LA54" s="19">
        <f t="shared" ca="1" si="323"/>
        <v>0</v>
      </c>
      <c r="LB54" s="19">
        <f t="shared" ca="1" si="454"/>
        <v>0</v>
      </c>
      <c r="LC54" s="19">
        <f t="shared" ca="1" si="454"/>
        <v>1</v>
      </c>
      <c r="LD54" s="9"/>
      <c r="LE54" s="19" t="str">
        <f t="shared" ca="1" si="324"/>
        <v>-</v>
      </c>
      <c r="LF54" s="19" t="str">
        <f t="shared" ca="1" si="324"/>
        <v>-</v>
      </c>
      <c r="LG54" s="19" t="str">
        <f t="shared" ca="1" si="324"/>
        <v>-</v>
      </c>
      <c r="LH54" s="19" t="str">
        <f t="shared" ca="1" si="324"/>
        <v>-</v>
      </c>
      <c r="LI54" s="5" t="b">
        <f t="shared" ca="1" si="325"/>
        <v>0</v>
      </c>
      <c r="LJ54" s="5" t="b">
        <f t="shared" ca="1" si="326"/>
        <v>0</v>
      </c>
      <c r="LK54" s="5" t="b">
        <f t="shared" ca="1" si="326"/>
        <v>1</v>
      </c>
      <c r="LL54" s="5" t="b">
        <f t="shared" ca="1" si="326"/>
        <v>0</v>
      </c>
      <c r="LM54" s="136">
        <f t="shared" ca="1" si="327"/>
        <v>2</v>
      </c>
      <c r="LN54" s="136">
        <f t="shared" ca="1" si="327"/>
        <v>2</v>
      </c>
      <c r="LO54" s="5" t="b">
        <f t="shared" ref="LO54:LR60" ca="1" si="455">INDEX(i.dryman,($AO54-1)*4+$AN54,LO$18)</f>
        <v>0</v>
      </c>
      <c r="LP54" s="5" t="b">
        <f t="shared" ca="1" si="455"/>
        <v>0</v>
      </c>
      <c r="LQ54" s="5" t="b">
        <f t="shared" ca="1" si="455"/>
        <v>1</v>
      </c>
      <c r="LR54" s="5" t="b">
        <f t="shared" ca="1" si="455"/>
        <v>0</v>
      </c>
      <c r="LS54" s="5">
        <f t="shared" ref="LS54:LT60" ca="1" si="456">INDEX(i.dryman,($AO54-1)*4+$AN54,LS$18+$O54-1)</f>
        <v>1</v>
      </c>
      <c r="LT54" s="5">
        <f t="shared" ca="1" si="456"/>
        <v>0.66</v>
      </c>
      <c r="LU54" s="5" t="b">
        <f t="shared" ref="LU54:LU60" ca="1" si="457">AND(INDEX(i.dryman,($AO54-1)*4+$AN54,LU$18),($LN54&gt;0))</f>
        <v>1</v>
      </c>
      <c r="LV54" s="5" t="str" cm="1">
        <f t="array" aca="1" ref="LV54" ca="1">IF(OR(LW54:MD54&lt;&gt;"-"),TRUE,"-")</f>
        <v>-</v>
      </c>
      <c r="LW54" s="19" t="str">
        <f t="shared" ca="1" si="330"/>
        <v>-</v>
      </c>
      <c r="LX54" s="19" t="str">
        <f t="shared" ca="1" si="330"/>
        <v>-</v>
      </c>
      <c r="LY54" s="19" t="str">
        <f t="shared" ca="1" si="330"/>
        <v>-</v>
      </c>
      <c r="LZ54" s="19" t="str">
        <f t="shared" ca="1" si="330"/>
        <v>-</v>
      </c>
      <c r="MA54" s="19" t="str">
        <f t="shared" ca="1" si="330"/>
        <v>-</v>
      </c>
      <c r="MB54" s="19" t="str">
        <f t="shared" ca="1" si="330"/>
        <v>-</v>
      </c>
      <c r="MC54" s="19" t="str">
        <f t="shared" ca="1" si="330"/>
        <v>-</v>
      </c>
      <c r="MD54" s="19" t="str">
        <f t="shared" ca="1" si="330"/>
        <v>-</v>
      </c>
      <c r="ME54" s="5" t="b">
        <f t="array" aca="1" ref="ME54" ca="1">IF(OR(MF54:ML54&lt;&gt;"-"),TRUE,"-")</f>
        <v>1</v>
      </c>
      <c r="MF54" s="19">
        <f t="shared" ca="1" si="383"/>
        <v>0</v>
      </c>
      <c r="MG54" s="19" t="str">
        <f t="shared" ca="1" si="383"/>
        <v>-</v>
      </c>
      <c r="MH54" s="19">
        <f t="shared" ca="1" si="383"/>
        <v>999999</v>
      </c>
      <c r="MI54" s="19">
        <f t="shared" ca="1" si="383"/>
        <v>999999</v>
      </c>
      <c r="MJ54" s="19">
        <f t="shared" ca="1" si="383"/>
        <v>999999</v>
      </c>
      <c r="MK54" s="19">
        <f t="shared" ca="1" si="383"/>
        <v>999999</v>
      </c>
      <c r="ML54" s="19">
        <f t="shared" ca="1" si="383"/>
        <v>999999</v>
      </c>
      <c r="MM54" s="5" t="str">
        <f t="array" aca="1" ref="MM54" ca="1">IF(OR(MN54:MO54&lt;&gt;"-"),TRUE,"-")</f>
        <v>-</v>
      </c>
      <c r="MN54" s="19" t="str">
        <f t="shared" ca="1" si="332"/>
        <v>-</v>
      </c>
      <c r="MO54" s="19" t="str">
        <f t="shared" ca="1" si="332"/>
        <v>-</v>
      </c>
      <c r="MP54" s="19" t="b">
        <f t="shared" ca="1" si="383"/>
        <v>0</v>
      </c>
      <c r="MQ54" s="19">
        <f t="shared" ca="1" si="383"/>
        <v>0</v>
      </c>
      <c r="MR54" s="5" t="str">
        <f t="shared" ca="1" si="333"/>
        <v>-</v>
      </c>
      <c r="MS54" s="5" t="str">
        <f t="shared" ca="1" si="333"/>
        <v>-</v>
      </c>
      <c r="MT54" s="5" t="str">
        <f t="shared" ca="1" si="333"/>
        <v>-</v>
      </c>
      <c r="MU54" s="5" t="str">
        <f t="shared" ca="1" si="333"/>
        <v>-</v>
      </c>
      <c r="MV54" s="19" t="str">
        <f t="shared" ca="1" si="237"/>
        <v>-</v>
      </c>
      <c r="MW54" s="19" t="str">
        <f t="shared" ca="1" si="335"/>
        <v>-</v>
      </c>
      <c r="MX54" s="19" t="str">
        <f t="shared" ca="1" si="335"/>
        <v>-</v>
      </c>
      <c r="MY54" s="19" t="str">
        <f t="shared" ca="1" si="335"/>
        <v>-</v>
      </c>
      <c r="MZ54" s="19" t="str">
        <f t="shared" ca="1" si="335"/>
        <v>-</v>
      </c>
      <c r="NA54" s="19" t="str">
        <f t="shared" ca="1" si="335"/>
        <v>-</v>
      </c>
      <c r="NB54" s="19" t="str">
        <f t="shared" ca="1" si="335"/>
        <v>-</v>
      </c>
      <c r="NC54" s="5" t="str">
        <f t="shared" ref="NC54:NH60" ca="1" si="458">INDEX(i.FlkStrctr,$O54,NC$18)</f>
        <v>-</v>
      </c>
      <c r="ND54" s="5">
        <f t="shared" ca="1" si="458"/>
        <v>500</v>
      </c>
      <c r="NE54" s="5">
        <f t="shared" ca="1" si="458"/>
        <v>500</v>
      </c>
      <c r="NF54" s="5" t="str">
        <f t="shared" ca="1" si="458"/>
        <v>-</v>
      </c>
      <c r="NG54" s="5">
        <f t="shared" ca="1" si="458"/>
        <v>150</v>
      </c>
      <c r="NH54" s="5">
        <f t="shared" ca="1" si="458"/>
        <v>550</v>
      </c>
      <c r="NI54" s="5">
        <f t="shared" ca="1" si="336"/>
        <v>1</v>
      </c>
      <c r="NJ54" s="9"/>
      <c r="NK54" s="19">
        <f t="shared" ca="1" si="335"/>
        <v>70</v>
      </c>
      <c r="NL54" s="19">
        <f t="shared" ca="1" si="386"/>
        <v>50</v>
      </c>
      <c r="NM54" s="19">
        <f t="shared" ca="1" si="386"/>
        <v>75</v>
      </c>
      <c r="NN54" s="19">
        <f t="shared" ca="1" si="386"/>
        <v>50</v>
      </c>
      <c r="NO54" s="19">
        <f t="shared" ca="1" si="239"/>
        <v>1</v>
      </c>
      <c r="NP54" s="5">
        <f t="shared" ca="1" si="337"/>
        <v>1</v>
      </c>
      <c r="NQ54" s="19">
        <f t="shared" ca="1" si="368"/>
        <v>1</v>
      </c>
      <c r="NR54" s="19">
        <f t="shared" ca="1" si="368"/>
        <v>1</v>
      </c>
      <c r="NS54" s="9"/>
      <c r="NT54" s="19" t="b">
        <f t="shared" ca="1" si="386"/>
        <v>0</v>
      </c>
      <c r="NU54" s="19" t="b">
        <f t="shared" ca="1" si="386"/>
        <v>0</v>
      </c>
      <c r="NV54" s="19" t="str">
        <f t="shared" ca="1" si="429"/>
        <v>-</v>
      </c>
      <c r="NW54" s="19" t="str">
        <f t="shared" ca="1" si="429"/>
        <v>-</v>
      </c>
      <c r="NX54" s="19">
        <f t="shared" ca="1" si="386"/>
        <v>1</v>
      </c>
      <c r="NY54" s="19">
        <f t="shared" ca="1" si="386"/>
        <v>1</v>
      </c>
      <c r="NZ54" s="19">
        <f t="shared" ca="1" si="386"/>
        <v>2.1403206110492325</v>
      </c>
      <c r="OA54" s="19">
        <f t="shared" ca="1" si="386"/>
        <v>1.965073149607067</v>
      </c>
      <c r="OB54" s="19">
        <f t="shared" ca="1" si="386"/>
        <v>1.9869867897902949</v>
      </c>
      <c r="OC54" s="19">
        <f t="shared" ca="1" si="386"/>
        <v>0.84809443844984356</v>
      </c>
      <c r="OD54" s="19">
        <f t="shared" ca="1" si="386"/>
        <v>1.2867145190754228</v>
      </c>
      <c r="OE54" s="19">
        <f t="shared" ca="1" si="386"/>
        <v>1</v>
      </c>
      <c r="OF54" s="19">
        <f t="shared" ca="1" si="386"/>
        <v>0.26</v>
      </c>
      <c r="OG54" s="9"/>
      <c r="OH54" s="12" t="str">
        <f t="shared" ca="1" si="339"/>
        <v>-</v>
      </c>
      <c r="OI54" s="19" t="str">
        <f t="shared" ref="OI54:QT54" ca="1" si="459">OFFSET(OI$5,$B54,0)</f>
        <v>-</v>
      </c>
      <c r="OJ54" s="19" t="str">
        <f t="shared" ca="1" si="459"/>
        <v>-</v>
      </c>
      <c r="OK54" s="19" t="str">
        <f t="shared" ca="1" si="341"/>
        <v>-</v>
      </c>
      <c r="OL54" s="19" t="str">
        <f t="shared" ca="1" si="459"/>
        <v>-</v>
      </c>
      <c r="OM54" s="19" t="str">
        <f t="shared" ca="1" si="342"/>
        <v>-</v>
      </c>
      <c r="ON54" s="19" t="str">
        <f t="shared" ca="1" si="459"/>
        <v>-</v>
      </c>
      <c r="OO54" s="19" t="str">
        <f t="shared" ca="1" si="459"/>
        <v>-</v>
      </c>
      <c r="OP54" s="19" t="str">
        <f t="shared" ca="1" si="459"/>
        <v>-</v>
      </c>
      <c r="OQ54" s="19" t="str">
        <f t="shared" ca="1" si="459"/>
        <v>-</v>
      </c>
      <c r="OR54" s="19" t="str">
        <f t="shared" ca="1" si="459"/>
        <v>-</v>
      </c>
      <c r="OS54" s="19" t="str">
        <f t="shared" ca="1" si="459"/>
        <v>-</v>
      </c>
      <c r="OT54" s="19" t="str">
        <f t="shared" ca="1" si="459"/>
        <v>-</v>
      </c>
      <c r="OU54" s="19" t="str">
        <f t="shared" ca="1" si="459"/>
        <v>-</v>
      </c>
      <c r="OV54" s="19" t="str">
        <f t="shared" ca="1" si="459"/>
        <v>-</v>
      </c>
      <c r="OW54" s="19" t="str">
        <f t="shared" ca="1" si="459"/>
        <v>-</v>
      </c>
      <c r="OX54" s="19" t="str">
        <f t="shared" ca="1" si="459"/>
        <v>-</v>
      </c>
      <c r="OY54" s="19" t="str">
        <f t="shared" ca="1" si="459"/>
        <v>-</v>
      </c>
      <c r="OZ54" s="19" t="str">
        <f t="shared" ca="1" si="459"/>
        <v>-</v>
      </c>
      <c r="PA54" s="19" t="str">
        <f t="shared" ca="1" si="459"/>
        <v>-</v>
      </c>
      <c r="PB54" s="19" t="str">
        <f t="shared" ca="1" si="459"/>
        <v>-</v>
      </c>
      <c r="PC54" s="19" t="str">
        <f t="shared" ca="1" si="459"/>
        <v>-</v>
      </c>
      <c r="PD54" s="19" t="str">
        <f t="shared" ca="1" si="459"/>
        <v>-</v>
      </c>
      <c r="PE54" s="19" t="str">
        <f t="shared" ca="1" si="459"/>
        <v>-</v>
      </c>
      <c r="PF54" s="19" t="str">
        <f t="shared" ca="1" si="459"/>
        <v>-</v>
      </c>
      <c r="PG54" s="19" t="str">
        <f t="shared" ca="1" si="459"/>
        <v>-</v>
      </c>
      <c r="PH54" s="19" t="str">
        <f t="shared" ca="1" si="344"/>
        <v>-</v>
      </c>
      <c r="PI54" s="19" t="str">
        <f t="shared" ca="1" si="344"/>
        <v>-</v>
      </c>
      <c r="PJ54" s="19" t="str">
        <f t="shared" ca="1" si="344"/>
        <v>-</v>
      </c>
      <c r="PK54" s="19" t="str">
        <f t="shared" ca="1" si="344"/>
        <v>-</v>
      </c>
      <c r="PL54" s="19" t="str">
        <f t="shared" ca="1" si="344"/>
        <v>-</v>
      </c>
      <c r="PM54" s="19" t="str">
        <f t="shared" ca="1" si="344"/>
        <v>-</v>
      </c>
      <c r="PN54" s="19" t="str">
        <f t="shared" ca="1" si="344"/>
        <v>-</v>
      </c>
      <c r="PO54" s="19" t="str">
        <f t="shared" ca="1" si="344"/>
        <v>-</v>
      </c>
      <c r="PP54" s="19" t="str">
        <f t="shared" ca="1" si="344"/>
        <v>-</v>
      </c>
      <c r="PQ54" s="19" t="str">
        <f t="shared" ca="1" si="344"/>
        <v>-</v>
      </c>
      <c r="PR54" s="19" t="str">
        <f t="shared" ca="1" si="459"/>
        <v>-</v>
      </c>
      <c r="PS54" s="19" t="str">
        <f t="shared" ca="1" si="459"/>
        <v>-</v>
      </c>
      <c r="PT54" s="19" t="str">
        <f t="shared" ca="1" si="459"/>
        <v>-</v>
      </c>
      <c r="PU54" s="19" t="str">
        <f t="shared" ca="1" si="459"/>
        <v>-</v>
      </c>
      <c r="PV54" s="19" t="str">
        <f t="shared" ca="1" si="459"/>
        <v>-</v>
      </c>
      <c r="PW54" s="19" t="str">
        <f t="shared" ca="1" si="459"/>
        <v>-</v>
      </c>
      <c r="PX54" s="19" t="str">
        <f t="shared" ca="1" si="459"/>
        <v>-</v>
      </c>
      <c r="PY54" s="19" t="str">
        <f t="shared" ca="1" si="459"/>
        <v>-</v>
      </c>
      <c r="PZ54" s="19" t="str">
        <f t="shared" ca="1" si="459"/>
        <v>-</v>
      </c>
      <c r="QA54" s="19" t="str">
        <f t="shared" ca="1" si="459"/>
        <v>-</v>
      </c>
      <c r="QB54" s="19" t="str">
        <f t="shared" ca="1" si="459"/>
        <v>-</v>
      </c>
      <c r="QC54" s="19" t="str">
        <f t="shared" ca="1" si="459"/>
        <v>-</v>
      </c>
      <c r="QD54" s="19" t="str">
        <f t="shared" ca="1" si="459"/>
        <v>-</v>
      </c>
      <c r="QE54" s="19" t="str">
        <f t="shared" ca="1" si="459"/>
        <v>-</v>
      </c>
      <c r="QF54" s="19" t="str">
        <f t="shared" ca="1" si="459"/>
        <v>-</v>
      </c>
      <c r="QG54" s="19" t="str">
        <f t="shared" ca="1" si="459"/>
        <v>-</v>
      </c>
      <c r="QH54" s="19" t="str">
        <f t="shared" ca="1" si="459"/>
        <v>-</v>
      </c>
      <c r="QI54" s="19" t="str">
        <f t="shared" ca="1" si="459"/>
        <v>-</v>
      </c>
      <c r="QJ54" s="19" t="str">
        <f t="shared" ca="1" si="459"/>
        <v>-</v>
      </c>
      <c r="QK54" s="19" t="str">
        <f t="shared" ca="1" si="459"/>
        <v>-</v>
      </c>
      <c r="QL54" s="19" t="str">
        <f t="shared" ca="1" si="459"/>
        <v>-</v>
      </c>
      <c r="QM54" s="19" t="str">
        <f t="shared" ca="1" si="459"/>
        <v>-</v>
      </c>
      <c r="QN54" s="19" t="str">
        <f t="shared" ca="1" si="459"/>
        <v>-</v>
      </c>
      <c r="QO54" s="19" t="str">
        <f t="shared" ca="1" si="459"/>
        <v>-</v>
      </c>
      <c r="QP54" s="19" t="str">
        <f t="shared" ca="1" si="459"/>
        <v>-</v>
      </c>
      <c r="QQ54" s="19" t="str">
        <f t="shared" ca="1" si="459"/>
        <v>-</v>
      </c>
      <c r="QR54" s="12" t="b">
        <f t="shared" ca="1" si="347"/>
        <v>1</v>
      </c>
      <c r="QS54" s="19" t="str">
        <f t="shared" ca="1" si="459"/>
        <v>-</v>
      </c>
      <c r="QT54" s="19" t="str">
        <f t="shared" ca="1" si="459"/>
        <v>-</v>
      </c>
      <c r="QU54" s="19" t="str">
        <f t="shared" ref="QU54:TA54" ca="1" si="460">OFFSET(QU$5,$B54,0)</f>
        <v>-</v>
      </c>
      <c r="QV54" s="19" t="str">
        <f t="shared" ca="1" si="405"/>
        <v>-</v>
      </c>
      <c r="QW54" s="19" t="str">
        <f t="shared" ca="1" si="405"/>
        <v>-</v>
      </c>
      <c r="QX54" s="19" t="str">
        <f t="shared" ca="1" si="405"/>
        <v>-</v>
      </c>
      <c r="QY54" s="19" t="str">
        <f t="shared" ca="1" si="405"/>
        <v>-</v>
      </c>
      <c r="QZ54" s="19" t="str">
        <f t="shared" ca="1" si="405"/>
        <v>-</v>
      </c>
      <c r="RA54" s="19" t="str">
        <f t="shared" ca="1" si="405"/>
        <v>-</v>
      </c>
      <c r="RB54" s="19" t="str">
        <f t="shared" ca="1" si="460"/>
        <v>-</v>
      </c>
      <c r="RC54" s="19" t="str">
        <f t="shared" ca="1" si="460"/>
        <v>-</v>
      </c>
      <c r="RD54" s="19" t="str">
        <f t="shared" ca="1" si="460"/>
        <v>-</v>
      </c>
      <c r="RE54" s="19" t="str">
        <f t="shared" ca="1" si="460"/>
        <v>-</v>
      </c>
      <c r="RF54" s="19" t="str">
        <f t="shared" ca="1" si="460"/>
        <v>-</v>
      </c>
      <c r="RG54" s="19" t="str">
        <f t="shared" ca="1" si="460"/>
        <v>-</v>
      </c>
      <c r="RH54" s="19" t="str">
        <f t="shared" ca="1" si="460"/>
        <v>-</v>
      </c>
      <c r="RI54" s="19" t="str">
        <f t="shared" ca="1" si="460"/>
        <v>-</v>
      </c>
      <c r="RJ54" s="19" t="str">
        <f t="shared" ca="1" si="460"/>
        <v>-</v>
      </c>
      <c r="RK54" s="19" t="str">
        <f t="shared" ca="1" si="460"/>
        <v>-</v>
      </c>
      <c r="RL54" s="19" t="str">
        <f t="shared" ca="1" si="460"/>
        <v>-</v>
      </c>
      <c r="RM54" s="19" t="str">
        <f t="shared" ca="1" si="460"/>
        <v>-</v>
      </c>
      <c r="RN54" s="19" t="str">
        <f t="shared" ca="1" si="460"/>
        <v>-</v>
      </c>
      <c r="RO54" s="19" t="str">
        <f t="shared" ca="1" si="460"/>
        <v>-</v>
      </c>
      <c r="RP54" s="19" t="str">
        <f t="shared" ca="1" si="460"/>
        <v>-</v>
      </c>
      <c r="RQ54" s="19" t="str">
        <f t="shared" ca="1" si="460"/>
        <v>-</v>
      </c>
      <c r="RR54" s="19" t="str">
        <f t="shared" ca="1" si="460"/>
        <v>-</v>
      </c>
      <c r="RS54" s="19" t="str">
        <f t="shared" ca="1" si="460"/>
        <v>-</v>
      </c>
      <c r="RT54" s="19" t="str">
        <f t="shared" ca="1" si="460"/>
        <v>-</v>
      </c>
      <c r="RU54" s="19" t="str">
        <f t="shared" ca="1" si="460"/>
        <v>-</v>
      </c>
      <c r="RV54" s="19" t="str">
        <f t="shared" ca="1" si="349"/>
        <v>-</v>
      </c>
      <c r="RW54" s="19" t="str">
        <f t="shared" ca="1" si="349"/>
        <v>-</v>
      </c>
      <c r="RX54" s="19" t="str">
        <f t="shared" ca="1" si="349"/>
        <v>-</v>
      </c>
      <c r="RY54" s="19" t="str">
        <f t="shared" ca="1" si="349"/>
        <v>-</v>
      </c>
      <c r="RZ54" s="19" t="str">
        <f t="shared" ca="1" si="349"/>
        <v>-</v>
      </c>
      <c r="SA54" s="19" t="str">
        <f t="shared" ca="1" si="349"/>
        <v>-</v>
      </c>
      <c r="SB54" s="19" t="str">
        <f t="shared" ca="1" si="460"/>
        <v>-</v>
      </c>
      <c r="SC54" s="19" t="str">
        <f t="shared" ca="1" si="460"/>
        <v>-</v>
      </c>
      <c r="SD54" s="19" t="str">
        <f t="shared" ca="1" si="460"/>
        <v>-</v>
      </c>
      <c r="SE54" s="19" t="str">
        <f t="shared" ca="1" si="460"/>
        <v>-</v>
      </c>
      <c r="SF54" s="19" t="str">
        <f t="shared" ca="1" si="460"/>
        <v>-</v>
      </c>
      <c r="SG54" s="19" t="str">
        <f t="shared" ca="1" si="460"/>
        <v>-</v>
      </c>
      <c r="SH54" s="19" t="str">
        <f t="shared" ca="1" si="460"/>
        <v>-</v>
      </c>
      <c r="SI54" s="19" t="str">
        <f t="shared" ca="1" si="460"/>
        <v>-</v>
      </c>
      <c r="SJ54" s="19" t="str">
        <f t="shared" ca="1" si="460"/>
        <v>-</v>
      </c>
      <c r="SK54" s="19" t="str">
        <f t="shared" ca="1" si="460"/>
        <v>-</v>
      </c>
      <c r="SL54" s="19" t="str">
        <f t="shared" ca="1" si="460"/>
        <v>-</v>
      </c>
      <c r="SM54" s="19" t="str">
        <f t="shared" ca="1" si="460"/>
        <v>-</v>
      </c>
      <c r="SN54" s="19" t="str">
        <f t="shared" ca="1" si="460"/>
        <v>-</v>
      </c>
      <c r="SO54" s="19" t="str">
        <f t="shared" ca="1" si="460"/>
        <v>-</v>
      </c>
      <c r="SP54" s="19" t="str">
        <f t="shared" ca="1" si="460"/>
        <v>-</v>
      </c>
      <c r="SQ54" s="19" t="str">
        <f t="shared" ca="1" si="460"/>
        <v>-</v>
      </c>
      <c r="SR54" s="19" t="str">
        <f t="shared" ca="1" si="460"/>
        <v>-</v>
      </c>
      <c r="SS54" s="19" t="str">
        <f t="shared" ca="1" si="460"/>
        <v>-</v>
      </c>
      <c r="ST54" s="19" t="str">
        <f t="shared" ca="1" si="460"/>
        <v>-</v>
      </c>
      <c r="SU54" s="19" t="str">
        <f t="shared" ca="1" si="460"/>
        <v>-</v>
      </c>
      <c r="SV54" s="19" t="str">
        <f t="shared" ca="1" si="460"/>
        <v>-</v>
      </c>
      <c r="SW54" s="19" t="str">
        <f t="shared" ca="1" si="460"/>
        <v>-</v>
      </c>
      <c r="SX54" s="19" t="str">
        <f t="shared" ca="1" si="460"/>
        <v>-</v>
      </c>
      <c r="SY54" s="19" t="str">
        <f t="shared" ca="1" si="460"/>
        <v>-</v>
      </c>
      <c r="SZ54" s="19" t="str">
        <f t="shared" ca="1" si="460"/>
        <v>-</v>
      </c>
      <c r="TA54" s="19" t="str">
        <f t="shared" ca="1" si="460"/>
        <v>-</v>
      </c>
      <c r="TB54" s="12" t="str">
        <f t="shared" ca="1" si="352"/>
        <v>-</v>
      </c>
      <c r="TC54" s="19" t="str">
        <f t="shared" ref="TC54:VA54" ca="1" si="461">OFFSET(TC$5,$B54,0)</f>
        <v>-</v>
      </c>
      <c r="TD54" s="19" t="str">
        <f t="shared" ca="1" si="461"/>
        <v>-</v>
      </c>
      <c r="TE54" s="19" t="str">
        <f t="shared" ca="1" si="461"/>
        <v>-</v>
      </c>
      <c r="TF54" s="19" t="str">
        <f t="shared" ca="1" si="461"/>
        <v>-</v>
      </c>
      <c r="TG54" s="19" t="str">
        <f t="shared" ca="1" si="461"/>
        <v>-</v>
      </c>
      <c r="TH54" s="19" t="str">
        <f t="shared" ca="1" si="461"/>
        <v>-</v>
      </c>
      <c r="TI54" s="19" t="str">
        <f t="shared" ca="1" si="461"/>
        <v>-</v>
      </c>
      <c r="TJ54" s="19" t="str">
        <f t="shared" ca="1" si="461"/>
        <v>-</v>
      </c>
      <c r="TK54" s="19" t="str">
        <f t="shared" ca="1" si="461"/>
        <v>-</v>
      </c>
      <c r="TL54" s="19" t="str">
        <f t="shared" ca="1" si="461"/>
        <v>-</v>
      </c>
      <c r="TM54" s="19" t="str">
        <f t="shared" ca="1" si="461"/>
        <v>-</v>
      </c>
      <c r="TN54" s="19" t="str">
        <f t="shared" ca="1" si="461"/>
        <v>-</v>
      </c>
      <c r="TO54" s="19" t="str">
        <f t="shared" ca="1" si="461"/>
        <v>-</v>
      </c>
      <c r="TP54" s="19" t="str">
        <f t="shared" ca="1" si="461"/>
        <v>-</v>
      </c>
      <c r="TQ54" s="19" t="str">
        <f t="shared" ca="1" si="461"/>
        <v>-</v>
      </c>
      <c r="TR54" s="19" t="str">
        <f t="shared" ca="1" si="461"/>
        <v>-</v>
      </c>
      <c r="TS54" s="19" t="str">
        <f t="shared" ca="1" si="461"/>
        <v>-</v>
      </c>
      <c r="TT54" s="19" t="str">
        <f t="shared" ca="1" si="461"/>
        <v>-</v>
      </c>
      <c r="TU54" s="19" t="str">
        <f t="shared" ca="1" si="461"/>
        <v>-</v>
      </c>
      <c r="TV54" s="19" t="str">
        <f t="shared" ca="1" si="461"/>
        <v>-</v>
      </c>
      <c r="TW54" s="19" t="str">
        <f t="shared" ca="1" si="461"/>
        <v>-</v>
      </c>
      <c r="TX54" s="19" t="str">
        <f t="shared" ca="1" si="461"/>
        <v>-</v>
      </c>
      <c r="TY54" s="19" t="str">
        <f t="shared" ca="1" si="461"/>
        <v>-</v>
      </c>
      <c r="TZ54" s="19" t="str">
        <f t="shared" ca="1" si="461"/>
        <v>-</v>
      </c>
      <c r="UA54" s="19" t="str">
        <f t="shared" ca="1" si="461"/>
        <v>-</v>
      </c>
      <c r="UB54" s="19" t="str">
        <f t="shared" ca="1" si="461"/>
        <v>-</v>
      </c>
      <c r="UC54" s="19" t="str">
        <f t="shared" ca="1" si="461"/>
        <v>-</v>
      </c>
      <c r="UD54" s="19" t="str">
        <f t="shared" ca="1" si="461"/>
        <v>-</v>
      </c>
      <c r="UE54" s="19" t="str">
        <f t="shared" ca="1" si="461"/>
        <v>-</v>
      </c>
      <c r="UF54" s="19" t="str">
        <f t="shared" ca="1" si="461"/>
        <v>-</v>
      </c>
      <c r="UG54" s="19" t="str">
        <f t="shared" ca="1" si="461"/>
        <v>-</v>
      </c>
      <c r="UH54" s="19" t="str">
        <f t="shared" ca="1" si="461"/>
        <v>-</v>
      </c>
      <c r="UI54" s="19" t="str">
        <f t="shared" ca="1" si="461"/>
        <v>-</v>
      </c>
      <c r="UJ54" s="19" t="str">
        <f t="shared" ca="1" si="461"/>
        <v>-</v>
      </c>
      <c r="UK54" s="19" t="str">
        <f t="shared" ca="1" si="461"/>
        <v>-</v>
      </c>
      <c r="UL54" s="19" t="str">
        <f t="shared" ca="1" si="461"/>
        <v>-</v>
      </c>
      <c r="UM54" s="19" t="str">
        <f t="shared" ca="1" si="461"/>
        <v>-</v>
      </c>
      <c r="UN54" s="19" t="str">
        <f t="shared" ca="1" si="461"/>
        <v>-</v>
      </c>
      <c r="UO54" s="19" t="str">
        <f t="shared" ca="1" si="461"/>
        <v>-</v>
      </c>
      <c r="UP54" s="19" t="str">
        <f t="shared" ca="1" si="461"/>
        <v>-</v>
      </c>
      <c r="UQ54" s="19" t="str">
        <f t="shared" ca="1" si="461"/>
        <v>-</v>
      </c>
      <c r="UR54" s="19" t="str">
        <f t="shared" ca="1" si="461"/>
        <v>-</v>
      </c>
      <c r="US54" s="19" t="str">
        <f t="shared" ca="1" si="461"/>
        <v>-</v>
      </c>
      <c r="UT54" s="19" t="str">
        <f t="shared" ca="1" si="461"/>
        <v>-</v>
      </c>
      <c r="UU54" s="19" t="str">
        <f t="shared" ca="1" si="461"/>
        <v>-</v>
      </c>
      <c r="UV54" s="19" t="str">
        <f t="shared" ca="1" si="461"/>
        <v>-</v>
      </c>
      <c r="UW54" s="19" t="str">
        <f t="shared" ca="1" si="461"/>
        <v>-</v>
      </c>
      <c r="UX54" s="19" t="str">
        <f t="shared" ca="1" si="461"/>
        <v>-</v>
      </c>
      <c r="UY54" s="19" t="str">
        <f t="shared" ca="1" si="461"/>
        <v>-</v>
      </c>
      <c r="UZ54" s="19" t="str">
        <f t="shared" ca="1" si="461"/>
        <v>-</v>
      </c>
      <c r="VA54" s="19" t="str">
        <f t="shared" ca="1" si="461"/>
        <v>-</v>
      </c>
      <c r="VB54" s="19" t="str">
        <f t="shared" ca="1" si="387"/>
        <v>-</v>
      </c>
      <c r="VC54" s="19" t="str">
        <f t="shared" ca="1" si="387"/>
        <v>-</v>
      </c>
      <c r="VD54" s="19" t="str">
        <f t="shared" ca="1" si="387"/>
        <v>-</v>
      </c>
      <c r="VE54" s="19" t="str">
        <f t="shared" ca="1" si="387"/>
        <v>-</v>
      </c>
      <c r="VF54" s="19" t="str">
        <f t="shared" ca="1" si="353"/>
        <v>-</v>
      </c>
      <c r="VG54" s="19" t="str">
        <f t="shared" ca="1" si="353"/>
        <v>-</v>
      </c>
      <c r="VH54" s="19" t="str">
        <f t="shared" ca="1" si="353"/>
        <v>-</v>
      </c>
      <c r="VI54" s="19" t="str">
        <f t="shared" ca="1" si="353"/>
        <v>-</v>
      </c>
      <c r="VJ54" s="19" t="str">
        <f t="shared" ca="1" si="353"/>
        <v>-</v>
      </c>
      <c r="VK54" s="19" t="str">
        <f t="shared" ca="1" si="353"/>
        <v>-</v>
      </c>
      <c r="VL54" s="19">
        <f t="shared" ca="1" si="388"/>
        <v>1</v>
      </c>
      <c r="VM54" s="23">
        <v>0</v>
      </c>
    </row>
    <row r="55" spans="1:585" outlineLevel="2">
      <c r="A55" s="21">
        <f t="shared" si="372"/>
        <v>50</v>
      </c>
      <c r="B55" s="561">
        <f t="shared" ca="1" si="408"/>
        <v>48</v>
      </c>
      <c r="C55">
        <f>202</f>
        <v>202</v>
      </c>
      <c r="D55" s="136" t="str">
        <f t="shared" ca="1" si="278"/>
        <v>GSW</v>
      </c>
      <c r="E55" t="b">
        <v>1</v>
      </c>
      <c r="F55" t="b">
        <v>0</v>
      </c>
      <c r="G55" s="349" t="b">
        <v>0</v>
      </c>
      <c r="H55" s="229">
        <f t="shared" ca="1" si="394"/>
        <v>15</v>
      </c>
      <c r="I55" s="229">
        <f t="shared" ca="1" si="355"/>
        <v>1</v>
      </c>
      <c r="J55" s="116">
        <f t="shared" ca="1" si="280"/>
        <v>0</v>
      </c>
      <c r="K55" s="229">
        <f t="shared" ca="1" si="355"/>
        <v>0</v>
      </c>
      <c r="L55" s="229">
        <f t="shared" ca="1" si="355"/>
        <v>0</v>
      </c>
      <c r="M55" s="229"/>
      <c r="N55" s="229">
        <f t="shared" ca="1" si="356"/>
        <v>2</v>
      </c>
      <c r="O55" s="229">
        <f t="shared" ca="1" si="357"/>
        <v>3</v>
      </c>
      <c r="P55" s="229">
        <f t="shared" ca="1" si="355"/>
        <v>2</v>
      </c>
      <c r="Q55" s="229">
        <f t="shared" ca="1" si="359"/>
        <v>2</v>
      </c>
      <c r="R55" s="229">
        <f t="shared" ca="1" si="359"/>
        <v>0</v>
      </c>
      <c r="S55" s="229">
        <f t="shared" ca="1" si="359"/>
        <v>0</v>
      </c>
      <c r="T55" s="229">
        <f t="shared" ca="1" si="359"/>
        <v>0</v>
      </c>
      <c r="U55" s="229">
        <f t="shared" ca="1" si="359"/>
        <v>0</v>
      </c>
      <c r="V55" s="229">
        <f t="shared" ca="1" si="355"/>
        <v>0</v>
      </c>
      <c r="W55" s="229">
        <f t="shared" ca="1" si="360"/>
        <v>1</v>
      </c>
      <c r="X55" s="229">
        <f t="shared" ca="1" si="450"/>
        <v>1</v>
      </c>
      <c r="Y55" s="229">
        <f t="shared" ca="1" si="450"/>
        <v>1</v>
      </c>
      <c r="Z55" s="265"/>
      <c r="AA55" s="265"/>
      <c r="AB55" s="265"/>
      <c r="AC55" s="265"/>
      <c r="AD55" s="265"/>
      <c r="AE55" s="229">
        <f t="shared" ca="1" si="361"/>
        <v>0</v>
      </c>
      <c r="AF55" s="265"/>
      <c r="AG55" s="265">
        <f t="shared" ca="1" si="362"/>
        <v>0</v>
      </c>
      <c r="AH55" s="265">
        <f t="shared" ca="1" si="362"/>
        <v>0</v>
      </c>
      <c r="AI55" s="265">
        <f t="shared" ca="1" si="362"/>
        <v>0</v>
      </c>
      <c r="AJ55" s="265">
        <f t="shared" ca="1" si="362"/>
        <v>0</v>
      </c>
      <c r="AK55" s="265">
        <f t="shared" ca="1" si="362"/>
        <v>0</v>
      </c>
      <c r="AL55" s="265">
        <f t="shared" ca="1" si="362"/>
        <v>0</v>
      </c>
      <c r="AM55" s="265">
        <f t="shared" ca="1" si="362"/>
        <v>0</v>
      </c>
      <c r="AN55" s="136">
        <f t="shared" ca="1" si="284"/>
        <v>2</v>
      </c>
      <c r="AO55" s="136">
        <f ca="1">INDEX(CHOOSE($P55,DataAutumn!i.AdultDrys,DataWinter!i.AdultDrys,DataSpring!i.AdultDrys),1,$O55)</f>
        <v>4</v>
      </c>
      <c r="AP55" s="5">
        <f t="shared" ca="1" si="285"/>
        <v>1</v>
      </c>
      <c r="AQ55" s="5">
        <f t="shared" ca="1" si="285"/>
        <v>1</v>
      </c>
      <c r="AR55" s="5">
        <f t="shared" ca="1" si="286"/>
        <v>3</v>
      </c>
      <c r="AS55">
        <f t="shared" ca="1" si="287"/>
        <v>7</v>
      </c>
      <c r="AV55" s="224" t="str">
        <f t="shared" ca="1" si="288"/>
        <v>FeedSupply 00015 GSW MWM&amp;BBT Day169 Scan2-0000 RR     GP100% WP100% MP100% T_TRUE (F43N33)</v>
      </c>
      <c r="AW55" s="9" t="str">
        <f ca="1">IF(COUNTIF(AV$5:AV55,AV55)=1,"-","Dup")</f>
        <v>-</v>
      </c>
      <c r="AX55" s="9"/>
      <c r="AY55" s="19" t="b">
        <f t="shared" ca="1" si="389"/>
        <v>0</v>
      </c>
      <c r="AZ55" s="19" t="b">
        <f t="shared" ca="1" si="389"/>
        <v>0</v>
      </c>
      <c r="BA55" s="19" t="b">
        <f t="shared" ca="1" si="389"/>
        <v>0</v>
      </c>
      <c r="BB55" s="19" t="b">
        <f t="shared" ca="1" si="420"/>
        <v>0</v>
      </c>
      <c r="BC55" s="19" t="b">
        <f t="shared" ca="1" si="420"/>
        <v>0</v>
      </c>
      <c r="BD55" s="19" t="b">
        <f t="shared" ca="1" si="389"/>
        <v>0</v>
      </c>
      <c r="BE55" s="19" t="b">
        <f t="shared" ca="1" si="389"/>
        <v>0</v>
      </c>
      <c r="BF55" s="19" t="b">
        <f t="shared" ca="1" si="389"/>
        <v>0</v>
      </c>
      <c r="BG55" s="9"/>
      <c r="BH55" s="19" t="b">
        <f t="shared" ca="1" si="289"/>
        <v>1</v>
      </c>
      <c r="BI55" s="19" t="str">
        <f t="shared" ca="1" si="289"/>
        <v>-</v>
      </c>
      <c r="BJ55" s="19" t="str">
        <f t="shared" ca="1" si="289"/>
        <v>-</v>
      </c>
      <c r="BK55" s="19" t="str">
        <f t="shared" ca="1" si="289"/>
        <v>-</v>
      </c>
      <c r="BL55" s="19" t="b">
        <f t="shared" ca="1" si="289"/>
        <v>0</v>
      </c>
      <c r="BM55" s="19">
        <f t="shared" ca="1" si="290"/>
        <v>0</v>
      </c>
      <c r="BN55" s="19" t="b">
        <f t="shared" ca="1" si="290"/>
        <v>1</v>
      </c>
      <c r="BO55" s="9"/>
      <c r="BP55" s="19" t="str">
        <f t="shared" ca="1" si="291"/>
        <v>-</v>
      </c>
      <c r="BQ55" s="5" t="str">
        <f t="shared" ca="1" si="292"/>
        <v>-</v>
      </c>
      <c r="BR55" s="5">
        <f t="shared" ca="1" si="293"/>
        <v>0</v>
      </c>
      <c r="BS55" s="19" t="str">
        <f t="shared" ca="1" si="294"/>
        <v>-</v>
      </c>
      <c r="BT55" s="19" t="str">
        <f t="shared" ca="1" si="294"/>
        <v>-</v>
      </c>
      <c r="BU55" s="19" t="str">
        <f t="shared" ca="1" si="294"/>
        <v>-</v>
      </c>
      <c r="BV55" s="5" t="str">
        <f t="shared" ca="1" si="295"/>
        <v>-</v>
      </c>
      <c r="BW55" s="5">
        <f t="shared" ca="1" si="296"/>
        <v>0</v>
      </c>
      <c r="BX55" s="19" t="str">
        <f t="shared" ca="1" si="297"/>
        <v>-</v>
      </c>
      <c r="BY55" s="5" t="str">
        <f t="shared" ca="1" si="298"/>
        <v>-</v>
      </c>
      <c r="BZ55" s="5">
        <f t="shared" ca="1" si="299"/>
        <v>0</v>
      </c>
      <c r="CA55" s="19" t="str">
        <f t="shared" ca="1" si="300"/>
        <v>-</v>
      </c>
      <c r="CB55" s="19" t="str">
        <f t="shared" ca="1" si="300"/>
        <v>-</v>
      </c>
      <c r="CC55" s="19" t="str">
        <f t="shared" ca="1" si="300"/>
        <v>-</v>
      </c>
      <c r="CD55" s="5" t="str">
        <f t="shared" ca="1" si="301"/>
        <v>-</v>
      </c>
      <c r="CE55" s="5">
        <f t="shared" ca="1" si="302"/>
        <v>0</v>
      </c>
      <c r="CF55" s="9"/>
      <c r="CG55" s="19" t="str">
        <f t="shared" ca="1" si="303"/>
        <v>-</v>
      </c>
      <c r="CH55" s="19" t="str">
        <f t="shared" ca="1" si="303"/>
        <v>-</v>
      </c>
      <c r="CI55" s="19" t="str">
        <f t="shared" ca="1" si="303"/>
        <v>-</v>
      </c>
      <c r="CJ55" s="19" t="str">
        <f t="shared" ca="1" si="303"/>
        <v>-</v>
      </c>
      <c r="CK55" s="19" t="str">
        <f t="shared" ca="1" si="303"/>
        <v>-</v>
      </c>
      <c r="CL55" s="19" t="str">
        <f t="shared" ca="1" si="303"/>
        <v>-</v>
      </c>
      <c r="CM55" s="19" t="str">
        <f t="shared" ca="1" si="303"/>
        <v>-</v>
      </c>
      <c r="CN55" s="19" t="str">
        <f t="shared" ca="1" si="303"/>
        <v>-</v>
      </c>
      <c r="CO55" s="19" t="str">
        <f t="shared" ca="1" si="303"/>
        <v>-</v>
      </c>
      <c r="CP55" s="19" t="str">
        <f t="shared" ca="1" si="303"/>
        <v>-</v>
      </c>
      <c r="CQ55" s="9"/>
      <c r="CR55" s="136" t="b">
        <f t="shared" ca="1" si="304"/>
        <v>1</v>
      </c>
      <c r="CS55" s="12" t="b">
        <v>1</v>
      </c>
      <c r="CT55" s="19" t="b">
        <f t="shared" ca="1" si="396"/>
        <v>1</v>
      </c>
      <c r="CU55" s="582">
        <f t="shared" ca="1" si="397"/>
        <v>232120000007</v>
      </c>
      <c r="CV55" s="19" t="b">
        <f t="shared" ca="1" si="396"/>
        <v>0</v>
      </c>
      <c r="CW55" s="12" t="s">
        <v>31</v>
      </c>
      <c r="CX55" s="19" t="b">
        <f t="shared" ca="1" si="375"/>
        <v>1</v>
      </c>
      <c r="CY55" s="583">
        <f t="shared" ca="1" si="390"/>
        <v>232120000008</v>
      </c>
      <c r="CZ55" s="430">
        <f t="shared" ca="1" si="306"/>
        <v>669</v>
      </c>
      <c r="DA55" s="430">
        <f t="shared" ca="1" si="306"/>
        <v>703</v>
      </c>
      <c r="DB55" s="430">
        <f t="shared" ca="1" si="306"/>
        <v>738</v>
      </c>
      <c r="DC55" s="144">
        <f t="shared" ca="1" si="307"/>
        <v>413</v>
      </c>
      <c r="DD55" s="144">
        <f t="shared" ca="1" si="307"/>
        <v>448</v>
      </c>
      <c r="DE55" s="144">
        <f t="shared" ca="1" si="307"/>
        <v>483</v>
      </c>
      <c r="DF55" s="19" t="str">
        <f t="shared" ca="1" si="376"/>
        <v>-</v>
      </c>
      <c r="DG55" s="12" t="b">
        <v>0</v>
      </c>
      <c r="DH55" s="12" t="b">
        <v>0</v>
      </c>
      <c r="DI55" s="12" t="b">
        <v>1</v>
      </c>
      <c r="DJ55" s="12" t="b">
        <v>0</v>
      </c>
      <c r="DK55" s="12" t="b">
        <v>0</v>
      </c>
      <c r="DL55" s="12">
        <v>3</v>
      </c>
      <c r="DM55" s="12">
        <v>3</v>
      </c>
      <c r="DN55" s="19">
        <f t="shared" ca="1" si="391"/>
        <v>0</v>
      </c>
      <c r="DO55" s="12">
        <v>1</v>
      </c>
      <c r="DP55" s="12">
        <v>-1</v>
      </c>
      <c r="DQ55" s="19" t="str">
        <f t="shared" ca="1" si="377"/>
        <v>-</v>
      </c>
      <c r="DR55" s="19" t="str">
        <f t="shared" ca="1" si="377"/>
        <v>-</v>
      </c>
      <c r="DS55" s="19" t="str">
        <f t="shared" ca="1" si="377"/>
        <v>-</v>
      </c>
      <c r="DT55" s="242">
        <f t="shared" ca="1" si="392"/>
        <v>0</v>
      </c>
      <c r="DU55" s="242">
        <f t="shared" si="392"/>
        <v>1</v>
      </c>
      <c r="DV55" s="242">
        <f t="shared" si="392"/>
        <v>-1</v>
      </c>
      <c r="DW55" s="19" t="str">
        <f t="shared" ca="1" si="289"/>
        <v>-</v>
      </c>
      <c r="DX55" s="19">
        <f t="shared" ca="1" si="289"/>
        <v>1</v>
      </c>
      <c r="DY55" s="19">
        <f t="shared" ca="1" si="289"/>
        <v>1</v>
      </c>
      <c r="DZ55" s="9"/>
      <c r="EA55" s="19" t="str">
        <f t="shared" ca="1" si="178"/>
        <v>-</v>
      </c>
      <c r="EB55" s="19" t="str">
        <f t="shared" ca="1" si="178"/>
        <v>-</v>
      </c>
      <c r="EC55" s="19" t="str">
        <f t="shared" ca="1" si="178"/>
        <v>-</v>
      </c>
      <c r="ED55" s="19" t="str">
        <f t="shared" ca="1" si="178"/>
        <v>-</v>
      </c>
      <c r="EE55" s="19" t="str">
        <f t="shared" ca="1" si="178"/>
        <v>-</v>
      </c>
      <c r="EF55" s="19" t="str">
        <f t="shared" ca="1" si="178"/>
        <v>-</v>
      </c>
      <c r="EG55" s="19" t="str">
        <f t="shared" ca="1" si="178"/>
        <v>-</v>
      </c>
      <c r="EH55" s="19" t="str">
        <f t="shared" ca="1" si="178"/>
        <v>-</v>
      </c>
      <c r="EI55" s="19" t="str">
        <f t="shared" ca="1" si="178"/>
        <v>-</v>
      </c>
      <c r="EJ55" s="19" t="str">
        <f t="shared" ca="1" si="178"/>
        <v>-</v>
      </c>
      <c r="EK55" s="19" t="str">
        <f t="shared" ca="1" si="178"/>
        <v>-</v>
      </c>
      <c r="EL55" s="19" t="str">
        <f t="shared" ca="1" si="178"/>
        <v>-</v>
      </c>
      <c r="EM55" s="19">
        <f t="shared" ca="1" si="378"/>
        <v>0</v>
      </c>
      <c r="EN55" s="19">
        <f t="shared" ca="1" si="311"/>
        <v>0</v>
      </c>
      <c r="EO55" s="19">
        <f t="shared" ca="1" si="311"/>
        <v>0</v>
      </c>
      <c r="EP55" s="19">
        <f t="shared" ca="1" si="311"/>
        <v>0</v>
      </c>
      <c r="EQ55" s="19">
        <f t="shared" ca="1" si="440"/>
        <v>0</v>
      </c>
      <c r="ER55" s="19">
        <f t="shared" ca="1" si="440"/>
        <v>0</v>
      </c>
      <c r="ES55" s="19">
        <f t="shared" ca="1" si="440"/>
        <v>0</v>
      </c>
      <c r="ET55" s="19">
        <f t="shared" ca="1" si="440"/>
        <v>0</v>
      </c>
      <c r="EU55" s="19">
        <f t="shared" ca="1" si="440"/>
        <v>0</v>
      </c>
      <c r="EV55" s="19">
        <f t="shared" ca="1" si="440"/>
        <v>0</v>
      </c>
      <c r="EW55" s="19">
        <f t="shared" ca="1" si="440"/>
        <v>0</v>
      </c>
      <c r="EX55" s="19">
        <f t="shared" ca="1" si="440"/>
        <v>0</v>
      </c>
      <c r="EY55" s="19">
        <f t="shared" ca="1" si="440"/>
        <v>0</v>
      </c>
      <c r="EZ55" s="19">
        <f t="shared" ca="1" si="440"/>
        <v>0</v>
      </c>
      <c r="FA55" s="19">
        <f t="shared" ca="1" si="440"/>
        <v>0</v>
      </c>
      <c r="FB55" s="19">
        <f t="shared" ca="1" si="440"/>
        <v>0</v>
      </c>
      <c r="FC55" s="19">
        <f t="shared" ca="1" si="440"/>
        <v>0</v>
      </c>
      <c r="FD55" s="19">
        <f t="shared" ca="1" si="440"/>
        <v>0</v>
      </c>
      <c r="FE55" s="19">
        <f t="shared" ca="1" si="440"/>
        <v>0</v>
      </c>
      <c r="FF55" s="19">
        <f t="shared" ca="1" si="440"/>
        <v>0</v>
      </c>
      <c r="FG55" s="19">
        <f t="shared" ca="1" si="440"/>
        <v>0</v>
      </c>
      <c r="FH55" s="19">
        <f t="shared" ca="1" si="440"/>
        <v>0</v>
      </c>
      <c r="FI55" s="19">
        <f t="shared" ca="1" si="440"/>
        <v>0</v>
      </c>
      <c r="FJ55" s="19">
        <f t="shared" ca="1" si="440"/>
        <v>0</v>
      </c>
      <c r="FK55" s="19">
        <f t="shared" ca="1" si="440"/>
        <v>0</v>
      </c>
      <c r="FL55" s="19">
        <f t="shared" ca="1" si="440"/>
        <v>0</v>
      </c>
      <c r="FM55" s="19">
        <f t="shared" ca="1" si="440"/>
        <v>0</v>
      </c>
      <c r="FN55" s="19">
        <f t="shared" ca="1" si="440"/>
        <v>0</v>
      </c>
      <c r="FO55" s="19">
        <f t="shared" ca="1" si="440"/>
        <v>0</v>
      </c>
      <c r="FP55" s="19">
        <f t="shared" ca="1" si="440"/>
        <v>0</v>
      </c>
      <c r="FQ55" s="19">
        <f t="shared" ca="1" si="440"/>
        <v>0</v>
      </c>
      <c r="FR55" s="19">
        <f t="shared" ca="1" si="440"/>
        <v>0</v>
      </c>
      <c r="FS55" s="19">
        <f t="shared" ca="1" si="440"/>
        <v>0</v>
      </c>
      <c r="FT55" s="19">
        <f t="shared" ca="1" si="440"/>
        <v>0</v>
      </c>
      <c r="FU55" s="19">
        <f t="shared" ca="1" si="440"/>
        <v>0</v>
      </c>
      <c r="FV55" s="19">
        <f t="shared" ca="1" si="440"/>
        <v>0</v>
      </c>
      <c r="FW55" s="19">
        <f t="shared" ca="1" si="440"/>
        <v>0</v>
      </c>
      <c r="FX55" s="19">
        <f t="shared" ca="1" si="440"/>
        <v>0</v>
      </c>
      <c r="FY55" s="19">
        <f t="shared" ca="1" si="440"/>
        <v>0</v>
      </c>
      <c r="FZ55" s="19">
        <f t="shared" ca="1" si="440"/>
        <v>0</v>
      </c>
      <c r="GA55" s="19">
        <f t="shared" ca="1" si="440"/>
        <v>0</v>
      </c>
      <c r="GB55" s="19">
        <f t="shared" ca="1" si="440"/>
        <v>0</v>
      </c>
      <c r="GC55" s="19">
        <f t="shared" ca="1" si="440"/>
        <v>0</v>
      </c>
      <c r="GD55" s="19">
        <f t="shared" ca="1" si="440"/>
        <v>0</v>
      </c>
      <c r="GE55" s="19">
        <f t="shared" ca="1" si="440"/>
        <v>0</v>
      </c>
      <c r="GF55" s="19">
        <f t="shared" ca="1" si="440"/>
        <v>0</v>
      </c>
      <c r="GG55" s="19">
        <f t="shared" ca="1" si="440"/>
        <v>0</v>
      </c>
      <c r="GH55" s="19">
        <f t="shared" ca="1" si="440"/>
        <v>0</v>
      </c>
      <c r="GI55" s="19">
        <f t="shared" ca="1" si="440"/>
        <v>0</v>
      </c>
      <c r="GJ55" s="19">
        <f t="shared" ca="1" si="440"/>
        <v>0</v>
      </c>
      <c r="GK55" s="19">
        <f t="shared" ca="1" si="440"/>
        <v>0</v>
      </c>
      <c r="GL55" s="19">
        <f t="shared" ca="1" si="440"/>
        <v>0</v>
      </c>
      <c r="GM55" s="19">
        <f t="shared" ca="1" si="440"/>
        <v>0</v>
      </c>
      <c r="GN55" s="19">
        <f t="shared" ca="1" si="440"/>
        <v>0</v>
      </c>
      <c r="GO55" s="19">
        <f t="shared" ca="1" si="440"/>
        <v>0</v>
      </c>
      <c r="GP55" s="19">
        <f t="shared" ca="1" si="440"/>
        <v>0</v>
      </c>
      <c r="GQ55" s="19">
        <f t="shared" ca="1" si="440"/>
        <v>0</v>
      </c>
      <c r="GR55" s="19">
        <f t="shared" ca="1" si="440"/>
        <v>0</v>
      </c>
      <c r="GS55" s="19">
        <f t="shared" ca="1" si="440"/>
        <v>0</v>
      </c>
      <c r="GT55" s="19">
        <f t="shared" ca="1" si="440"/>
        <v>0</v>
      </c>
      <c r="GU55" s="19">
        <f t="shared" ca="1" si="440"/>
        <v>0</v>
      </c>
      <c r="GV55" s="19">
        <f t="shared" ca="1" si="440"/>
        <v>0</v>
      </c>
      <c r="GW55" s="19">
        <f t="shared" ca="1" si="440"/>
        <v>0</v>
      </c>
      <c r="GX55" s="19">
        <f t="shared" ca="1" si="440"/>
        <v>0</v>
      </c>
      <c r="GY55" s="19">
        <f t="shared" ca="1" si="314"/>
        <v>0</v>
      </c>
      <c r="GZ55" s="19">
        <f t="shared" ca="1" si="314"/>
        <v>0</v>
      </c>
      <c r="HA55" s="19">
        <f t="shared" ca="1" si="314"/>
        <v>0</v>
      </c>
      <c r="HB55" s="19">
        <f t="shared" ca="1" si="314"/>
        <v>0</v>
      </c>
      <c r="HC55" s="19">
        <f t="shared" ca="1" si="314"/>
        <v>0</v>
      </c>
      <c r="HD55" s="19">
        <f t="shared" ca="1" si="314"/>
        <v>0</v>
      </c>
      <c r="HE55" s="19">
        <f t="shared" ca="1" si="314"/>
        <v>0</v>
      </c>
      <c r="HF55" s="19">
        <f t="shared" ca="1" si="314"/>
        <v>0</v>
      </c>
      <c r="HG55" s="19">
        <f t="shared" ca="1" si="314"/>
        <v>0</v>
      </c>
      <c r="HH55" s="19">
        <f t="shared" ca="1" si="314"/>
        <v>0</v>
      </c>
      <c r="HI55" s="19">
        <f t="shared" ca="1" si="314"/>
        <v>0</v>
      </c>
      <c r="HJ55" s="19">
        <f t="shared" ca="1" si="314"/>
        <v>0</v>
      </c>
      <c r="HK55" s="19">
        <f t="shared" ca="1" si="314"/>
        <v>0</v>
      </c>
      <c r="HL55" s="19">
        <f t="shared" ca="1" si="314"/>
        <v>0</v>
      </c>
      <c r="HM55" s="19">
        <f t="shared" ca="1" si="314"/>
        <v>0</v>
      </c>
      <c r="HN55" s="19">
        <f t="shared" ca="1" si="314"/>
        <v>0</v>
      </c>
      <c r="HO55" s="19">
        <f t="shared" ca="1" si="314"/>
        <v>0</v>
      </c>
      <c r="HP55" s="19">
        <f t="shared" ca="1" si="314"/>
        <v>0</v>
      </c>
      <c r="HQ55" s="19">
        <f t="shared" ca="1" si="314"/>
        <v>0</v>
      </c>
      <c r="HR55" s="19">
        <f t="shared" ca="1" si="314"/>
        <v>0</v>
      </c>
      <c r="HS55" s="19">
        <f t="shared" ca="1" si="314"/>
        <v>0</v>
      </c>
      <c r="HT55" s="19">
        <f t="shared" ca="1" si="314"/>
        <v>0</v>
      </c>
      <c r="HU55" s="19">
        <f t="shared" ca="1" si="314"/>
        <v>0</v>
      </c>
      <c r="HV55" s="19">
        <f t="shared" ca="1" si="315"/>
        <v>0</v>
      </c>
      <c r="HW55" s="19">
        <f t="shared" ca="1" si="315"/>
        <v>0</v>
      </c>
      <c r="HX55" s="19">
        <f t="shared" ca="1" si="315"/>
        <v>0</v>
      </c>
      <c r="HY55" s="19">
        <f t="shared" ca="1" si="316"/>
        <v>0</v>
      </c>
      <c r="HZ55" s="19">
        <f t="shared" ca="1" si="316"/>
        <v>0</v>
      </c>
      <c r="IA55" s="19">
        <f t="shared" ca="1" si="316"/>
        <v>0</v>
      </c>
      <c r="IB55" s="19">
        <f t="shared" ca="1" si="316"/>
        <v>0</v>
      </c>
      <c r="IC55" s="19">
        <f t="shared" ca="1" si="316"/>
        <v>0</v>
      </c>
      <c r="ID55" s="19">
        <f t="shared" ca="1" si="316"/>
        <v>0</v>
      </c>
      <c r="IE55" s="19">
        <f t="shared" ca="1" si="316"/>
        <v>0</v>
      </c>
      <c r="IF55" s="19">
        <f t="shared" ca="1" si="316"/>
        <v>0</v>
      </c>
      <c r="IG55" s="19">
        <f t="shared" ca="1" si="316"/>
        <v>0</v>
      </c>
      <c r="IH55" s="19">
        <f t="shared" ca="1" si="316"/>
        <v>0</v>
      </c>
      <c r="II55" s="19">
        <f t="shared" ca="1" si="315"/>
        <v>0</v>
      </c>
      <c r="IJ55" s="19">
        <f t="shared" ca="1" si="315"/>
        <v>0</v>
      </c>
      <c r="IK55" s="19">
        <f t="shared" ca="1" si="315"/>
        <v>0</v>
      </c>
      <c r="IL55" s="19">
        <f t="shared" ca="1" si="315"/>
        <v>0</v>
      </c>
      <c r="IM55" s="19">
        <f t="shared" ca="1" si="315"/>
        <v>0</v>
      </c>
      <c r="IN55" s="19">
        <f t="shared" ca="1" si="315"/>
        <v>0</v>
      </c>
      <c r="IO55" s="19">
        <f t="shared" ca="1" si="315"/>
        <v>0</v>
      </c>
      <c r="IP55" s="19">
        <f t="shared" ca="1" si="315"/>
        <v>0</v>
      </c>
      <c r="IQ55" s="19">
        <f t="shared" ca="1" si="315"/>
        <v>0</v>
      </c>
      <c r="IR55" s="19">
        <f t="shared" ca="1" si="315"/>
        <v>0</v>
      </c>
      <c r="IS55" s="19">
        <f t="shared" ca="1" si="315"/>
        <v>0</v>
      </c>
      <c r="IT55" s="19">
        <f t="shared" ca="1" si="315"/>
        <v>0</v>
      </c>
      <c r="IU55" s="19">
        <f t="shared" ca="1" si="315"/>
        <v>0</v>
      </c>
      <c r="IV55" s="19">
        <f t="shared" ca="1" si="315"/>
        <v>0</v>
      </c>
      <c r="IW55" s="19">
        <f t="shared" ca="1" si="315"/>
        <v>0</v>
      </c>
      <c r="IX55" s="19">
        <f t="shared" ca="1" si="315"/>
        <v>0</v>
      </c>
      <c r="IY55" s="19">
        <f t="shared" ca="1" si="315"/>
        <v>0</v>
      </c>
      <c r="IZ55" s="19">
        <f t="shared" ca="1" si="315"/>
        <v>0</v>
      </c>
      <c r="JA55" s="19">
        <f t="shared" ca="1" si="315"/>
        <v>0</v>
      </c>
      <c r="JB55" s="19">
        <f t="shared" ca="1" si="315"/>
        <v>0</v>
      </c>
      <c r="JC55" s="19">
        <f t="shared" ca="1" si="315"/>
        <v>0</v>
      </c>
      <c r="JD55" s="19">
        <f t="shared" ca="1" si="315"/>
        <v>0</v>
      </c>
      <c r="JE55" s="19">
        <f t="shared" ca="1" si="315"/>
        <v>0</v>
      </c>
      <c r="JF55" s="19">
        <f t="shared" ca="1" si="315"/>
        <v>0</v>
      </c>
      <c r="JG55" s="19">
        <f t="shared" ca="1" si="315"/>
        <v>0</v>
      </c>
      <c r="JH55" s="5">
        <f t="shared" ca="1" si="317"/>
        <v>43</v>
      </c>
      <c r="JI55" s="9"/>
      <c r="JJ55" s="5">
        <f t="shared" ca="1" si="318"/>
        <v>1</v>
      </c>
      <c r="JK55" s="5" t="b">
        <f t="shared" ca="1" si="318"/>
        <v>1</v>
      </c>
      <c r="JL55" s="19">
        <f t="shared" ca="1" si="380"/>
        <v>0</v>
      </c>
      <c r="JM55" s="5">
        <f t="shared" ca="1" si="319"/>
        <v>0</v>
      </c>
      <c r="JN55" s="5">
        <f t="shared" ca="1" si="320"/>
        <v>0.01</v>
      </c>
      <c r="JO55" s="19">
        <f t="shared" ca="1" si="321"/>
        <v>0</v>
      </c>
      <c r="JP55" s="19">
        <f t="shared" ca="1" si="321"/>
        <v>0</v>
      </c>
      <c r="JQ55" s="19">
        <f t="shared" ca="1" si="321"/>
        <v>60</v>
      </c>
      <c r="JR55" s="19">
        <f t="shared" ca="1" si="380"/>
        <v>1</v>
      </c>
      <c r="JS55" s="19">
        <f t="shared" ca="1" si="380"/>
        <v>0</v>
      </c>
      <c r="JT55" s="19">
        <f t="shared" ca="1" si="380"/>
        <v>0</v>
      </c>
      <c r="JU55" s="19">
        <f t="shared" ca="1" si="380"/>
        <v>0</v>
      </c>
      <c r="JV55" s="19">
        <f t="shared" ca="1" si="380"/>
        <v>0</v>
      </c>
      <c r="JW55" s="19">
        <f t="shared" ca="1" si="380"/>
        <v>0</v>
      </c>
      <c r="JX55" s="19">
        <f t="shared" ca="1" si="380"/>
        <v>0</v>
      </c>
      <c r="JY55" s="19">
        <f t="shared" ca="1" si="380"/>
        <v>0</v>
      </c>
      <c r="JZ55" s="19">
        <f t="shared" ca="1" si="380"/>
        <v>0</v>
      </c>
      <c r="KA55" s="19">
        <f t="shared" ca="1" si="380"/>
        <v>0</v>
      </c>
      <c r="KB55" s="19">
        <f t="shared" ca="1" si="214"/>
        <v>0</v>
      </c>
      <c r="KC55" s="19">
        <f t="shared" ca="1" si="214"/>
        <v>0</v>
      </c>
      <c r="KD55" s="19">
        <f t="shared" ca="1" si="214"/>
        <v>0</v>
      </c>
      <c r="KE55" s="19">
        <f t="shared" ca="1" si="214"/>
        <v>0</v>
      </c>
      <c r="KF55" s="19">
        <f t="shared" ca="1" si="214"/>
        <v>0</v>
      </c>
      <c r="KG55" s="19">
        <f t="shared" ca="1" si="214"/>
        <v>0</v>
      </c>
      <c r="KH55" s="19">
        <f t="shared" ca="1" si="214"/>
        <v>0</v>
      </c>
      <c r="KI55" s="19">
        <f t="shared" ca="1" si="214"/>
        <v>0</v>
      </c>
      <c r="KJ55" s="19">
        <f t="shared" ca="1" si="214"/>
        <v>0</v>
      </c>
      <c r="KK55" s="19">
        <f t="shared" ca="1" si="214"/>
        <v>0</v>
      </c>
      <c r="KL55" s="19">
        <f t="shared" ca="1" si="214"/>
        <v>0</v>
      </c>
      <c r="KM55" s="19">
        <f t="shared" ca="1" si="214"/>
        <v>0</v>
      </c>
      <c r="KN55" s="5">
        <f t="shared" ca="1" si="322"/>
        <v>0</v>
      </c>
      <c r="KO55" s="5">
        <f t="shared" ca="1" si="322"/>
        <v>0</v>
      </c>
      <c r="KP55" s="5">
        <f t="shared" ca="1" si="322"/>
        <v>0.05</v>
      </c>
      <c r="KQ55" s="5">
        <f t="shared" ca="1" si="322"/>
        <v>0.05</v>
      </c>
      <c r="KR55" s="19">
        <f t="shared" ca="1" si="270"/>
        <v>0</v>
      </c>
      <c r="KS55" s="19">
        <f t="shared" ca="1" si="214"/>
        <v>0</v>
      </c>
      <c r="KT55" s="19">
        <f t="shared" ca="1" si="222"/>
        <v>0</v>
      </c>
      <c r="KU55" s="19">
        <f t="shared" ca="1" si="222"/>
        <v>0</v>
      </c>
      <c r="KV55" s="19">
        <f t="shared" ca="1" si="222"/>
        <v>0</v>
      </c>
      <c r="KW55" s="19">
        <f t="shared" ca="1" si="214"/>
        <v>0</v>
      </c>
      <c r="KX55" s="19">
        <f t="shared" ca="1" si="214"/>
        <v>1</v>
      </c>
      <c r="KY55" s="19">
        <f t="shared" ca="1" si="323"/>
        <v>0</v>
      </c>
      <c r="KZ55" s="19">
        <f t="shared" ca="1" si="323"/>
        <v>0</v>
      </c>
      <c r="LA55" s="19">
        <f t="shared" ca="1" si="323"/>
        <v>0</v>
      </c>
      <c r="LB55" s="19">
        <f t="shared" ca="1" si="214"/>
        <v>0</v>
      </c>
      <c r="LC55" s="19">
        <f t="shared" ca="1" si="214"/>
        <v>1</v>
      </c>
      <c r="LD55" s="9"/>
      <c r="LE55" s="19" t="str">
        <f t="shared" ca="1" si="324"/>
        <v>-</v>
      </c>
      <c r="LF55" s="19" t="str">
        <f t="shared" ca="1" si="324"/>
        <v>-</v>
      </c>
      <c r="LG55" s="19" t="str">
        <f t="shared" ca="1" si="324"/>
        <v>-</v>
      </c>
      <c r="LH55" s="19" t="str">
        <f t="shared" ca="1" si="324"/>
        <v>-</v>
      </c>
      <c r="LI55" s="5" t="b">
        <f t="shared" ca="1" si="325"/>
        <v>0</v>
      </c>
      <c r="LJ55" s="5" t="b">
        <f t="shared" ca="1" si="326"/>
        <v>0</v>
      </c>
      <c r="LK55" s="5" t="b">
        <f t="shared" ca="1" si="326"/>
        <v>1</v>
      </c>
      <c r="LL55" s="5" t="b">
        <f t="shared" ca="1" si="326"/>
        <v>0</v>
      </c>
      <c r="LM55" s="136">
        <f t="shared" ca="1" si="327"/>
        <v>2</v>
      </c>
      <c r="LN55" s="136">
        <f t="shared" ca="1" si="327"/>
        <v>2</v>
      </c>
      <c r="LO55" s="5" t="b">
        <f t="shared" ca="1" si="455"/>
        <v>0</v>
      </c>
      <c r="LP55" s="5" t="b">
        <f t="shared" ca="1" si="455"/>
        <v>0</v>
      </c>
      <c r="LQ55" s="5" t="b">
        <f t="shared" ca="1" si="455"/>
        <v>1</v>
      </c>
      <c r="LR55" s="5" t="b">
        <f t="shared" ca="1" si="455"/>
        <v>0</v>
      </c>
      <c r="LS55" s="5">
        <f t="shared" ca="1" si="456"/>
        <v>1</v>
      </c>
      <c r="LT55" s="5">
        <f t="shared" ca="1" si="456"/>
        <v>0.66</v>
      </c>
      <c r="LU55" s="5" t="b">
        <f t="shared" ca="1" si="457"/>
        <v>1</v>
      </c>
      <c r="LV55" s="5" t="str" cm="1">
        <f t="array" ref="LV55">IF(OR(LW55:MD55&lt;&gt;"-"),TRUE,"-")</f>
        <v>-</v>
      </c>
      <c r="LW55" s="12" t="s">
        <v>31</v>
      </c>
      <c r="LX55" s="12" t="s">
        <v>31</v>
      </c>
      <c r="LY55" s="12" t="s">
        <v>31</v>
      </c>
      <c r="LZ55" s="12" t="s">
        <v>31</v>
      </c>
      <c r="MA55" s="12" t="s">
        <v>31</v>
      </c>
      <c r="MB55" s="12" t="s">
        <v>31</v>
      </c>
      <c r="MC55" s="12" t="s">
        <v>31</v>
      </c>
      <c r="MD55" s="12" t="s">
        <v>31</v>
      </c>
      <c r="ME55" s="5" t="b">
        <f t="array" aca="1" ref="ME55" ca="1">IF(OR(MF55:ML55&lt;&gt;"-"),TRUE,"-")</f>
        <v>1</v>
      </c>
      <c r="MF55" s="19" t="str">
        <f t="shared" ca="1" si="383"/>
        <v>-</v>
      </c>
      <c r="MG55" s="19" t="str">
        <f t="shared" ca="1" si="383"/>
        <v>-</v>
      </c>
      <c r="MH55" s="266">
        <v>999999</v>
      </c>
      <c r="MI55" s="266">
        <v>999999</v>
      </c>
      <c r="MJ55" s="266">
        <v>999999</v>
      </c>
      <c r="MK55" s="266">
        <v>999999</v>
      </c>
      <c r="ML55" s="266">
        <v>999999</v>
      </c>
      <c r="MM55" s="5" t="str">
        <f t="array" ref="MM55">IF(OR(MN55:MO55&lt;&gt;"-"),TRUE,"-")</f>
        <v>-</v>
      </c>
      <c r="MN55" s="266" t="s">
        <v>31</v>
      </c>
      <c r="MO55" s="266" t="s">
        <v>31</v>
      </c>
      <c r="MP55" s="12" t="b">
        <v>1</v>
      </c>
      <c r="MQ55" s="12">
        <v>0</v>
      </c>
      <c r="MR55" s="5" t="str">
        <f t="shared" ca="1" si="333"/>
        <v>-</v>
      </c>
      <c r="MS55" s="5" t="str">
        <f t="shared" ca="1" si="333"/>
        <v>-</v>
      </c>
      <c r="MT55" s="5" t="str">
        <f t="shared" ca="1" si="333"/>
        <v>-</v>
      </c>
      <c r="MU55" s="5" t="str">
        <f t="shared" ca="1" si="333"/>
        <v>-</v>
      </c>
      <c r="MV55" s="266" t="s">
        <v>31</v>
      </c>
      <c r="MW55" s="266" t="s">
        <v>31</v>
      </c>
      <c r="MX55" s="266" t="s">
        <v>31</v>
      </c>
      <c r="MY55" s="266" t="s">
        <v>31</v>
      </c>
      <c r="MZ55" s="266" t="s">
        <v>31</v>
      </c>
      <c r="NA55" s="266" t="s">
        <v>31</v>
      </c>
      <c r="NB55" s="266" t="s">
        <v>31</v>
      </c>
      <c r="NC55" s="5" t="str">
        <f t="shared" ca="1" si="458"/>
        <v>-</v>
      </c>
      <c r="ND55" s="5">
        <f t="shared" ca="1" si="458"/>
        <v>500</v>
      </c>
      <c r="NE55" s="5">
        <f t="shared" ca="1" si="458"/>
        <v>500</v>
      </c>
      <c r="NF55" s="5" t="str">
        <f t="shared" ca="1" si="458"/>
        <v>-</v>
      </c>
      <c r="NG55" s="5">
        <f t="shared" ca="1" si="458"/>
        <v>150</v>
      </c>
      <c r="NH55" s="5">
        <f t="shared" ca="1" si="458"/>
        <v>550</v>
      </c>
      <c r="NI55" s="5">
        <f t="shared" ca="1" si="336"/>
        <v>1</v>
      </c>
      <c r="NJ55" s="9"/>
      <c r="NK55" s="19">
        <f t="shared" ca="1" si="335"/>
        <v>70</v>
      </c>
      <c r="NL55" s="19">
        <f t="shared" ca="1" si="386"/>
        <v>50</v>
      </c>
      <c r="NM55" s="19">
        <f t="shared" ca="1" si="386"/>
        <v>75</v>
      </c>
      <c r="NN55" s="19">
        <f t="shared" ca="1" si="386"/>
        <v>50</v>
      </c>
      <c r="NO55" s="19">
        <f t="shared" ca="1" si="239"/>
        <v>1</v>
      </c>
      <c r="NP55" s="5">
        <f t="shared" ca="1" si="337"/>
        <v>1</v>
      </c>
      <c r="NQ55" s="19">
        <f t="shared" ca="1" si="368"/>
        <v>1</v>
      </c>
      <c r="NR55" s="19">
        <f t="shared" ca="1" si="368"/>
        <v>1</v>
      </c>
      <c r="NS55" s="9"/>
      <c r="NT55" s="19" t="b">
        <f t="shared" ca="1" si="386"/>
        <v>0</v>
      </c>
      <c r="NU55" s="19" t="b">
        <f t="shared" ca="1" si="386"/>
        <v>0</v>
      </c>
      <c r="NV55" s="19" t="str">
        <f t="shared" ca="1" si="429"/>
        <v>-</v>
      </c>
      <c r="NW55" s="19" t="str">
        <f t="shared" ca="1" si="429"/>
        <v>-</v>
      </c>
      <c r="NX55" s="19">
        <f t="shared" ca="1" si="386"/>
        <v>1</v>
      </c>
      <c r="NY55" s="19">
        <f t="shared" ca="1" si="386"/>
        <v>1</v>
      </c>
      <c r="NZ55" s="19">
        <f t="shared" ca="1" si="386"/>
        <v>2.1403206110492325</v>
      </c>
      <c r="OA55" s="19">
        <f t="shared" ca="1" si="386"/>
        <v>1.965073149607067</v>
      </c>
      <c r="OB55" s="19">
        <f t="shared" ca="1" si="386"/>
        <v>1.9869867897902949</v>
      </c>
      <c r="OC55" s="19">
        <f t="shared" ca="1" si="386"/>
        <v>0.84809443844984356</v>
      </c>
      <c r="OD55" s="19">
        <f t="shared" ca="1" si="386"/>
        <v>1.2867145190754228</v>
      </c>
      <c r="OE55" s="19">
        <f t="shared" ca="1" si="386"/>
        <v>1</v>
      </c>
      <c r="OF55" s="19">
        <f t="shared" ca="1" si="386"/>
        <v>0.26</v>
      </c>
      <c r="OG55" s="9"/>
      <c r="OH55" s="12" t="str">
        <f t="shared" ca="1" si="339"/>
        <v>-</v>
      </c>
      <c r="OI55" s="19" t="str">
        <f t="shared" ca="1" si="340"/>
        <v>-</v>
      </c>
      <c r="OJ55" s="19" t="str">
        <f t="shared" ca="1" si="340"/>
        <v>-</v>
      </c>
      <c r="OK55" s="19" t="str">
        <f t="shared" ca="1" si="341"/>
        <v>-</v>
      </c>
      <c r="OL55" s="19" t="str">
        <f t="shared" ca="1" si="340"/>
        <v>-</v>
      </c>
      <c r="OM55" s="19" t="str">
        <f t="shared" ca="1" si="342"/>
        <v>-</v>
      </c>
      <c r="ON55" s="19" t="str">
        <f t="shared" ca="1" si="340"/>
        <v>-</v>
      </c>
      <c r="OO55" s="19" t="str">
        <f t="shared" ca="1" si="340"/>
        <v>-</v>
      </c>
      <c r="OP55" s="19" t="str">
        <f t="shared" ca="1" si="340"/>
        <v>-</v>
      </c>
      <c r="OQ55" s="19" t="str">
        <f t="shared" ca="1" si="340"/>
        <v>-</v>
      </c>
      <c r="OR55" s="19" t="str">
        <f t="shared" ca="1" si="340"/>
        <v>-</v>
      </c>
      <c r="OS55" s="19" t="str">
        <f t="shared" ca="1" si="340"/>
        <v>-</v>
      </c>
      <c r="OT55" s="19" t="str">
        <f t="shared" ca="1" si="340"/>
        <v>-</v>
      </c>
      <c r="OU55" s="19" t="str">
        <f t="shared" ca="1" si="340"/>
        <v>-</v>
      </c>
      <c r="OV55" s="19" t="str">
        <f t="shared" ca="1" si="340"/>
        <v>-</v>
      </c>
      <c r="OW55" s="19" t="str">
        <f t="shared" ca="1" si="340"/>
        <v>-</v>
      </c>
      <c r="OX55" s="19" t="str">
        <f t="shared" ca="1" si="340"/>
        <v>-</v>
      </c>
      <c r="OY55" s="19" t="str">
        <f t="shared" ca="1" si="340"/>
        <v>-</v>
      </c>
      <c r="OZ55" s="19" t="str">
        <f t="shared" ca="1" si="340"/>
        <v>-</v>
      </c>
      <c r="PA55" s="19" t="str">
        <f t="shared" ca="1" si="343"/>
        <v>-</v>
      </c>
      <c r="PB55" s="19" t="str">
        <f t="shared" ca="1" si="343"/>
        <v>-</v>
      </c>
      <c r="PC55" s="19" t="str">
        <f t="shared" ca="1" si="343"/>
        <v>-</v>
      </c>
      <c r="PD55" s="19" t="str">
        <f t="shared" ca="1" si="343"/>
        <v>-</v>
      </c>
      <c r="PE55" s="19" t="str">
        <f t="shared" ca="1" si="343"/>
        <v>-</v>
      </c>
      <c r="PF55" s="19" t="str">
        <f t="shared" ca="1" si="343"/>
        <v>-</v>
      </c>
      <c r="PG55" s="19" t="str">
        <f t="shared" ca="1" si="343"/>
        <v>-</v>
      </c>
      <c r="PH55" s="19" t="str">
        <f t="shared" ca="1" si="344"/>
        <v>-</v>
      </c>
      <c r="PI55" s="19" t="str">
        <f t="shared" ca="1" si="344"/>
        <v>-</v>
      </c>
      <c r="PJ55" s="19" t="str">
        <f t="shared" ca="1" si="344"/>
        <v>-</v>
      </c>
      <c r="PK55" s="19" t="str">
        <f t="shared" ca="1" si="344"/>
        <v>-</v>
      </c>
      <c r="PL55" s="19" t="str">
        <f t="shared" ca="1" si="344"/>
        <v>-</v>
      </c>
      <c r="PM55" s="19" t="str">
        <f t="shared" ca="1" si="344"/>
        <v>-</v>
      </c>
      <c r="PN55" s="19" t="str">
        <f t="shared" ca="1" si="344"/>
        <v>-</v>
      </c>
      <c r="PO55" s="19" t="str">
        <f t="shared" ca="1" si="344"/>
        <v>-</v>
      </c>
      <c r="PP55" s="19" t="str">
        <f t="shared" ca="1" si="344"/>
        <v>-</v>
      </c>
      <c r="PQ55" s="19" t="str">
        <f t="shared" ca="1" si="344"/>
        <v>-</v>
      </c>
      <c r="PR55" s="19" t="str">
        <f t="shared" ca="1" si="343"/>
        <v>-</v>
      </c>
      <c r="PS55" s="19" t="str">
        <f t="shared" ca="1" si="343"/>
        <v>-</v>
      </c>
      <c r="PT55" s="19" t="str">
        <f t="shared" ca="1" si="343"/>
        <v>-</v>
      </c>
      <c r="PU55" s="19" t="str">
        <f t="shared" ca="1" si="343"/>
        <v>-</v>
      </c>
      <c r="PV55" s="19" t="str">
        <f t="shared" ca="1" si="343"/>
        <v>-</v>
      </c>
      <c r="PW55" s="19" t="str">
        <f t="shared" ca="1" si="343"/>
        <v>-</v>
      </c>
      <c r="PX55" s="19" t="str">
        <f t="shared" ca="1" si="343"/>
        <v>-</v>
      </c>
      <c r="PY55" s="19" t="str">
        <f t="shared" ca="1" si="343"/>
        <v>-</v>
      </c>
      <c r="PZ55" s="19" t="str">
        <f t="shared" ca="1" si="343"/>
        <v>-</v>
      </c>
      <c r="QA55" s="19" t="str">
        <f t="shared" ca="1" si="345"/>
        <v>-</v>
      </c>
      <c r="QB55" s="19" t="str">
        <f t="shared" ca="1" si="345"/>
        <v>-</v>
      </c>
      <c r="QC55" s="19" t="str">
        <f t="shared" ca="1" si="345"/>
        <v>-</v>
      </c>
      <c r="QD55" s="19" t="str">
        <f t="shared" ca="1" si="345"/>
        <v>-</v>
      </c>
      <c r="QE55" s="19" t="str">
        <f t="shared" ca="1" si="345"/>
        <v>-</v>
      </c>
      <c r="QF55" s="19" t="str">
        <f t="shared" ca="1" si="345"/>
        <v>-</v>
      </c>
      <c r="QG55" s="19" t="str">
        <f t="shared" ca="1" si="345"/>
        <v>-</v>
      </c>
      <c r="QH55" s="19" t="str">
        <f t="shared" ca="1" si="345"/>
        <v>-</v>
      </c>
      <c r="QI55" s="19" t="str">
        <f t="shared" ca="1" si="345"/>
        <v>-</v>
      </c>
      <c r="QJ55" s="19" t="str">
        <f t="shared" ca="1" si="345"/>
        <v>-</v>
      </c>
      <c r="QK55" s="19" t="str">
        <f t="shared" ca="1" si="345"/>
        <v>-</v>
      </c>
      <c r="QL55" s="19" t="str">
        <f t="shared" ca="1" si="345"/>
        <v>-</v>
      </c>
      <c r="QM55" s="19" t="str">
        <f t="shared" ca="1" si="345"/>
        <v>-</v>
      </c>
      <c r="QN55" s="19" t="str">
        <f t="shared" ca="1" si="345"/>
        <v>-</v>
      </c>
      <c r="QO55" s="19" t="str">
        <f t="shared" ca="1" si="345"/>
        <v>-</v>
      </c>
      <c r="QP55" s="19" t="str">
        <f t="shared" ca="1" si="345"/>
        <v>-</v>
      </c>
      <c r="QQ55" s="19" t="str">
        <f t="shared" ca="1" si="346"/>
        <v>-</v>
      </c>
      <c r="QR55" s="12" t="b">
        <f t="shared" ca="1" si="347"/>
        <v>1</v>
      </c>
      <c r="QS55" s="19" t="str">
        <f t="shared" ca="1" si="346"/>
        <v>-</v>
      </c>
      <c r="QT55" s="19" t="str">
        <f t="shared" ca="1" si="346"/>
        <v>-</v>
      </c>
      <c r="QU55" s="19" t="str">
        <f t="shared" ca="1" si="346"/>
        <v>-</v>
      </c>
      <c r="QV55" s="19" t="str">
        <f t="shared" ca="1" si="405"/>
        <v>-</v>
      </c>
      <c r="QW55" s="19" t="str">
        <f t="shared" ca="1" si="405"/>
        <v>-</v>
      </c>
      <c r="QX55" s="19" t="str">
        <f t="shared" ca="1" si="405"/>
        <v>-</v>
      </c>
      <c r="QY55" s="19" t="str">
        <f t="shared" ca="1" si="405"/>
        <v>-</v>
      </c>
      <c r="QZ55" s="19" t="str">
        <f t="shared" ca="1" si="405"/>
        <v>-</v>
      </c>
      <c r="RA55" s="19" t="str">
        <f t="shared" ca="1" si="405"/>
        <v>-</v>
      </c>
      <c r="RB55" s="19" t="str">
        <f t="shared" ca="1" si="346"/>
        <v>-</v>
      </c>
      <c r="RC55" s="19" t="str">
        <f t="shared" ca="1" si="346"/>
        <v>-</v>
      </c>
      <c r="RD55" s="19" t="str">
        <f t="shared" ca="1" si="346"/>
        <v>-</v>
      </c>
      <c r="RE55" s="19" t="str">
        <f t="shared" ca="1" si="346"/>
        <v>-</v>
      </c>
      <c r="RF55" s="19" t="str">
        <f t="shared" ca="1" si="346"/>
        <v>-</v>
      </c>
      <c r="RG55" s="19" t="str">
        <f t="shared" ca="1" si="346"/>
        <v>-</v>
      </c>
      <c r="RH55" s="19" t="str">
        <f t="shared" ca="1" si="346"/>
        <v>-</v>
      </c>
      <c r="RI55" s="19" t="str">
        <f t="shared" ca="1" si="346"/>
        <v>-</v>
      </c>
      <c r="RJ55" s="19" t="str">
        <f t="shared" ca="1" si="346"/>
        <v>-</v>
      </c>
      <c r="RK55" s="19" t="str">
        <f t="shared" ca="1" si="346"/>
        <v>-</v>
      </c>
      <c r="RL55" s="19" t="str">
        <f t="shared" ca="1" si="346"/>
        <v>-</v>
      </c>
      <c r="RM55" s="19" t="str">
        <f t="shared" ca="1" si="348"/>
        <v>-</v>
      </c>
      <c r="RN55" s="19" t="str">
        <f t="shared" ca="1" si="348"/>
        <v>-</v>
      </c>
      <c r="RO55" s="19" t="str">
        <f t="shared" ca="1" si="348"/>
        <v>-</v>
      </c>
      <c r="RP55" s="19" t="str">
        <f t="shared" ca="1" si="348"/>
        <v>-</v>
      </c>
      <c r="RQ55" s="19" t="str">
        <f t="shared" ca="1" si="348"/>
        <v>-</v>
      </c>
      <c r="RR55" s="19" t="str">
        <f t="shared" ca="1" si="348"/>
        <v>-</v>
      </c>
      <c r="RS55" s="19" t="str">
        <f t="shared" ca="1" si="348"/>
        <v>-</v>
      </c>
      <c r="RT55" s="19" t="str">
        <f t="shared" ca="1" si="348"/>
        <v>-</v>
      </c>
      <c r="RU55" s="19" t="str">
        <f t="shared" ca="1" si="348"/>
        <v>-</v>
      </c>
      <c r="RV55" s="19" t="str">
        <f t="shared" ca="1" si="349"/>
        <v>-</v>
      </c>
      <c r="RW55" s="19" t="str">
        <f t="shared" ca="1" si="349"/>
        <v>-</v>
      </c>
      <c r="RX55" s="19" t="str">
        <f t="shared" ca="1" si="349"/>
        <v>-</v>
      </c>
      <c r="RY55" s="19" t="str">
        <f t="shared" ca="1" si="349"/>
        <v>-</v>
      </c>
      <c r="RZ55" s="19" t="str">
        <f t="shared" ca="1" si="349"/>
        <v>-</v>
      </c>
      <c r="SA55" s="19" t="str">
        <f t="shared" ca="1" si="349"/>
        <v>-</v>
      </c>
      <c r="SB55" s="19" t="str">
        <f t="shared" ca="1" si="348"/>
        <v>-</v>
      </c>
      <c r="SC55" s="19" t="str">
        <f t="shared" ca="1" si="348"/>
        <v>-</v>
      </c>
      <c r="SD55" s="19" t="str">
        <f t="shared" ca="1" si="348"/>
        <v>-</v>
      </c>
      <c r="SE55" s="19" t="str">
        <f t="shared" ca="1" si="348"/>
        <v>-</v>
      </c>
      <c r="SF55" s="19" t="str">
        <f t="shared" ca="1" si="348"/>
        <v>-</v>
      </c>
      <c r="SG55" s="19" t="str">
        <f t="shared" ca="1" si="348"/>
        <v>-</v>
      </c>
      <c r="SH55" s="19" t="str">
        <f t="shared" ca="1" si="348"/>
        <v>-</v>
      </c>
      <c r="SI55" s="19" t="str">
        <f t="shared" ca="1" si="350"/>
        <v>-</v>
      </c>
      <c r="SJ55" s="19" t="str">
        <f t="shared" ca="1" si="350"/>
        <v>-</v>
      </c>
      <c r="SK55" s="19" t="str">
        <f t="shared" ca="1" si="350"/>
        <v>-</v>
      </c>
      <c r="SL55" s="19" t="str">
        <f t="shared" ca="1" si="350"/>
        <v>-</v>
      </c>
      <c r="SM55" s="19" t="str">
        <f t="shared" ca="1" si="350"/>
        <v>-</v>
      </c>
      <c r="SN55" s="19" t="str">
        <f t="shared" ca="1" si="350"/>
        <v>-</v>
      </c>
      <c r="SO55" s="19" t="str">
        <f t="shared" ca="1" si="350"/>
        <v>-</v>
      </c>
      <c r="SP55" s="19" t="str">
        <f t="shared" ca="1" si="350"/>
        <v>-</v>
      </c>
      <c r="SQ55" s="19" t="str">
        <f t="shared" ca="1" si="350"/>
        <v>-</v>
      </c>
      <c r="SR55" s="19" t="str">
        <f t="shared" ca="1" si="350"/>
        <v>-</v>
      </c>
      <c r="SS55" s="19" t="str">
        <f t="shared" ca="1" si="350"/>
        <v>-</v>
      </c>
      <c r="ST55" s="19" t="str">
        <f t="shared" ca="1" si="350"/>
        <v>-</v>
      </c>
      <c r="SU55" s="19" t="str">
        <f t="shared" ca="1" si="350"/>
        <v>-</v>
      </c>
      <c r="SV55" s="19" t="str">
        <f t="shared" ca="1" si="351"/>
        <v>-</v>
      </c>
      <c r="SW55" s="19" t="str">
        <f t="shared" ca="1" si="351"/>
        <v>-</v>
      </c>
      <c r="SX55" s="19" t="str">
        <f t="shared" ca="1" si="351"/>
        <v>-</v>
      </c>
      <c r="SY55" s="19" t="str">
        <f t="shared" ca="1" si="351"/>
        <v>-</v>
      </c>
      <c r="SZ55" s="19" t="str">
        <f t="shared" ca="1" si="351"/>
        <v>-</v>
      </c>
      <c r="TA55" s="19" t="str">
        <f t="shared" ca="1" si="351"/>
        <v>-</v>
      </c>
      <c r="TB55" s="12" t="str">
        <f t="shared" ca="1" si="352"/>
        <v>-</v>
      </c>
      <c r="TC55" s="19" t="str">
        <f t="shared" ca="1" si="438"/>
        <v>-</v>
      </c>
      <c r="TD55" s="19" t="str">
        <f t="shared" ca="1" si="438"/>
        <v>-</v>
      </c>
      <c r="TE55" s="19" t="str">
        <f t="shared" ca="1" si="438"/>
        <v>-</v>
      </c>
      <c r="TF55" s="19" t="str">
        <f t="shared" ca="1" si="438"/>
        <v>-</v>
      </c>
      <c r="TG55" s="19" t="str">
        <f t="shared" ca="1" si="438"/>
        <v>-</v>
      </c>
      <c r="TH55" s="19" t="str">
        <f t="shared" ca="1" si="438"/>
        <v>-</v>
      </c>
      <c r="TI55" s="19" t="str">
        <f t="shared" ca="1" si="438"/>
        <v>-</v>
      </c>
      <c r="TJ55" s="19" t="str">
        <f t="shared" ca="1" si="438"/>
        <v>-</v>
      </c>
      <c r="TK55" s="19" t="str">
        <f t="shared" ca="1" si="438"/>
        <v>-</v>
      </c>
      <c r="TL55" s="19" t="str">
        <f t="shared" ca="1" si="438"/>
        <v>-</v>
      </c>
      <c r="TM55" s="19" t="str">
        <f t="shared" ca="1" si="438"/>
        <v>-</v>
      </c>
      <c r="TN55" s="19" t="str">
        <f t="shared" ca="1" si="438"/>
        <v>-</v>
      </c>
      <c r="TO55" s="19" t="str">
        <f t="shared" ca="1" si="438"/>
        <v>-</v>
      </c>
      <c r="TP55" s="19" t="str">
        <f t="shared" ca="1" si="438"/>
        <v>-</v>
      </c>
      <c r="TQ55" s="19" t="str">
        <f t="shared" ca="1" si="438"/>
        <v>-</v>
      </c>
      <c r="TR55" s="19" t="str">
        <f t="shared" ca="1" si="438"/>
        <v>-</v>
      </c>
      <c r="TS55" s="19" t="str">
        <f t="shared" ca="1" si="438"/>
        <v>-</v>
      </c>
      <c r="TT55" s="19" t="str">
        <f t="shared" ca="1" si="438"/>
        <v>-</v>
      </c>
      <c r="TU55" s="19" t="str">
        <f t="shared" ca="1" si="438"/>
        <v>-</v>
      </c>
      <c r="TV55" s="19" t="str">
        <f t="shared" ca="1" si="438"/>
        <v>-</v>
      </c>
      <c r="TW55" s="19" t="str">
        <f t="shared" ca="1" si="438"/>
        <v>-</v>
      </c>
      <c r="TX55" s="19" t="str">
        <f t="shared" ca="1" si="438"/>
        <v>-</v>
      </c>
      <c r="TY55" s="19" t="str">
        <f t="shared" ca="1" si="438"/>
        <v>-</v>
      </c>
      <c r="TZ55" s="19" t="str">
        <f t="shared" ca="1" si="438"/>
        <v>-</v>
      </c>
      <c r="UA55" s="19" t="str">
        <f t="shared" ca="1" si="438"/>
        <v>-</v>
      </c>
      <c r="UB55" s="19" t="str">
        <f t="shared" ca="1" si="438"/>
        <v>-</v>
      </c>
      <c r="UC55" s="19" t="str">
        <f t="shared" ca="1" si="438"/>
        <v>-</v>
      </c>
      <c r="UD55" s="19" t="str">
        <f t="shared" ca="1" si="438"/>
        <v>-</v>
      </c>
      <c r="UE55" s="19" t="str">
        <f t="shared" ca="1" si="438"/>
        <v>-</v>
      </c>
      <c r="UF55" s="19" t="str">
        <f t="shared" ca="1" si="438"/>
        <v>-</v>
      </c>
      <c r="UG55" s="19" t="str">
        <f t="shared" ca="1" si="438"/>
        <v>-</v>
      </c>
      <c r="UH55" s="19" t="str">
        <f t="shared" ca="1" si="438"/>
        <v>-</v>
      </c>
      <c r="UI55" s="19" t="str">
        <f t="shared" ca="1" si="438"/>
        <v>-</v>
      </c>
      <c r="UJ55" s="19" t="str">
        <f t="shared" ca="1" si="438"/>
        <v>-</v>
      </c>
      <c r="UK55" s="19" t="str">
        <f t="shared" ca="1" si="438"/>
        <v>-</v>
      </c>
      <c r="UL55" s="19" t="str">
        <f t="shared" ca="1" si="438"/>
        <v>-</v>
      </c>
      <c r="UM55" s="19" t="str">
        <f t="shared" ca="1" si="438"/>
        <v>-</v>
      </c>
      <c r="UN55" s="19" t="str">
        <f t="shared" ca="1" si="438"/>
        <v>-</v>
      </c>
      <c r="UO55" s="19" t="str">
        <f t="shared" ca="1" si="438"/>
        <v>-</v>
      </c>
      <c r="UP55" s="19" t="str">
        <f t="shared" ca="1" si="438"/>
        <v>-</v>
      </c>
      <c r="UQ55" s="19" t="str">
        <f t="shared" ca="1" si="438"/>
        <v>-</v>
      </c>
      <c r="UR55" s="19" t="str">
        <f t="shared" ca="1" si="438"/>
        <v>-</v>
      </c>
      <c r="US55" s="19" t="str">
        <f t="shared" ca="1" si="438"/>
        <v>-</v>
      </c>
      <c r="UT55" s="19" t="str">
        <f t="shared" ca="1" si="438"/>
        <v>-</v>
      </c>
      <c r="UU55" s="19" t="str">
        <f t="shared" ca="1" si="438"/>
        <v>-</v>
      </c>
      <c r="UV55" s="19" t="str">
        <f t="shared" ca="1" si="438"/>
        <v>-</v>
      </c>
      <c r="UW55" s="19" t="str">
        <f t="shared" ca="1" si="438"/>
        <v>-</v>
      </c>
      <c r="UX55" s="19" t="str">
        <f t="shared" ca="1" si="438"/>
        <v>-</v>
      </c>
      <c r="UY55" s="19" t="str">
        <f t="shared" ca="1" si="438"/>
        <v>-</v>
      </c>
      <c r="UZ55" s="19" t="str">
        <f t="shared" ca="1" si="438"/>
        <v>-</v>
      </c>
      <c r="VA55" s="19" t="str">
        <f t="shared" ca="1" si="407"/>
        <v>-</v>
      </c>
      <c r="VB55" s="19" t="str">
        <f t="shared" ca="1" si="387"/>
        <v>-</v>
      </c>
      <c r="VC55" s="19" t="str">
        <f t="shared" ca="1" si="387"/>
        <v>-</v>
      </c>
      <c r="VD55" s="19" t="str">
        <f t="shared" ca="1" si="387"/>
        <v>-</v>
      </c>
      <c r="VE55" s="19" t="str">
        <f t="shared" ca="1" si="387"/>
        <v>-</v>
      </c>
      <c r="VF55" s="19" t="str">
        <f t="shared" ca="1" si="353"/>
        <v>-</v>
      </c>
      <c r="VG55" s="19" t="str">
        <f t="shared" ca="1" si="353"/>
        <v>-</v>
      </c>
      <c r="VH55" s="19" t="str">
        <f t="shared" ca="1" si="353"/>
        <v>-</v>
      </c>
      <c r="VI55" s="19" t="str">
        <f t="shared" ca="1" si="353"/>
        <v>-</v>
      </c>
      <c r="VJ55" s="19" t="str">
        <f t="shared" ca="1" si="353"/>
        <v>-</v>
      </c>
      <c r="VK55" s="19" t="str">
        <f t="shared" ca="1" si="353"/>
        <v>-</v>
      </c>
      <c r="VL55" s="19">
        <f t="shared" ca="1" si="388"/>
        <v>1</v>
      </c>
      <c r="VM55" s="23">
        <v>0</v>
      </c>
    </row>
    <row r="56" spans="1:585" outlineLevel="2">
      <c r="A56" s="21">
        <f t="shared" si="372"/>
        <v>51</v>
      </c>
      <c r="B56" s="561">
        <f t="shared" ca="1" si="408"/>
        <v>49</v>
      </c>
      <c r="C56">
        <f>202</f>
        <v>202</v>
      </c>
      <c r="D56" s="136" t="str">
        <f t="shared" ca="1" si="278"/>
        <v>GSW</v>
      </c>
      <c r="E56" t="b">
        <v>1</v>
      </c>
      <c r="F56" t="b">
        <v>0</v>
      </c>
      <c r="G56" s="349" t="b">
        <v>0</v>
      </c>
      <c r="H56" s="229">
        <f t="shared" ca="1" si="394"/>
        <v>16</v>
      </c>
      <c r="I56" s="229">
        <f t="shared" ca="1" si="355"/>
        <v>1</v>
      </c>
      <c r="J56" s="116">
        <f t="shared" ca="1" si="280"/>
        <v>0</v>
      </c>
      <c r="K56" s="229">
        <f t="shared" ca="1" si="355"/>
        <v>0</v>
      </c>
      <c r="L56" s="229">
        <f t="shared" ca="1" si="355"/>
        <v>0</v>
      </c>
      <c r="M56" s="229"/>
      <c r="N56" s="229">
        <f t="shared" ca="1" si="356"/>
        <v>2</v>
      </c>
      <c r="O56" s="229">
        <f t="shared" ca="1" si="357"/>
        <v>3</v>
      </c>
      <c r="P56" s="229">
        <f t="shared" ca="1" si="358"/>
        <v>2</v>
      </c>
      <c r="Q56" s="229">
        <f t="shared" ca="1" si="359"/>
        <v>2</v>
      </c>
      <c r="R56" s="229">
        <f t="shared" ca="1" si="359"/>
        <v>0</v>
      </c>
      <c r="S56" s="229">
        <f t="shared" ca="1" si="359"/>
        <v>0</v>
      </c>
      <c r="T56" s="229">
        <f t="shared" ca="1" si="359"/>
        <v>0</v>
      </c>
      <c r="U56" s="229">
        <f t="shared" ca="1" si="359"/>
        <v>0</v>
      </c>
      <c r="V56" s="229">
        <f t="shared" ca="1" si="358"/>
        <v>0</v>
      </c>
      <c r="W56" s="229">
        <f t="shared" ca="1" si="360"/>
        <v>1</v>
      </c>
      <c r="X56" s="229">
        <f t="shared" ca="1" si="358"/>
        <v>1</v>
      </c>
      <c r="Y56" s="229">
        <f t="shared" ca="1" si="358"/>
        <v>1</v>
      </c>
      <c r="Z56" s="265"/>
      <c r="AA56" s="265"/>
      <c r="AB56" s="265"/>
      <c r="AC56" s="265"/>
      <c r="AD56" s="265"/>
      <c r="AE56" s="229">
        <f t="shared" ca="1" si="361"/>
        <v>0</v>
      </c>
      <c r="AF56" s="265"/>
      <c r="AG56" s="265">
        <f t="shared" ca="1" si="362"/>
        <v>0</v>
      </c>
      <c r="AH56" s="265">
        <f t="shared" ca="1" si="362"/>
        <v>0</v>
      </c>
      <c r="AI56" s="265">
        <f t="shared" ca="1" si="362"/>
        <v>0</v>
      </c>
      <c r="AJ56" s="265">
        <f t="shared" ca="1" si="362"/>
        <v>0</v>
      </c>
      <c r="AK56" s="265">
        <f t="shared" ca="1" si="362"/>
        <v>0</v>
      </c>
      <c r="AL56" s="265">
        <f t="shared" ca="1" si="362"/>
        <v>0</v>
      </c>
      <c r="AM56" s="265">
        <f t="shared" ca="1" si="362"/>
        <v>0</v>
      </c>
      <c r="AN56" s="136">
        <f t="shared" ca="1" si="284"/>
        <v>2</v>
      </c>
      <c r="AO56" s="136">
        <f ca="1">INDEX(CHOOSE($P56,DataAutumn!i.AdultDrys,DataWinter!i.AdultDrys,DataSpring!i.AdultDrys),1,$O56)</f>
        <v>4</v>
      </c>
      <c r="AP56" s="5">
        <f t="shared" ca="1" si="285"/>
        <v>1</v>
      </c>
      <c r="AQ56" s="5">
        <f t="shared" ca="1" si="285"/>
        <v>1</v>
      </c>
      <c r="AR56" s="5">
        <f t="shared" ca="1" si="286"/>
        <v>3</v>
      </c>
      <c r="AS56">
        <f t="shared" ca="1" si="287"/>
        <v>8</v>
      </c>
      <c r="AV56" s="224" t="str">
        <f t="shared" ca="1" si="288"/>
        <v>FeedSupply 00016 GSW MWM&amp;BBT Day169 Scan2-0000 RR     GP100% WP100% MP100% T_TRUE (F33N11)</v>
      </c>
      <c r="AW56" s="9" t="str">
        <f ca="1">IF(COUNTIF(AV$5:AV56,AV56)=1,"-","Dup")</f>
        <v>-</v>
      </c>
      <c r="AX56" s="9"/>
      <c r="AY56" s="19" t="b">
        <f t="shared" ref="AY56:BF56" ca="1" si="462">OFFSET(AY$5,$B56,0)</f>
        <v>0</v>
      </c>
      <c r="AZ56" s="19" t="b">
        <f t="shared" ca="1" si="462"/>
        <v>0</v>
      </c>
      <c r="BA56" s="19" t="b">
        <f t="shared" ca="1" si="462"/>
        <v>0</v>
      </c>
      <c r="BB56" s="19" t="b">
        <f t="shared" ca="1" si="420"/>
        <v>0</v>
      </c>
      <c r="BC56" s="19" t="b">
        <f t="shared" ca="1" si="420"/>
        <v>0</v>
      </c>
      <c r="BD56" s="19" t="b">
        <f t="shared" ca="1" si="462"/>
        <v>0</v>
      </c>
      <c r="BE56" s="19" t="b">
        <f t="shared" ca="1" si="462"/>
        <v>0</v>
      </c>
      <c r="BF56" s="19" t="b">
        <f t="shared" ca="1" si="462"/>
        <v>0</v>
      </c>
      <c r="BG56" s="9"/>
      <c r="BH56" s="19" t="b">
        <f t="shared" ca="1" si="289"/>
        <v>1</v>
      </c>
      <c r="BI56" s="19" t="str">
        <f t="shared" ca="1" si="289"/>
        <v>-</v>
      </c>
      <c r="BJ56" s="19" t="str">
        <f t="shared" ca="1" si="289"/>
        <v>-</v>
      </c>
      <c r="BK56" s="19" t="str">
        <f t="shared" ca="1" si="289"/>
        <v>-</v>
      </c>
      <c r="BL56" s="19" t="b">
        <f t="shared" ca="1" si="289"/>
        <v>0</v>
      </c>
      <c r="BM56" s="19">
        <f t="shared" ca="1" si="290"/>
        <v>0</v>
      </c>
      <c r="BN56" s="19" t="b">
        <f t="shared" ca="1" si="290"/>
        <v>1</v>
      </c>
      <c r="BO56" s="9"/>
      <c r="BP56" s="19" t="str">
        <f t="shared" ca="1" si="291"/>
        <v>-</v>
      </c>
      <c r="BQ56" s="5" t="str">
        <f t="shared" ca="1" si="292"/>
        <v>-</v>
      </c>
      <c r="BR56" s="5">
        <f t="shared" ca="1" si="293"/>
        <v>0</v>
      </c>
      <c r="BS56" s="19" t="str">
        <f t="shared" ca="1" si="294"/>
        <v>-</v>
      </c>
      <c r="BT56" s="19" t="str">
        <f t="shared" ca="1" si="294"/>
        <v>-</v>
      </c>
      <c r="BU56" s="19" t="str">
        <f t="shared" ca="1" si="294"/>
        <v>-</v>
      </c>
      <c r="BV56" s="5" t="str">
        <f t="shared" ca="1" si="295"/>
        <v>-</v>
      </c>
      <c r="BW56" s="5">
        <f t="shared" ca="1" si="296"/>
        <v>0</v>
      </c>
      <c r="BX56" s="19" t="str">
        <f t="shared" ca="1" si="297"/>
        <v>-</v>
      </c>
      <c r="BY56" s="5" t="str">
        <f t="shared" ca="1" si="298"/>
        <v>-</v>
      </c>
      <c r="BZ56" s="5">
        <f t="shared" ca="1" si="299"/>
        <v>0</v>
      </c>
      <c r="CA56" s="19" t="str">
        <f t="shared" ca="1" si="300"/>
        <v>-</v>
      </c>
      <c r="CB56" s="19" t="str">
        <f t="shared" ca="1" si="300"/>
        <v>-</v>
      </c>
      <c r="CC56" s="19" t="str">
        <f t="shared" ca="1" si="300"/>
        <v>-</v>
      </c>
      <c r="CD56" s="5" t="str">
        <f t="shared" ca="1" si="301"/>
        <v>-</v>
      </c>
      <c r="CE56" s="5">
        <f t="shared" ca="1" si="302"/>
        <v>0</v>
      </c>
      <c r="CF56" s="9"/>
      <c r="CG56" s="19" t="str">
        <f t="shared" ca="1" si="303"/>
        <v>-</v>
      </c>
      <c r="CH56" s="19" t="str">
        <f t="shared" ca="1" si="303"/>
        <v>-</v>
      </c>
      <c r="CI56" s="19" t="str">
        <f t="shared" ca="1" si="303"/>
        <v>-</v>
      </c>
      <c r="CJ56" s="19" t="str">
        <f t="shared" ca="1" si="303"/>
        <v>-</v>
      </c>
      <c r="CK56" s="19" t="str">
        <f t="shared" ca="1" si="303"/>
        <v>-</v>
      </c>
      <c r="CL56" s="19" t="str">
        <f t="shared" ref="CL56:CP56" ca="1" si="463">OFFSET(CL$5,$B56,0)</f>
        <v>-</v>
      </c>
      <c r="CM56" s="19" t="str">
        <f t="shared" ca="1" si="463"/>
        <v>-</v>
      </c>
      <c r="CN56" s="19" t="str">
        <f t="shared" ca="1" si="463"/>
        <v>-</v>
      </c>
      <c r="CO56" s="19" t="str">
        <f t="shared" ca="1" si="463"/>
        <v>-</v>
      </c>
      <c r="CP56" s="19" t="str">
        <f t="shared" ca="1" si="463"/>
        <v>-</v>
      </c>
      <c r="CQ56" s="9"/>
      <c r="CR56" s="136" t="b">
        <f t="shared" ca="1" si="304"/>
        <v>1</v>
      </c>
      <c r="CS56" s="229" t="b">
        <f ca="1">OFFSET(CS56,-1,0)</f>
        <v>1</v>
      </c>
      <c r="CT56" s="19" t="b">
        <f t="shared" ca="1" si="396"/>
        <v>1</v>
      </c>
      <c r="CU56" s="582">
        <f t="shared" ca="1" si="397"/>
        <v>232120000008</v>
      </c>
      <c r="CV56" s="19" t="b">
        <f t="shared" ca="1" si="396"/>
        <v>0</v>
      </c>
      <c r="CW56" s="12" t="s">
        <v>31</v>
      </c>
      <c r="CX56" s="19" t="str">
        <f t="shared" ca="1" si="375"/>
        <v>-</v>
      </c>
      <c r="CY56" s="583">
        <f t="shared" ca="1" si="390"/>
        <v>232120000008</v>
      </c>
      <c r="CZ56" s="430">
        <f t="shared" ca="1" si="306"/>
        <v>669</v>
      </c>
      <c r="DA56" s="430">
        <f t="shared" ca="1" si="306"/>
        <v>703</v>
      </c>
      <c r="DB56" s="430">
        <f t="shared" ca="1" si="306"/>
        <v>738</v>
      </c>
      <c r="DC56" s="144">
        <f t="shared" ca="1" si="307"/>
        <v>413</v>
      </c>
      <c r="DD56" s="144">
        <f t="shared" ca="1" si="307"/>
        <v>448</v>
      </c>
      <c r="DE56" s="144">
        <f t="shared" ca="1" si="307"/>
        <v>483</v>
      </c>
      <c r="DF56" s="19" t="str">
        <f t="shared" ca="1" si="376"/>
        <v>-</v>
      </c>
      <c r="DG56" s="19" t="str">
        <f t="shared" ca="1" si="308"/>
        <v>-</v>
      </c>
      <c r="DH56" s="19" t="str">
        <f t="shared" ca="1" si="308"/>
        <v>-</v>
      </c>
      <c r="DI56" s="19" t="str">
        <f t="shared" ca="1" si="308"/>
        <v>-</v>
      </c>
      <c r="DJ56" s="19" t="str">
        <f t="shared" ca="1" si="308"/>
        <v>-</v>
      </c>
      <c r="DK56" s="19" t="str">
        <f t="shared" ca="1" si="308"/>
        <v>-</v>
      </c>
      <c r="DL56" s="12">
        <v>1</v>
      </c>
      <c r="DM56" s="12">
        <v>1</v>
      </c>
      <c r="DN56" s="19">
        <f t="shared" ca="1" si="309"/>
        <v>0</v>
      </c>
      <c r="DO56" s="19" t="str">
        <f t="shared" ca="1" si="309"/>
        <v>-</v>
      </c>
      <c r="DP56" s="19" t="str">
        <f t="shared" ca="1" si="309"/>
        <v>-</v>
      </c>
      <c r="DQ56" s="19" t="str">
        <f t="shared" ca="1" si="377"/>
        <v>-</v>
      </c>
      <c r="DR56" s="19" t="str">
        <f t="shared" ca="1" si="377"/>
        <v>-</v>
      </c>
      <c r="DS56" s="19" t="str">
        <f t="shared" ca="1" si="377"/>
        <v>-</v>
      </c>
      <c r="DT56" s="19">
        <f t="shared" ca="1" si="377"/>
        <v>0</v>
      </c>
      <c r="DU56" s="19" t="str">
        <f t="shared" ca="1" si="377"/>
        <v>-</v>
      </c>
      <c r="DV56" s="19" t="str">
        <f t="shared" ca="1" si="377"/>
        <v>-</v>
      </c>
      <c r="DW56" s="19" t="str">
        <f t="shared" ca="1" si="289"/>
        <v>-</v>
      </c>
      <c r="DX56" s="19">
        <f t="shared" ca="1" si="289"/>
        <v>1</v>
      </c>
      <c r="DY56" s="19">
        <f t="shared" ca="1" si="289"/>
        <v>1</v>
      </c>
      <c r="DZ56" s="9"/>
      <c r="EA56" s="19" t="str">
        <f t="shared" ca="1" si="178"/>
        <v>-</v>
      </c>
      <c r="EB56" s="19" t="str">
        <f t="shared" ca="1" si="178"/>
        <v>-</v>
      </c>
      <c r="EC56" s="19" t="str">
        <f t="shared" ca="1" si="178"/>
        <v>-</v>
      </c>
      <c r="ED56" s="19" t="str">
        <f t="shared" ca="1" si="178"/>
        <v>-</v>
      </c>
      <c r="EE56" s="19" t="str">
        <f t="shared" ca="1" si="178"/>
        <v>-</v>
      </c>
      <c r="EF56" s="19" t="str">
        <f t="shared" ca="1" si="178"/>
        <v>-</v>
      </c>
      <c r="EG56" s="19" t="str">
        <f t="shared" ca="1" si="178"/>
        <v>-</v>
      </c>
      <c r="EH56" s="19" t="str">
        <f t="shared" ca="1" si="178"/>
        <v>-</v>
      </c>
      <c r="EI56" s="19" t="str">
        <f t="shared" ca="1" si="178"/>
        <v>-</v>
      </c>
      <c r="EJ56" s="19" t="str">
        <f t="shared" ca="1" si="178"/>
        <v>-</v>
      </c>
      <c r="EK56" s="19" t="str">
        <f t="shared" ca="1" si="178"/>
        <v>-</v>
      </c>
      <c r="EL56" s="19" t="str">
        <f t="shared" ca="1" si="178"/>
        <v>-</v>
      </c>
      <c r="EM56" s="19">
        <f t="shared" ca="1" si="378"/>
        <v>0</v>
      </c>
      <c r="EN56" s="19">
        <f t="shared" ca="1" si="311"/>
        <v>0</v>
      </c>
      <c r="EO56" s="19">
        <f t="shared" ca="1" si="311"/>
        <v>0</v>
      </c>
      <c r="EP56" s="19">
        <f t="shared" ca="1" si="311"/>
        <v>0</v>
      </c>
      <c r="EQ56" s="19">
        <f t="shared" ca="1" si="311"/>
        <v>0</v>
      </c>
      <c r="ER56" s="19">
        <f t="shared" ca="1" si="311"/>
        <v>0</v>
      </c>
      <c r="ES56" s="19">
        <f t="shared" ca="1" si="311"/>
        <v>0</v>
      </c>
      <c r="ET56" s="19">
        <f t="shared" ca="1" si="311"/>
        <v>0</v>
      </c>
      <c r="EU56" s="19">
        <f t="shared" ca="1" si="311"/>
        <v>0</v>
      </c>
      <c r="EV56" s="19">
        <f t="shared" ca="1" si="311"/>
        <v>0</v>
      </c>
      <c r="EW56" s="19">
        <f t="shared" ca="1" si="311"/>
        <v>0</v>
      </c>
      <c r="EX56" s="19">
        <f t="shared" ca="1" si="311"/>
        <v>0</v>
      </c>
      <c r="EY56" s="19">
        <f t="shared" ref="EY56:HJ56" ca="1" si="464">OFFSET(EY$5,$B56,0)</f>
        <v>0</v>
      </c>
      <c r="EZ56" s="19">
        <f t="shared" ca="1" si="464"/>
        <v>0</v>
      </c>
      <c r="FA56" s="19">
        <f t="shared" ca="1" si="464"/>
        <v>0</v>
      </c>
      <c r="FB56" s="19">
        <f t="shared" ca="1" si="464"/>
        <v>0</v>
      </c>
      <c r="FC56" s="19">
        <f t="shared" ca="1" si="464"/>
        <v>0</v>
      </c>
      <c r="FD56" s="19">
        <f t="shared" ca="1" si="464"/>
        <v>0</v>
      </c>
      <c r="FE56" s="19">
        <f t="shared" ca="1" si="464"/>
        <v>0</v>
      </c>
      <c r="FF56" s="19">
        <f t="shared" ca="1" si="464"/>
        <v>0</v>
      </c>
      <c r="FG56" s="19">
        <f t="shared" ca="1" si="464"/>
        <v>0</v>
      </c>
      <c r="FH56" s="19">
        <f t="shared" ca="1" si="464"/>
        <v>0</v>
      </c>
      <c r="FI56" s="19">
        <f t="shared" ca="1" si="464"/>
        <v>0</v>
      </c>
      <c r="FJ56" s="19">
        <f t="shared" ca="1" si="464"/>
        <v>0</v>
      </c>
      <c r="FK56" s="19">
        <f t="shared" ca="1" si="464"/>
        <v>0</v>
      </c>
      <c r="FL56" s="19">
        <f t="shared" ca="1" si="464"/>
        <v>0</v>
      </c>
      <c r="FM56" s="19">
        <f t="shared" ca="1" si="464"/>
        <v>0</v>
      </c>
      <c r="FN56" s="19">
        <f t="shared" ca="1" si="464"/>
        <v>0</v>
      </c>
      <c r="FO56" s="19">
        <f t="shared" ca="1" si="464"/>
        <v>0</v>
      </c>
      <c r="FP56" s="19">
        <f t="shared" ca="1" si="464"/>
        <v>0</v>
      </c>
      <c r="FQ56" s="19">
        <f t="shared" ca="1" si="464"/>
        <v>0</v>
      </c>
      <c r="FR56" s="19">
        <f t="shared" ca="1" si="464"/>
        <v>0</v>
      </c>
      <c r="FS56" s="19">
        <f t="shared" ca="1" si="464"/>
        <v>0</v>
      </c>
      <c r="FT56" s="19">
        <f t="shared" ca="1" si="464"/>
        <v>0</v>
      </c>
      <c r="FU56" s="19">
        <f t="shared" ca="1" si="464"/>
        <v>0</v>
      </c>
      <c r="FV56" s="19">
        <f t="shared" ca="1" si="464"/>
        <v>0</v>
      </c>
      <c r="FW56" s="19">
        <f t="shared" ca="1" si="464"/>
        <v>0</v>
      </c>
      <c r="FX56" s="19">
        <f t="shared" ca="1" si="464"/>
        <v>0</v>
      </c>
      <c r="FY56" s="19">
        <f t="shared" ca="1" si="464"/>
        <v>0</v>
      </c>
      <c r="FZ56" s="19">
        <f t="shared" ca="1" si="464"/>
        <v>0</v>
      </c>
      <c r="GA56" s="19">
        <f t="shared" ca="1" si="464"/>
        <v>0</v>
      </c>
      <c r="GB56" s="19">
        <f t="shared" ca="1" si="464"/>
        <v>0</v>
      </c>
      <c r="GC56" s="19">
        <f t="shared" ca="1" si="464"/>
        <v>0</v>
      </c>
      <c r="GD56" s="19">
        <f t="shared" ca="1" si="464"/>
        <v>0</v>
      </c>
      <c r="GE56" s="19">
        <f t="shared" ca="1" si="464"/>
        <v>0</v>
      </c>
      <c r="GF56" s="19">
        <f t="shared" ca="1" si="464"/>
        <v>0</v>
      </c>
      <c r="GG56" s="19">
        <f t="shared" ca="1" si="464"/>
        <v>0</v>
      </c>
      <c r="GH56" s="19">
        <f t="shared" ca="1" si="464"/>
        <v>0</v>
      </c>
      <c r="GI56" s="19">
        <f t="shared" ca="1" si="464"/>
        <v>0</v>
      </c>
      <c r="GJ56" s="19">
        <f t="shared" ca="1" si="464"/>
        <v>0</v>
      </c>
      <c r="GK56" s="19">
        <f t="shared" ca="1" si="464"/>
        <v>0</v>
      </c>
      <c r="GL56" s="19">
        <f t="shared" ca="1" si="464"/>
        <v>0</v>
      </c>
      <c r="GM56" s="19">
        <f t="shared" ca="1" si="464"/>
        <v>0</v>
      </c>
      <c r="GN56" s="19">
        <f t="shared" ca="1" si="464"/>
        <v>0</v>
      </c>
      <c r="GO56" s="19">
        <f t="shared" ca="1" si="464"/>
        <v>0</v>
      </c>
      <c r="GP56" s="19">
        <f t="shared" ca="1" si="464"/>
        <v>0</v>
      </c>
      <c r="GQ56" s="19">
        <f t="shared" ca="1" si="464"/>
        <v>0</v>
      </c>
      <c r="GR56" s="19">
        <f t="shared" ca="1" si="464"/>
        <v>0</v>
      </c>
      <c r="GS56" s="19">
        <f t="shared" ca="1" si="464"/>
        <v>0</v>
      </c>
      <c r="GT56" s="19">
        <f t="shared" ca="1" si="464"/>
        <v>0</v>
      </c>
      <c r="GU56" s="19">
        <f t="shared" ca="1" si="464"/>
        <v>0</v>
      </c>
      <c r="GV56" s="19">
        <f t="shared" ca="1" si="464"/>
        <v>0</v>
      </c>
      <c r="GW56" s="19">
        <f t="shared" ca="1" si="464"/>
        <v>0</v>
      </c>
      <c r="GX56" s="19">
        <f t="shared" ca="1" si="464"/>
        <v>0</v>
      </c>
      <c r="GY56" s="19">
        <f t="shared" ca="1" si="464"/>
        <v>0</v>
      </c>
      <c r="GZ56" s="19">
        <f t="shared" ca="1" si="464"/>
        <v>0</v>
      </c>
      <c r="HA56" s="19">
        <f t="shared" ca="1" si="464"/>
        <v>0</v>
      </c>
      <c r="HB56" s="19">
        <f t="shared" ca="1" si="464"/>
        <v>0</v>
      </c>
      <c r="HC56" s="19">
        <f t="shared" ca="1" si="464"/>
        <v>0</v>
      </c>
      <c r="HD56" s="19">
        <f t="shared" ca="1" si="464"/>
        <v>0</v>
      </c>
      <c r="HE56" s="19">
        <f t="shared" ca="1" si="464"/>
        <v>0</v>
      </c>
      <c r="HF56" s="19">
        <f t="shared" ca="1" si="464"/>
        <v>0</v>
      </c>
      <c r="HG56" s="19">
        <f t="shared" ca="1" si="464"/>
        <v>0</v>
      </c>
      <c r="HH56" s="19">
        <f t="shared" ca="1" si="464"/>
        <v>0</v>
      </c>
      <c r="HI56" s="19">
        <f t="shared" ca="1" si="464"/>
        <v>0</v>
      </c>
      <c r="HJ56" s="19">
        <f t="shared" ca="1" si="464"/>
        <v>0</v>
      </c>
      <c r="HK56" s="19">
        <f t="shared" ref="HK56:JG56" ca="1" si="465">OFFSET(HK$5,$B56,0)</f>
        <v>0</v>
      </c>
      <c r="HL56" s="19">
        <f t="shared" ca="1" si="465"/>
        <v>0</v>
      </c>
      <c r="HM56" s="19">
        <f t="shared" ca="1" si="465"/>
        <v>0</v>
      </c>
      <c r="HN56" s="19">
        <f t="shared" ca="1" si="465"/>
        <v>0</v>
      </c>
      <c r="HO56" s="19">
        <f t="shared" ca="1" si="465"/>
        <v>0</v>
      </c>
      <c r="HP56" s="19">
        <f t="shared" ca="1" si="465"/>
        <v>0</v>
      </c>
      <c r="HQ56" s="19">
        <f t="shared" ca="1" si="465"/>
        <v>0</v>
      </c>
      <c r="HR56" s="19">
        <f t="shared" ca="1" si="465"/>
        <v>0</v>
      </c>
      <c r="HS56" s="19">
        <f t="shared" ca="1" si="465"/>
        <v>0</v>
      </c>
      <c r="HT56" s="19">
        <f t="shared" ca="1" si="465"/>
        <v>0</v>
      </c>
      <c r="HU56" s="19">
        <f t="shared" ca="1" si="465"/>
        <v>0</v>
      </c>
      <c r="HV56" s="19">
        <f t="shared" ca="1" si="465"/>
        <v>0</v>
      </c>
      <c r="HW56" s="19">
        <f t="shared" ca="1" si="465"/>
        <v>0</v>
      </c>
      <c r="HX56" s="19">
        <f t="shared" ca="1" si="465"/>
        <v>0</v>
      </c>
      <c r="HY56" s="19">
        <f t="shared" ca="1" si="316"/>
        <v>0</v>
      </c>
      <c r="HZ56" s="19">
        <f t="shared" ca="1" si="316"/>
        <v>0</v>
      </c>
      <c r="IA56" s="19">
        <f t="shared" ca="1" si="316"/>
        <v>0</v>
      </c>
      <c r="IB56" s="19">
        <f t="shared" ca="1" si="316"/>
        <v>0</v>
      </c>
      <c r="IC56" s="19">
        <f t="shared" ca="1" si="316"/>
        <v>0</v>
      </c>
      <c r="ID56" s="19">
        <f t="shared" ca="1" si="316"/>
        <v>0</v>
      </c>
      <c r="IE56" s="19">
        <f t="shared" ca="1" si="316"/>
        <v>0</v>
      </c>
      <c r="IF56" s="19">
        <f t="shared" ca="1" si="316"/>
        <v>0</v>
      </c>
      <c r="IG56" s="19">
        <f t="shared" ca="1" si="316"/>
        <v>0</v>
      </c>
      <c r="IH56" s="19">
        <f t="shared" ca="1" si="316"/>
        <v>0</v>
      </c>
      <c r="II56" s="19">
        <f t="shared" ca="1" si="465"/>
        <v>0</v>
      </c>
      <c r="IJ56" s="19">
        <f t="shared" ca="1" si="465"/>
        <v>0</v>
      </c>
      <c r="IK56" s="19">
        <f t="shared" ca="1" si="465"/>
        <v>0</v>
      </c>
      <c r="IL56" s="19">
        <f t="shared" ca="1" si="465"/>
        <v>0</v>
      </c>
      <c r="IM56" s="19">
        <f t="shared" ca="1" si="465"/>
        <v>0</v>
      </c>
      <c r="IN56" s="19">
        <f t="shared" ca="1" si="465"/>
        <v>0</v>
      </c>
      <c r="IO56" s="19">
        <f t="shared" ca="1" si="465"/>
        <v>0</v>
      </c>
      <c r="IP56" s="19">
        <f t="shared" ca="1" si="465"/>
        <v>0</v>
      </c>
      <c r="IQ56" s="19">
        <f t="shared" ca="1" si="465"/>
        <v>0</v>
      </c>
      <c r="IR56" s="19">
        <f t="shared" ca="1" si="465"/>
        <v>0</v>
      </c>
      <c r="IS56" s="19">
        <f t="shared" ca="1" si="465"/>
        <v>0</v>
      </c>
      <c r="IT56" s="19">
        <f t="shared" ca="1" si="465"/>
        <v>0</v>
      </c>
      <c r="IU56" s="19">
        <f t="shared" ca="1" si="465"/>
        <v>0</v>
      </c>
      <c r="IV56" s="19">
        <f t="shared" ca="1" si="465"/>
        <v>0</v>
      </c>
      <c r="IW56" s="19">
        <f t="shared" ca="1" si="465"/>
        <v>0</v>
      </c>
      <c r="IX56" s="19">
        <f t="shared" ca="1" si="465"/>
        <v>0</v>
      </c>
      <c r="IY56" s="19">
        <f t="shared" ca="1" si="465"/>
        <v>0</v>
      </c>
      <c r="IZ56" s="19">
        <f t="shared" ca="1" si="465"/>
        <v>0</v>
      </c>
      <c r="JA56" s="19">
        <f t="shared" ca="1" si="465"/>
        <v>0</v>
      </c>
      <c r="JB56" s="19">
        <f t="shared" ca="1" si="465"/>
        <v>0</v>
      </c>
      <c r="JC56" s="19">
        <f t="shared" ca="1" si="465"/>
        <v>0</v>
      </c>
      <c r="JD56" s="19">
        <f t="shared" ca="1" si="465"/>
        <v>0</v>
      </c>
      <c r="JE56" s="19">
        <f t="shared" ca="1" si="465"/>
        <v>0</v>
      </c>
      <c r="JF56" s="19">
        <f t="shared" ca="1" si="465"/>
        <v>0</v>
      </c>
      <c r="JG56" s="19">
        <f t="shared" ca="1" si="465"/>
        <v>0</v>
      </c>
      <c r="JH56" s="5">
        <f t="shared" ca="1" si="317"/>
        <v>43</v>
      </c>
      <c r="JI56" s="9"/>
      <c r="JJ56" s="5">
        <f t="shared" ca="1" si="318"/>
        <v>1</v>
      </c>
      <c r="JK56" s="5" t="b">
        <f t="shared" ca="1" si="318"/>
        <v>1</v>
      </c>
      <c r="JL56" s="19">
        <f t="shared" ca="1" si="380"/>
        <v>0</v>
      </c>
      <c r="JM56" s="5">
        <f t="shared" ca="1" si="319"/>
        <v>0</v>
      </c>
      <c r="JN56" s="5">
        <f t="shared" ca="1" si="320"/>
        <v>0.01</v>
      </c>
      <c r="JO56" s="19">
        <f t="shared" ca="1" si="321"/>
        <v>0</v>
      </c>
      <c r="JP56" s="19">
        <f t="shared" ca="1" si="321"/>
        <v>0</v>
      </c>
      <c r="JQ56" s="19">
        <f t="shared" ca="1" si="321"/>
        <v>60</v>
      </c>
      <c r="JR56" s="19">
        <f t="shared" ca="1" si="380"/>
        <v>1</v>
      </c>
      <c r="JS56" s="19">
        <f t="shared" ca="1" si="380"/>
        <v>0</v>
      </c>
      <c r="JT56" s="19">
        <f t="shared" ref="JT56:LC56" ca="1" si="466">OFFSET(JT$5,$B56,0)</f>
        <v>0</v>
      </c>
      <c r="JU56" s="19">
        <f t="shared" ca="1" si="466"/>
        <v>0</v>
      </c>
      <c r="JV56" s="19">
        <f t="shared" ca="1" si="466"/>
        <v>0</v>
      </c>
      <c r="JW56" s="19">
        <f t="shared" ca="1" si="466"/>
        <v>0</v>
      </c>
      <c r="JX56" s="19">
        <f t="shared" ca="1" si="466"/>
        <v>0</v>
      </c>
      <c r="JY56" s="19">
        <f t="shared" ca="1" si="466"/>
        <v>0</v>
      </c>
      <c r="JZ56" s="19">
        <f t="shared" ca="1" si="466"/>
        <v>0</v>
      </c>
      <c r="KA56" s="19">
        <f t="shared" ca="1" si="466"/>
        <v>0</v>
      </c>
      <c r="KB56" s="19">
        <f t="shared" ca="1" si="466"/>
        <v>0</v>
      </c>
      <c r="KC56" s="19">
        <f t="shared" ca="1" si="466"/>
        <v>0</v>
      </c>
      <c r="KD56" s="19">
        <f t="shared" ca="1" si="466"/>
        <v>0</v>
      </c>
      <c r="KE56" s="19">
        <f t="shared" ca="1" si="466"/>
        <v>0</v>
      </c>
      <c r="KF56" s="19">
        <f t="shared" ca="1" si="466"/>
        <v>0</v>
      </c>
      <c r="KG56" s="19">
        <f t="shared" ca="1" si="466"/>
        <v>0</v>
      </c>
      <c r="KH56" s="19">
        <f t="shared" ca="1" si="466"/>
        <v>0</v>
      </c>
      <c r="KI56" s="19">
        <f t="shared" ca="1" si="466"/>
        <v>0</v>
      </c>
      <c r="KJ56" s="19">
        <f t="shared" ca="1" si="466"/>
        <v>0</v>
      </c>
      <c r="KK56" s="19">
        <f t="shared" ca="1" si="466"/>
        <v>0</v>
      </c>
      <c r="KL56" s="19">
        <f t="shared" ca="1" si="466"/>
        <v>0</v>
      </c>
      <c r="KM56" s="19">
        <f t="shared" ca="1" si="466"/>
        <v>0</v>
      </c>
      <c r="KN56" s="5">
        <f t="shared" ca="1" si="322"/>
        <v>0</v>
      </c>
      <c r="KO56" s="5">
        <f t="shared" ca="1" si="322"/>
        <v>0</v>
      </c>
      <c r="KP56" s="5">
        <f t="shared" ca="1" si="322"/>
        <v>0.05</v>
      </c>
      <c r="KQ56" s="5">
        <f t="shared" ca="1" si="322"/>
        <v>0.05</v>
      </c>
      <c r="KR56" s="19">
        <f t="shared" ca="1" si="270"/>
        <v>0</v>
      </c>
      <c r="KS56" s="19">
        <f t="shared" ca="1" si="466"/>
        <v>0</v>
      </c>
      <c r="KT56" s="19">
        <f t="shared" ca="1" si="222"/>
        <v>0</v>
      </c>
      <c r="KU56" s="19">
        <f t="shared" ca="1" si="222"/>
        <v>0</v>
      </c>
      <c r="KV56" s="19">
        <f t="shared" ca="1" si="222"/>
        <v>0</v>
      </c>
      <c r="KW56" s="19">
        <f t="shared" ca="1" si="466"/>
        <v>0</v>
      </c>
      <c r="KX56" s="19">
        <f t="shared" ca="1" si="466"/>
        <v>1</v>
      </c>
      <c r="KY56" s="19">
        <f t="shared" ca="1" si="323"/>
        <v>0</v>
      </c>
      <c r="KZ56" s="19">
        <f t="shared" ca="1" si="323"/>
        <v>0</v>
      </c>
      <c r="LA56" s="19">
        <f t="shared" ca="1" si="323"/>
        <v>0</v>
      </c>
      <c r="LB56" s="19">
        <f t="shared" ca="1" si="466"/>
        <v>0</v>
      </c>
      <c r="LC56" s="19">
        <f t="shared" ca="1" si="466"/>
        <v>1</v>
      </c>
      <c r="LD56" s="9"/>
      <c r="LE56" s="19" t="str">
        <f t="shared" ca="1" si="324"/>
        <v>-</v>
      </c>
      <c r="LF56" s="19" t="str">
        <f t="shared" ca="1" si="324"/>
        <v>-</v>
      </c>
      <c r="LG56" s="19" t="str">
        <f t="shared" ca="1" si="324"/>
        <v>-</v>
      </c>
      <c r="LH56" s="19" t="str">
        <f t="shared" ca="1" si="324"/>
        <v>-</v>
      </c>
      <c r="LI56" s="5" t="b">
        <f t="shared" ca="1" si="325"/>
        <v>0</v>
      </c>
      <c r="LJ56" s="5" t="b">
        <f t="shared" ca="1" si="326"/>
        <v>0</v>
      </c>
      <c r="LK56" s="5" t="b">
        <f t="shared" ca="1" si="326"/>
        <v>1</v>
      </c>
      <c r="LL56" s="5" t="b">
        <f t="shared" ca="1" si="326"/>
        <v>0</v>
      </c>
      <c r="LM56" s="136">
        <f t="shared" ca="1" si="327"/>
        <v>2</v>
      </c>
      <c r="LN56" s="136">
        <f t="shared" ca="1" si="327"/>
        <v>2</v>
      </c>
      <c r="LO56" s="5" t="b">
        <f t="shared" ca="1" si="455"/>
        <v>0</v>
      </c>
      <c r="LP56" s="5" t="b">
        <f t="shared" ca="1" si="455"/>
        <v>0</v>
      </c>
      <c r="LQ56" s="5" t="b">
        <f t="shared" ca="1" si="455"/>
        <v>1</v>
      </c>
      <c r="LR56" s="5" t="b">
        <f t="shared" ca="1" si="455"/>
        <v>0</v>
      </c>
      <c r="LS56" s="5">
        <f t="shared" ca="1" si="456"/>
        <v>1</v>
      </c>
      <c r="LT56" s="5">
        <f t="shared" ca="1" si="456"/>
        <v>0.66</v>
      </c>
      <c r="LU56" s="5" t="b">
        <f t="shared" ca="1" si="457"/>
        <v>1</v>
      </c>
      <c r="LV56" s="5" t="str" cm="1">
        <f t="array" aca="1" ref="LV56" ca="1">IF(OR(LW56:MD56&lt;&gt;"-"),TRUE,"-")</f>
        <v>-</v>
      </c>
      <c r="LW56" s="19" t="str">
        <f t="shared" ca="1" si="330"/>
        <v>-</v>
      </c>
      <c r="LX56" s="19" t="str">
        <f t="shared" ca="1" si="330"/>
        <v>-</v>
      </c>
      <c r="LY56" s="19" t="str">
        <f t="shared" ca="1" si="330"/>
        <v>-</v>
      </c>
      <c r="LZ56" s="19" t="str">
        <f t="shared" ca="1" si="330"/>
        <v>-</v>
      </c>
      <c r="MA56" s="19" t="str">
        <f t="shared" ca="1" si="330"/>
        <v>-</v>
      </c>
      <c r="MB56" s="19" t="str">
        <f t="shared" ca="1" si="330"/>
        <v>-</v>
      </c>
      <c r="MC56" s="19" t="str">
        <f t="shared" ca="1" si="330"/>
        <v>-</v>
      </c>
      <c r="MD56" s="19" t="str">
        <f t="shared" ca="1" si="330"/>
        <v>-</v>
      </c>
      <c r="ME56" s="5" t="b">
        <f t="array" aca="1" ref="ME56" ca="1">IF(OR(MF56:ML56&lt;&gt;"-"),TRUE,"-")</f>
        <v>1</v>
      </c>
      <c r="MF56" s="19">
        <f t="shared" ca="1" si="383"/>
        <v>0</v>
      </c>
      <c r="MG56" s="19" t="str">
        <f t="shared" ca="1" si="383"/>
        <v>-</v>
      </c>
      <c r="MH56" s="19">
        <f t="shared" ca="1" si="383"/>
        <v>999999</v>
      </c>
      <c r="MI56" s="19">
        <f t="shared" ca="1" si="383"/>
        <v>999999</v>
      </c>
      <c r="MJ56" s="19">
        <f t="shared" ca="1" si="383"/>
        <v>999999</v>
      </c>
      <c r="MK56" s="19">
        <f t="shared" ca="1" si="383"/>
        <v>999999</v>
      </c>
      <c r="ML56" s="19">
        <f t="shared" ca="1" si="383"/>
        <v>999999</v>
      </c>
      <c r="MM56" s="5" t="str">
        <f t="array" aca="1" ref="MM56" ca="1">IF(OR(MN56:MO56&lt;&gt;"-"),TRUE,"-")</f>
        <v>-</v>
      </c>
      <c r="MN56" s="19" t="str">
        <f t="shared" ref="MN56:MO60" ca="1" si="467">OFFSET(MN$5,$B56,0)</f>
        <v>-</v>
      </c>
      <c r="MO56" s="19" t="str">
        <f t="shared" ca="1" si="467"/>
        <v>-</v>
      </c>
      <c r="MP56" s="19" t="b">
        <f t="shared" ca="1" si="383"/>
        <v>0</v>
      </c>
      <c r="MQ56" s="19">
        <f t="shared" ca="1" si="383"/>
        <v>0</v>
      </c>
      <c r="MR56" s="5" t="str">
        <f t="shared" ca="1" si="333"/>
        <v>-</v>
      </c>
      <c r="MS56" s="5" t="str">
        <f t="shared" ca="1" si="333"/>
        <v>-</v>
      </c>
      <c r="MT56" s="5" t="str">
        <f t="shared" ca="1" si="333"/>
        <v>-</v>
      </c>
      <c r="MU56" s="5" t="str">
        <f t="shared" ca="1" si="333"/>
        <v>-</v>
      </c>
      <c r="MV56" s="19" t="str">
        <f t="shared" ca="1" si="237"/>
        <v>-</v>
      </c>
      <c r="MW56" s="19" t="str">
        <f t="shared" ca="1" si="237"/>
        <v>-</v>
      </c>
      <c r="MX56" s="19" t="str">
        <f t="shared" ca="1" si="237"/>
        <v>-</v>
      </c>
      <c r="MY56" s="19" t="str">
        <f t="shared" ca="1" si="237"/>
        <v>-</v>
      </c>
      <c r="MZ56" s="19" t="str">
        <f t="shared" ca="1" si="237"/>
        <v>-</v>
      </c>
      <c r="NA56" s="19" t="str">
        <f t="shared" ca="1" si="237"/>
        <v>-</v>
      </c>
      <c r="NB56" s="19" t="str">
        <f t="shared" ca="1" si="237"/>
        <v>-</v>
      </c>
      <c r="NC56" s="5" t="str">
        <f t="shared" ca="1" si="458"/>
        <v>-</v>
      </c>
      <c r="ND56" s="5">
        <f t="shared" ca="1" si="458"/>
        <v>500</v>
      </c>
      <c r="NE56" s="5">
        <f t="shared" ca="1" si="458"/>
        <v>500</v>
      </c>
      <c r="NF56" s="5" t="str">
        <f t="shared" ca="1" si="458"/>
        <v>-</v>
      </c>
      <c r="NG56" s="5">
        <f t="shared" ca="1" si="458"/>
        <v>150</v>
      </c>
      <c r="NH56" s="5">
        <f t="shared" ca="1" si="458"/>
        <v>550</v>
      </c>
      <c r="NI56" s="5">
        <f t="shared" ca="1" si="336"/>
        <v>1</v>
      </c>
      <c r="NJ56" s="9"/>
      <c r="NK56" s="19">
        <f t="shared" ca="1" si="335"/>
        <v>70</v>
      </c>
      <c r="NL56" s="19">
        <f t="shared" ca="1" si="386"/>
        <v>50</v>
      </c>
      <c r="NM56" s="19">
        <f t="shared" ca="1" si="386"/>
        <v>75</v>
      </c>
      <c r="NN56" s="19">
        <f t="shared" ca="1" si="386"/>
        <v>50</v>
      </c>
      <c r="NO56" s="19">
        <f t="shared" ca="1" si="239"/>
        <v>1</v>
      </c>
      <c r="NP56" s="5">
        <f t="shared" ca="1" si="337"/>
        <v>1</v>
      </c>
      <c r="NQ56" s="19">
        <f t="shared" ca="1" si="368"/>
        <v>1</v>
      </c>
      <c r="NR56" s="19">
        <f t="shared" ca="1" si="368"/>
        <v>1</v>
      </c>
      <c r="NS56" s="9"/>
      <c r="NT56" s="19" t="b">
        <f t="shared" ca="1" si="386"/>
        <v>0</v>
      </c>
      <c r="NU56" s="19" t="b">
        <f t="shared" ca="1" si="386"/>
        <v>0</v>
      </c>
      <c r="NV56" s="19" t="str">
        <f t="shared" ca="1" si="429"/>
        <v>-</v>
      </c>
      <c r="NW56" s="19" t="str">
        <f t="shared" ca="1" si="429"/>
        <v>-</v>
      </c>
      <c r="NX56" s="19">
        <f t="shared" ca="1" si="386"/>
        <v>1</v>
      </c>
      <c r="NY56" s="19">
        <f t="shared" ca="1" si="386"/>
        <v>1</v>
      </c>
      <c r="NZ56" s="19">
        <f t="shared" ca="1" si="386"/>
        <v>2.1403206110492325</v>
      </c>
      <c r="OA56" s="19">
        <f t="shared" ca="1" si="386"/>
        <v>1.965073149607067</v>
      </c>
      <c r="OB56" s="19">
        <f t="shared" ca="1" si="386"/>
        <v>1.9869867897902949</v>
      </c>
      <c r="OC56" s="19">
        <f t="shared" ca="1" si="386"/>
        <v>0.84809443844984356</v>
      </c>
      <c r="OD56" s="19">
        <f t="shared" ca="1" si="386"/>
        <v>1.2867145190754228</v>
      </c>
      <c r="OE56" s="19">
        <f t="shared" ca="1" si="386"/>
        <v>1</v>
      </c>
      <c r="OF56" s="19">
        <f t="shared" ca="1" si="386"/>
        <v>0.26</v>
      </c>
      <c r="OG56" s="9"/>
      <c r="OH56" s="12" t="str">
        <f t="shared" ca="1" si="339"/>
        <v>-</v>
      </c>
      <c r="OI56" s="19" t="str">
        <f t="shared" ref="OI56:QT56" ca="1" si="468">OFFSET(OI$5,$B56,0)</f>
        <v>-</v>
      </c>
      <c r="OJ56" s="19" t="str">
        <f t="shared" ca="1" si="468"/>
        <v>-</v>
      </c>
      <c r="OK56" s="19" t="str">
        <f t="shared" ca="1" si="341"/>
        <v>-</v>
      </c>
      <c r="OL56" s="19" t="str">
        <f t="shared" ca="1" si="468"/>
        <v>-</v>
      </c>
      <c r="OM56" s="19" t="str">
        <f t="shared" ca="1" si="342"/>
        <v>-</v>
      </c>
      <c r="ON56" s="19" t="str">
        <f t="shared" ca="1" si="468"/>
        <v>-</v>
      </c>
      <c r="OO56" s="19" t="str">
        <f t="shared" ca="1" si="468"/>
        <v>-</v>
      </c>
      <c r="OP56" s="19" t="str">
        <f t="shared" ca="1" si="468"/>
        <v>-</v>
      </c>
      <c r="OQ56" s="19" t="str">
        <f t="shared" ca="1" si="468"/>
        <v>-</v>
      </c>
      <c r="OR56" s="19" t="str">
        <f t="shared" ca="1" si="468"/>
        <v>-</v>
      </c>
      <c r="OS56" s="19" t="str">
        <f t="shared" ca="1" si="468"/>
        <v>-</v>
      </c>
      <c r="OT56" s="19" t="str">
        <f t="shared" ca="1" si="468"/>
        <v>-</v>
      </c>
      <c r="OU56" s="19" t="str">
        <f t="shared" ca="1" si="468"/>
        <v>-</v>
      </c>
      <c r="OV56" s="19" t="str">
        <f t="shared" ca="1" si="468"/>
        <v>-</v>
      </c>
      <c r="OW56" s="19" t="str">
        <f t="shared" ca="1" si="468"/>
        <v>-</v>
      </c>
      <c r="OX56" s="19" t="str">
        <f t="shared" ca="1" si="468"/>
        <v>-</v>
      </c>
      <c r="OY56" s="19" t="str">
        <f t="shared" ca="1" si="468"/>
        <v>-</v>
      </c>
      <c r="OZ56" s="19" t="str">
        <f t="shared" ca="1" si="468"/>
        <v>-</v>
      </c>
      <c r="PA56" s="19" t="str">
        <f t="shared" ca="1" si="468"/>
        <v>-</v>
      </c>
      <c r="PB56" s="19" t="str">
        <f t="shared" ca="1" si="468"/>
        <v>-</v>
      </c>
      <c r="PC56" s="19" t="str">
        <f t="shared" ca="1" si="468"/>
        <v>-</v>
      </c>
      <c r="PD56" s="19" t="str">
        <f t="shared" ca="1" si="468"/>
        <v>-</v>
      </c>
      <c r="PE56" s="19" t="str">
        <f t="shared" ca="1" si="468"/>
        <v>-</v>
      </c>
      <c r="PF56" s="19" t="str">
        <f t="shared" ca="1" si="468"/>
        <v>-</v>
      </c>
      <c r="PG56" s="19" t="str">
        <f t="shared" ca="1" si="468"/>
        <v>-</v>
      </c>
      <c r="PH56" s="19" t="str">
        <f t="shared" ca="1" si="344"/>
        <v>-</v>
      </c>
      <c r="PI56" s="19" t="str">
        <f t="shared" ca="1" si="344"/>
        <v>-</v>
      </c>
      <c r="PJ56" s="19" t="str">
        <f t="shared" ca="1" si="344"/>
        <v>-</v>
      </c>
      <c r="PK56" s="19" t="str">
        <f t="shared" ca="1" si="344"/>
        <v>-</v>
      </c>
      <c r="PL56" s="19" t="str">
        <f t="shared" ca="1" si="344"/>
        <v>-</v>
      </c>
      <c r="PM56" s="19" t="str">
        <f t="shared" ca="1" si="344"/>
        <v>-</v>
      </c>
      <c r="PN56" s="19" t="str">
        <f t="shared" ca="1" si="344"/>
        <v>-</v>
      </c>
      <c r="PO56" s="19" t="str">
        <f t="shared" ca="1" si="344"/>
        <v>-</v>
      </c>
      <c r="PP56" s="19" t="str">
        <f t="shared" ca="1" si="344"/>
        <v>-</v>
      </c>
      <c r="PQ56" s="19" t="str">
        <f t="shared" ca="1" si="344"/>
        <v>-</v>
      </c>
      <c r="PR56" s="19" t="str">
        <f t="shared" ca="1" si="468"/>
        <v>-</v>
      </c>
      <c r="PS56" s="19" t="str">
        <f t="shared" ca="1" si="468"/>
        <v>-</v>
      </c>
      <c r="PT56" s="19" t="str">
        <f t="shared" ca="1" si="468"/>
        <v>-</v>
      </c>
      <c r="PU56" s="19" t="str">
        <f t="shared" ca="1" si="468"/>
        <v>-</v>
      </c>
      <c r="PV56" s="19" t="str">
        <f t="shared" ca="1" si="468"/>
        <v>-</v>
      </c>
      <c r="PW56" s="19" t="str">
        <f t="shared" ca="1" si="468"/>
        <v>-</v>
      </c>
      <c r="PX56" s="19" t="str">
        <f t="shared" ca="1" si="468"/>
        <v>-</v>
      </c>
      <c r="PY56" s="19" t="str">
        <f t="shared" ca="1" si="468"/>
        <v>-</v>
      </c>
      <c r="PZ56" s="19" t="str">
        <f t="shared" ca="1" si="468"/>
        <v>-</v>
      </c>
      <c r="QA56" s="19" t="str">
        <f t="shared" ca="1" si="468"/>
        <v>-</v>
      </c>
      <c r="QB56" s="19" t="str">
        <f t="shared" ca="1" si="468"/>
        <v>-</v>
      </c>
      <c r="QC56" s="19" t="str">
        <f t="shared" ca="1" si="468"/>
        <v>-</v>
      </c>
      <c r="QD56" s="19" t="str">
        <f t="shared" ca="1" si="468"/>
        <v>-</v>
      </c>
      <c r="QE56" s="19" t="str">
        <f t="shared" ca="1" si="468"/>
        <v>-</v>
      </c>
      <c r="QF56" s="19" t="str">
        <f t="shared" ca="1" si="468"/>
        <v>-</v>
      </c>
      <c r="QG56" s="19" t="str">
        <f t="shared" ca="1" si="468"/>
        <v>-</v>
      </c>
      <c r="QH56" s="19" t="str">
        <f t="shared" ca="1" si="468"/>
        <v>-</v>
      </c>
      <c r="QI56" s="19" t="str">
        <f t="shared" ca="1" si="468"/>
        <v>-</v>
      </c>
      <c r="QJ56" s="19" t="str">
        <f t="shared" ca="1" si="468"/>
        <v>-</v>
      </c>
      <c r="QK56" s="19" t="str">
        <f t="shared" ca="1" si="468"/>
        <v>-</v>
      </c>
      <c r="QL56" s="19" t="str">
        <f t="shared" ca="1" si="468"/>
        <v>-</v>
      </c>
      <c r="QM56" s="19" t="str">
        <f t="shared" ca="1" si="468"/>
        <v>-</v>
      </c>
      <c r="QN56" s="19" t="str">
        <f t="shared" ca="1" si="468"/>
        <v>-</v>
      </c>
      <c r="QO56" s="19" t="str">
        <f t="shared" ca="1" si="468"/>
        <v>-</v>
      </c>
      <c r="QP56" s="19" t="str">
        <f t="shared" ca="1" si="468"/>
        <v>-</v>
      </c>
      <c r="QQ56" s="19" t="str">
        <f t="shared" ca="1" si="468"/>
        <v>-</v>
      </c>
      <c r="QR56" s="12" t="b">
        <f t="shared" ca="1" si="347"/>
        <v>1</v>
      </c>
      <c r="QS56" s="19" t="str">
        <f t="shared" ca="1" si="468"/>
        <v>-</v>
      </c>
      <c r="QT56" s="19" t="str">
        <f t="shared" ca="1" si="468"/>
        <v>-</v>
      </c>
      <c r="QU56" s="19" t="str">
        <f t="shared" ref="QU56:TA56" ca="1" si="469">OFFSET(QU$5,$B56,0)</f>
        <v>-</v>
      </c>
      <c r="QV56" s="19" t="str">
        <f t="shared" ca="1" si="405"/>
        <v>-</v>
      </c>
      <c r="QW56" s="19" t="str">
        <f t="shared" ca="1" si="405"/>
        <v>-</v>
      </c>
      <c r="QX56" s="19" t="str">
        <f t="shared" ca="1" si="405"/>
        <v>-</v>
      </c>
      <c r="QY56" s="19" t="str">
        <f t="shared" ca="1" si="405"/>
        <v>-</v>
      </c>
      <c r="QZ56" s="19" t="str">
        <f t="shared" ca="1" si="405"/>
        <v>-</v>
      </c>
      <c r="RA56" s="19" t="str">
        <f t="shared" ca="1" si="405"/>
        <v>-</v>
      </c>
      <c r="RB56" s="19" t="str">
        <f t="shared" ca="1" si="469"/>
        <v>-</v>
      </c>
      <c r="RC56" s="19" t="str">
        <f t="shared" ca="1" si="469"/>
        <v>-</v>
      </c>
      <c r="RD56" s="19" t="str">
        <f t="shared" ca="1" si="469"/>
        <v>-</v>
      </c>
      <c r="RE56" s="19" t="str">
        <f t="shared" ca="1" si="469"/>
        <v>-</v>
      </c>
      <c r="RF56" s="19" t="str">
        <f t="shared" ca="1" si="469"/>
        <v>-</v>
      </c>
      <c r="RG56" s="19" t="str">
        <f t="shared" ca="1" si="469"/>
        <v>-</v>
      </c>
      <c r="RH56" s="19" t="str">
        <f t="shared" ca="1" si="469"/>
        <v>-</v>
      </c>
      <c r="RI56" s="19" t="str">
        <f t="shared" ca="1" si="469"/>
        <v>-</v>
      </c>
      <c r="RJ56" s="19" t="str">
        <f t="shared" ca="1" si="469"/>
        <v>-</v>
      </c>
      <c r="RK56" s="19" t="str">
        <f t="shared" ca="1" si="469"/>
        <v>-</v>
      </c>
      <c r="RL56" s="19" t="str">
        <f t="shared" ca="1" si="469"/>
        <v>-</v>
      </c>
      <c r="RM56" s="19" t="str">
        <f t="shared" ca="1" si="469"/>
        <v>-</v>
      </c>
      <c r="RN56" s="19" t="str">
        <f t="shared" ca="1" si="469"/>
        <v>-</v>
      </c>
      <c r="RO56" s="19" t="str">
        <f t="shared" ca="1" si="469"/>
        <v>-</v>
      </c>
      <c r="RP56" s="19" t="str">
        <f t="shared" ca="1" si="469"/>
        <v>-</v>
      </c>
      <c r="RQ56" s="19" t="str">
        <f t="shared" ca="1" si="469"/>
        <v>-</v>
      </c>
      <c r="RR56" s="19" t="str">
        <f t="shared" ca="1" si="469"/>
        <v>-</v>
      </c>
      <c r="RS56" s="19" t="str">
        <f t="shared" ca="1" si="469"/>
        <v>-</v>
      </c>
      <c r="RT56" s="19" t="str">
        <f t="shared" ca="1" si="469"/>
        <v>-</v>
      </c>
      <c r="RU56" s="19" t="str">
        <f t="shared" ca="1" si="469"/>
        <v>-</v>
      </c>
      <c r="RV56" s="19" t="str">
        <f t="shared" ca="1" si="349"/>
        <v>-</v>
      </c>
      <c r="RW56" s="19" t="str">
        <f t="shared" ca="1" si="349"/>
        <v>-</v>
      </c>
      <c r="RX56" s="19" t="str">
        <f t="shared" ca="1" si="349"/>
        <v>-</v>
      </c>
      <c r="RY56" s="19" t="str">
        <f t="shared" ca="1" si="349"/>
        <v>-</v>
      </c>
      <c r="RZ56" s="19" t="str">
        <f t="shared" ca="1" si="349"/>
        <v>-</v>
      </c>
      <c r="SA56" s="19" t="str">
        <f t="shared" ca="1" si="349"/>
        <v>-</v>
      </c>
      <c r="SB56" s="19" t="str">
        <f t="shared" ca="1" si="469"/>
        <v>-</v>
      </c>
      <c r="SC56" s="19" t="str">
        <f t="shared" ca="1" si="469"/>
        <v>-</v>
      </c>
      <c r="SD56" s="19" t="str">
        <f t="shared" ca="1" si="469"/>
        <v>-</v>
      </c>
      <c r="SE56" s="19" t="str">
        <f t="shared" ca="1" si="469"/>
        <v>-</v>
      </c>
      <c r="SF56" s="19" t="str">
        <f t="shared" ca="1" si="469"/>
        <v>-</v>
      </c>
      <c r="SG56" s="19" t="str">
        <f t="shared" ca="1" si="469"/>
        <v>-</v>
      </c>
      <c r="SH56" s="19" t="str">
        <f t="shared" ca="1" si="469"/>
        <v>-</v>
      </c>
      <c r="SI56" s="19" t="str">
        <f t="shared" ca="1" si="469"/>
        <v>-</v>
      </c>
      <c r="SJ56" s="19" t="str">
        <f t="shared" ca="1" si="469"/>
        <v>-</v>
      </c>
      <c r="SK56" s="19" t="str">
        <f t="shared" ca="1" si="469"/>
        <v>-</v>
      </c>
      <c r="SL56" s="19" t="str">
        <f t="shared" ca="1" si="469"/>
        <v>-</v>
      </c>
      <c r="SM56" s="19" t="str">
        <f t="shared" ca="1" si="469"/>
        <v>-</v>
      </c>
      <c r="SN56" s="19" t="str">
        <f t="shared" ca="1" si="469"/>
        <v>-</v>
      </c>
      <c r="SO56" s="19" t="str">
        <f t="shared" ca="1" si="469"/>
        <v>-</v>
      </c>
      <c r="SP56" s="19" t="str">
        <f t="shared" ca="1" si="469"/>
        <v>-</v>
      </c>
      <c r="SQ56" s="19" t="str">
        <f t="shared" ca="1" si="469"/>
        <v>-</v>
      </c>
      <c r="SR56" s="19" t="str">
        <f t="shared" ca="1" si="469"/>
        <v>-</v>
      </c>
      <c r="SS56" s="19" t="str">
        <f t="shared" ca="1" si="469"/>
        <v>-</v>
      </c>
      <c r="ST56" s="19" t="str">
        <f t="shared" ca="1" si="469"/>
        <v>-</v>
      </c>
      <c r="SU56" s="19" t="str">
        <f t="shared" ca="1" si="469"/>
        <v>-</v>
      </c>
      <c r="SV56" s="19" t="str">
        <f t="shared" ca="1" si="469"/>
        <v>-</v>
      </c>
      <c r="SW56" s="19" t="str">
        <f t="shared" ca="1" si="469"/>
        <v>-</v>
      </c>
      <c r="SX56" s="19" t="str">
        <f t="shared" ca="1" si="469"/>
        <v>-</v>
      </c>
      <c r="SY56" s="19" t="str">
        <f t="shared" ca="1" si="469"/>
        <v>-</v>
      </c>
      <c r="SZ56" s="19" t="str">
        <f t="shared" ca="1" si="469"/>
        <v>-</v>
      </c>
      <c r="TA56" s="19" t="str">
        <f t="shared" ca="1" si="469"/>
        <v>-</v>
      </c>
      <c r="TB56" s="12" t="str">
        <f t="shared" ca="1" si="352"/>
        <v>-</v>
      </c>
      <c r="TC56" s="19" t="str">
        <f t="shared" ref="TC56:VA56" ca="1" si="470">OFFSET(TC$5,$B56,0)</f>
        <v>-</v>
      </c>
      <c r="TD56" s="19" t="str">
        <f t="shared" ca="1" si="470"/>
        <v>-</v>
      </c>
      <c r="TE56" s="19" t="str">
        <f t="shared" ca="1" si="470"/>
        <v>-</v>
      </c>
      <c r="TF56" s="19" t="str">
        <f t="shared" ca="1" si="470"/>
        <v>-</v>
      </c>
      <c r="TG56" s="19" t="str">
        <f t="shared" ca="1" si="470"/>
        <v>-</v>
      </c>
      <c r="TH56" s="19" t="str">
        <f t="shared" ca="1" si="470"/>
        <v>-</v>
      </c>
      <c r="TI56" s="19" t="str">
        <f t="shared" ca="1" si="470"/>
        <v>-</v>
      </c>
      <c r="TJ56" s="19" t="str">
        <f t="shared" ca="1" si="470"/>
        <v>-</v>
      </c>
      <c r="TK56" s="19" t="str">
        <f t="shared" ca="1" si="470"/>
        <v>-</v>
      </c>
      <c r="TL56" s="19" t="str">
        <f t="shared" ca="1" si="470"/>
        <v>-</v>
      </c>
      <c r="TM56" s="19" t="str">
        <f t="shared" ca="1" si="470"/>
        <v>-</v>
      </c>
      <c r="TN56" s="19" t="str">
        <f t="shared" ca="1" si="470"/>
        <v>-</v>
      </c>
      <c r="TO56" s="19" t="str">
        <f t="shared" ca="1" si="470"/>
        <v>-</v>
      </c>
      <c r="TP56" s="19" t="str">
        <f t="shared" ca="1" si="470"/>
        <v>-</v>
      </c>
      <c r="TQ56" s="19" t="str">
        <f t="shared" ca="1" si="470"/>
        <v>-</v>
      </c>
      <c r="TR56" s="19" t="str">
        <f t="shared" ca="1" si="470"/>
        <v>-</v>
      </c>
      <c r="TS56" s="19" t="str">
        <f t="shared" ca="1" si="470"/>
        <v>-</v>
      </c>
      <c r="TT56" s="19" t="str">
        <f t="shared" ca="1" si="470"/>
        <v>-</v>
      </c>
      <c r="TU56" s="19" t="str">
        <f t="shared" ca="1" si="470"/>
        <v>-</v>
      </c>
      <c r="TV56" s="19" t="str">
        <f t="shared" ca="1" si="470"/>
        <v>-</v>
      </c>
      <c r="TW56" s="19" t="str">
        <f t="shared" ca="1" si="470"/>
        <v>-</v>
      </c>
      <c r="TX56" s="19" t="str">
        <f t="shared" ca="1" si="470"/>
        <v>-</v>
      </c>
      <c r="TY56" s="19" t="str">
        <f t="shared" ca="1" si="470"/>
        <v>-</v>
      </c>
      <c r="TZ56" s="19" t="str">
        <f t="shared" ca="1" si="470"/>
        <v>-</v>
      </c>
      <c r="UA56" s="19" t="str">
        <f t="shared" ca="1" si="470"/>
        <v>-</v>
      </c>
      <c r="UB56" s="19" t="str">
        <f t="shared" ca="1" si="470"/>
        <v>-</v>
      </c>
      <c r="UC56" s="19" t="str">
        <f t="shared" ca="1" si="470"/>
        <v>-</v>
      </c>
      <c r="UD56" s="19" t="str">
        <f t="shared" ca="1" si="470"/>
        <v>-</v>
      </c>
      <c r="UE56" s="19" t="str">
        <f t="shared" ca="1" si="470"/>
        <v>-</v>
      </c>
      <c r="UF56" s="19" t="str">
        <f t="shared" ca="1" si="470"/>
        <v>-</v>
      </c>
      <c r="UG56" s="19" t="str">
        <f t="shared" ca="1" si="470"/>
        <v>-</v>
      </c>
      <c r="UH56" s="19" t="str">
        <f t="shared" ca="1" si="470"/>
        <v>-</v>
      </c>
      <c r="UI56" s="19" t="str">
        <f t="shared" ca="1" si="470"/>
        <v>-</v>
      </c>
      <c r="UJ56" s="19" t="str">
        <f t="shared" ca="1" si="470"/>
        <v>-</v>
      </c>
      <c r="UK56" s="19" t="str">
        <f t="shared" ca="1" si="470"/>
        <v>-</v>
      </c>
      <c r="UL56" s="19" t="str">
        <f t="shared" ca="1" si="470"/>
        <v>-</v>
      </c>
      <c r="UM56" s="19" t="str">
        <f t="shared" ca="1" si="470"/>
        <v>-</v>
      </c>
      <c r="UN56" s="19" t="str">
        <f t="shared" ca="1" si="470"/>
        <v>-</v>
      </c>
      <c r="UO56" s="19" t="str">
        <f t="shared" ca="1" si="470"/>
        <v>-</v>
      </c>
      <c r="UP56" s="19" t="str">
        <f t="shared" ca="1" si="470"/>
        <v>-</v>
      </c>
      <c r="UQ56" s="19" t="str">
        <f t="shared" ca="1" si="470"/>
        <v>-</v>
      </c>
      <c r="UR56" s="19" t="str">
        <f t="shared" ca="1" si="470"/>
        <v>-</v>
      </c>
      <c r="US56" s="19" t="str">
        <f t="shared" ca="1" si="470"/>
        <v>-</v>
      </c>
      <c r="UT56" s="19" t="str">
        <f t="shared" ca="1" si="470"/>
        <v>-</v>
      </c>
      <c r="UU56" s="19" t="str">
        <f t="shared" ca="1" si="470"/>
        <v>-</v>
      </c>
      <c r="UV56" s="19" t="str">
        <f t="shared" ca="1" si="470"/>
        <v>-</v>
      </c>
      <c r="UW56" s="19" t="str">
        <f t="shared" ca="1" si="470"/>
        <v>-</v>
      </c>
      <c r="UX56" s="19" t="str">
        <f t="shared" ca="1" si="470"/>
        <v>-</v>
      </c>
      <c r="UY56" s="19" t="str">
        <f t="shared" ca="1" si="470"/>
        <v>-</v>
      </c>
      <c r="UZ56" s="19" t="str">
        <f t="shared" ca="1" si="470"/>
        <v>-</v>
      </c>
      <c r="VA56" s="19" t="str">
        <f t="shared" ca="1" si="470"/>
        <v>-</v>
      </c>
      <c r="VB56" s="19" t="str">
        <f t="shared" ca="1" si="387"/>
        <v>-</v>
      </c>
      <c r="VC56" s="19" t="str">
        <f t="shared" ca="1" si="387"/>
        <v>-</v>
      </c>
      <c r="VD56" s="19" t="str">
        <f t="shared" ca="1" si="387"/>
        <v>-</v>
      </c>
      <c r="VE56" s="19" t="str">
        <f t="shared" ca="1" si="387"/>
        <v>-</v>
      </c>
      <c r="VF56" s="19" t="str">
        <f t="shared" ca="1" si="353"/>
        <v>-</v>
      </c>
      <c r="VG56" s="19" t="str">
        <f t="shared" ca="1" si="353"/>
        <v>-</v>
      </c>
      <c r="VH56" s="19" t="str">
        <f t="shared" ca="1" si="353"/>
        <v>-</v>
      </c>
      <c r="VI56" s="19" t="str">
        <f t="shared" ca="1" si="353"/>
        <v>-</v>
      </c>
      <c r="VJ56" s="19" t="str">
        <f t="shared" ca="1" si="353"/>
        <v>-</v>
      </c>
      <c r="VK56" s="19" t="str">
        <f t="shared" ca="1" si="353"/>
        <v>-</v>
      </c>
      <c r="VL56" s="19">
        <f t="shared" ca="1" si="388"/>
        <v>1</v>
      </c>
      <c r="VM56" s="23">
        <v>0</v>
      </c>
    </row>
    <row r="57" spans="1:585" outlineLevel="2">
      <c r="A57" s="21">
        <f t="shared" si="372"/>
        <v>52</v>
      </c>
      <c r="B57" s="561">
        <f t="shared" ca="1" si="408"/>
        <v>50</v>
      </c>
      <c r="C57">
        <f>202</f>
        <v>202</v>
      </c>
      <c r="D57" s="136" t="str">
        <f t="shared" ca="1" si="278"/>
        <v>GSW</v>
      </c>
      <c r="E57" t="b">
        <v>1</v>
      </c>
      <c r="F57" t="b">
        <v>0</v>
      </c>
      <c r="G57" s="349" t="b">
        <v>0</v>
      </c>
      <c r="H57" s="229">
        <f t="shared" ca="1" si="394"/>
        <v>17</v>
      </c>
      <c r="I57" s="229">
        <f t="shared" ca="1" si="355"/>
        <v>1</v>
      </c>
      <c r="J57" s="116">
        <f t="shared" ca="1" si="280"/>
        <v>0</v>
      </c>
      <c r="K57" s="229">
        <f t="shared" ca="1" si="355"/>
        <v>0</v>
      </c>
      <c r="L57" s="229">
        <f t="shared" ca="1" si="355"/>
        <v>0</v>
      </c>
      <c r="M57" s="229"/>
      <c r="N57" s="229">
        <f t="shared" ca="1" si="356"/>
        <v>2</v>
      </c>
      <c r="O57" s="229">
        <f t="shared" ca="1" si="357"/>
        <v>3</v>
      </c>
      <c r="P57" s="229">
        <f t="shared" ca="1" si="358"/>
        <v>2</v>
      </c>
      <c r="Q57" s="229">
        <f t="shared" ca="1" si="359"/>
        <v>2</v>
      </c>
      <c r="R57" s="229">
        <f t="shared" ca="1" si="359"/>
        <v>0</v>
      </c>
      <c r="S57" s="229">
        <f t="shared" ca="1" si="359"/>
        <v>0</v>
      </c>
      <c r="T57" s="229">
        <f t="shared" ca="1" si="359"/>
        <v>0</v>
      </c>
      <c r="U57" s="229">
        <f t="shared" ca="1" si="359"/>
        <v>0</v>
      </c>
      <c r="V57" s="229">
        <f t="shared" ca="1" si="358"/>
        <v>0</v>
      </c>
      <c r="W57" s="229">
        <f t="shared" ca="1" si="360"/>
        <v>1</v>
      </c>
      <c r="X57" s="229">
        <f t="shared" ca="1" si="358"/>
        <v>1</v>
      </c>
      <c r="Y57" s="229">
        <f t="shared" ca="1" si="358"/>
        <v>1</v>
      </c>
      <c r="Z57" s="265"/>
      <c r="AA57" s="265"/>
      <c r="AB57" s="265"/>
      <c r="AC57" s="265"/>
      <c r="AD57" s="265"/>
      <c r="AE57" s="229">
        <f t="shared" ca="1" si="361"/>
        <v>0</v>
      </c>
      <c r="AF57" s="265"/>
      <c r="AG57" s="265">
        <f t="shared" ca="1" si="362"/>
        <v>0</v>
      </c>
      <c r="AH57" s="265">
        <f t="shared" ca="1" si="362"/>
        <v>0</v>
      </c>
      <c r="AI57" s="265">
        <f t="shared" ca="1" si="362"/>
        <v>0</v>
      </c>
      <c r="AJ57" s="265">
        <f t="shared" ca="1" si="362"/>
        <v>0</v>
      </c>
      <c r="AK57" s="265">
        <f t="shared" ca="1" si="362"/>
        <v>0</v>
      </c>
      <c r="AL57" s="265">
        <f t="shared" ca="1" si="362"/>
        <v>0</v>
      </c>
      <c r="AM57" s="265">
        <f t="shared" ca="1" si="362"/>
        <v>0</v>
      </c>
      <c r="AN57" s="136">
        <f t="shared" ca="1" si="284"/>
        <v>2</v>
      </c>
      <c r="AO57" s="136">
        <f ca="1">INDEX(CHOOSE($P57,DataAutumn!i.AdultDrys,DataWinter!i.AdultDrys,DataSpring!i.AdultDrys),1,$O57)</f>
        <v>4</v>
      </c>
      <c r="AP57" s="5">
        <f t="shared" ca="1" si="285"/>
        <v>1</v>
      </c>
      <c r="AQ57" s="5">
        <f t="shared" ca="1" si="285"/>
        <v>1</v>
      </c>
      <c r="AR57" s="5">
        <f t="shared" ca="1" si="286"/>
        <v>3</v>
      </c>
      <c r="AS57">
        <f t="shared" ca="1" si="287"/>
        <v>8</v>
      </c>
      <c r="AV57" s="224" t="str">
        <f t="shared" ca="1" si="288"/>
        <v>FeedSupply 00017 GSW MWM&amp;BBT Day169 Scan2-0000 RR     GP100% WP100% MP100% T_TRUE (F43N33)</v>
      </c>
      <c r="AW57" s="9" t="str">
        <f ca="1">IF(COUNTIF(AV$5:AV57,AV57)=1,"-","Dup")</f>
        <v>-</v>
      </c>
      <c r="AX57" s="9"/>
      <c r="AY57" s="19" t="b">
        <f t="shared" ca="1" si="389"/>
        <v>0</v>
      </c>
      <c r="AZ57" s="19" t="b">
        <f t="shared" ca="1" si="389"/>
        <v>0</v>
      </c>
      <c r="BA57" s="19" t="b">
        <f t="shared" ca="1" si="389"/>
        <v>0</v>
      </c>
      <c r="BB57" s="19" t="b">
        <f t="shared" ca="1" si="420"/>
        <v>0</v>
      </c>
      <c r="BC57" s="19" t="b">
        <f t="shared" ca="1" si="420"/>
        <v>0</v>
      </c>
      <c r="BD57" s="19" t="b">
        <f t="shared" ca="1" si="389"/>
        <v>0</v>
      </c>
      <c r="BE57" s="19" t="b">
        <f t="shared" ca="1" si="389"/>
        <v>0</v>
      </c>
      <c r="BF57" s="19" t="b">
        <f t="shared" ca="1" si="389"/>
        <v>0</v>
      </c>
      <c r="BG57" s="9"/>
      <c r="BH57" s="19" t="b">
        <f t="shared" ca="1" si="289"/>
        <v>1</v>
      </c>
      <c r="BI57" s="19" t="str">
        <f t="shared" ca="1" si="289"/>
        <v>-</v>
      </c>
      <c r="BJ57" s="19" t="str">
        <f t="shared" ca="1" si="289"/>
        <v>-</v>
      </c>
      <c r="BK57" s="19" t="str">
        <f t="shared" ca="1" si="289"/>
        <v>-</v>
      </c>
      <c r="BL57" s="19" t="b">
        <f t="shared" ca="1" si="289"/>
        <v>0</v>
      </c>
      <c r="BM57" s="19">
        <f t="shared" ca="1" si="290"/>
        <v>0</v>
      </c>
      <c r="BN57" s="19" t="b">
        <f t="shared" ca="1" si="290"/>
        <v>1</v>
      </c>
      <c r="BO57" s="9"/>
      <c r="BP57" s="19" t="str">
        <f t="shared" ca="1" si="291"/>
        <v>-</v>
      </c>
      <c r="BQ57" s="5" t="str">
        <f t="shared" ca="1" si="292"/>
        <v>-</v>
      </c>
      <c r="BR57" s="5">
        <f t="shared" ca="1" si="293"/>
        <v>0</v>
      </c>
      <c r="BS57" s="19" t="str">
        <f t="shared" ca="1" si="294"/>
        <v>-</v>
      </c>
      <c r="BT57" s="19" t="str">
        <f t="shared" ca="1" si="294"/>
        <v>-</v>
      </c>
      <c r="BU57" s="19" t="str">
        <f t="shared" ca="1" si="294"/>
        <v>-</v>
      </c>
      <c r="BV57" s="5" t="str">
        <f t="shared" ca="1" si="295"/>
        <v>-</v>
      </c>
      <c r="BW57" s="5">
        <f t="shared" ca="1" si="296"/>
        <v>0</v>
      </c>
      <c r="BX57" s="19" t="str">
        <f t="shared" ca="1" si="297"/>
        <v>-</v>
      </c>
      <c r="BY57" s="5" t="str">
        <f t="shared" ca="1" si="298"/>
        <v>-</v>
      </c>
      <c r="BZ57" s="5">
        <f t="shared" ca="1" si="299"/>
        <v>0</v>
      </c>
      <c r="CA57" s="19" t="str">
        <f t="shared" ca="1" si="300"/>
        <v>-</v>
      </c>
      <c r="CB57" s="19" t="str">
        <f t="shared" ca="1" si="300"/>
        <v>-</v>
      </c>
      <c r="CC57" s="19" t="str">
        <f t="shared" ca="1" si="300"/>
        <v>-</v>
      </c>
      <c r="CD57" s="5" t="str">
        <f t="shared" ca="1" si="301"/>
        <v>-</v>
      </c>
      <c r="CE57" s="5">
        <f t="shared" ca="1" si="302"/>
        <v>0</v>
      </c>
      <c r="CF57" s="9"/>
      <c r="CG57" s="19" t="str">
        <f t="shared" ca="1" si="303"/>
        <v>-</v>
      </c>
      <c r="CH57" s="19" t="str">
        <f t="shared" ca="1" si="303"/>
        <v>-</v>
      </c>
      <c r="CI57" s="19" t="str">
        <f t="shared" ca="1" si="303"/>
        <v>-</v>
      </c>
      <c r="CJ57" s="19" t="str">
        <f t="shared" ca="1" si="303"/>
        <v>-</v>
      </c>
      <c r="CK57" s="19" t="str">
        <f t="shared" ca="1" si="303"/>
        <v>-</v>
      </c>
      <c r="CL57" s="19" t="str">
        <f t="shared" ca="1" si="303"/>
        <v>-</v>
      </c>
      <c r="CM57" s="19" t="str">
        <f t="shared" ca="1" si="303"/>
        <v>-</v>
      </c>
      <c r="CN57" s="19" t="str">
        <f t="shared" ca="1" si="303"/>
        <v>-</v>
      </c>
      <c r="CO57" s="19" t="str">
        <f t="shared" ca="1" si="303"/>
        <v>-</v>
      </c>
      <c r="CP57" s="19" t="str">
        <f t="shared" ca="1" si="303"/>
        <v>-</v>
      </c>
      <c r="CQ57" s="9"/>
      <c r="CR57" s="136" t="b">
        <f t="shared" ca="1" si="304"/>
        <v>1</v>
      </c>
      <c r="CS57" s="12" t="b">
        <v>1</v>
      </c>
      <c r="CT57" s="19" t="b">
        <f t="shared" ca="1" si="396"/>
        <v>1</v>
      </c>
      <c r="CU57" s="582">
        <f t="shared" ca="1" si="397"/>
        <v>232120000008</v>
      </c>
      <c r="CV57" s="19" t="b">
        <f t="shared" ca="1" si="396"/>
        <v>0</v>
      </c>
      <c r="CW57" s="12" t="s">
        <v>31</v>
      </c>
      <c r="CX57" s="19" t="b">
        <f t="shared" ca="1" si="375"/>
        <v>1</v>
      </c>
      <c r="CY57" s="583">
        <f t="shared" ca="1" si="390"/>
        <v>232120000009</v>
      </c>
      <c r="CZ57" s="430">
        <f t="shared" ca="1" si="306"/>
        <v>669</v>
      </c>
      <c r="DA57" s="430">
        <f t="shared" ca="1" si="306"/>
        <v>703</v>
      </c>
      <c r="DB57" s="430">
        <f t="shared" ca="1" si="306"/>
        <v>738</v>
      </c>
      <c r="DC57" s="144">
        <f t="shared" ca="1" si="307"/>
        <v>413</v>
      </c>
      <c r="DD57" s="144">
        <f t="shared" ca="1" si="307"/>
        <v>448</v>
      </c>
      <c r="DE57" s="144">
        <f t="shared" ca="1" si="307"/>
        <v>483</v>
      </c>
      <c r="DF57" s="19" t="str">
        <f t="shared" ca="1" si="376"/>
        <v>-</v>
      </c>
      <c r="DG57" s="12" t="b">
        <v>0</v>
      </c>
      <c r="DH57" s="12" t="b">
        <v>0</v>
      </c>
      <c r="DI57" s="12" t="b">
        <v>0</v>
      </c>
      <c r="DJ57" s="12" t="b">
        <v>1</v>
      </c>
      <c r="DK57" s="12" t="b">
        <v>0</v>
      </c>
      <c r="DL57" s="12">
        <v>3</v>
      </c>
      <c r="DM57" s="12">
        <v>3</v>
      </c>
      <c r="DN57" s="19">
        <f t="shared" ca="1" si="391"/>
        <v>0</v>
      </c>
      <c r="DO57" s="12">
        <v>0.5</v>
      </c>
      <c r="DP57" s="12">
        <v>-0.5</v>
      </c>
      <c r="DQ57" s="19" t="str">
        <f t="shared" ca="1" si="377"/>
        <v>-</v>
      </c>
      <c r="DR57" s="19" t="str">
        <f t="shared" ca="1" si="377"/>
        <v>-</v>
      </c>
      <c r="DS57" s="19" t="str">
        <f t="shared" ca="1" si="377"/>
        <v>-</v>
      </c>
      <c r="DT57" s="242">
        <f t="shared" ca="1" si="392"/>
        <v>0</v>
      </c>
      <c r="DU57" s="242">
        <f t="shared" si="392"/>
        <v>0.5</v>
      </c>
      <c r="DV57" s="242">
        <f t="shared" si="392"/>
        <v>-0.5</v>
      </c>
      <c r="DW57" s="19" t="str">
        <f t="shared" ca="1" si="289"/>
        <v>-</v>
      </c>
      <c r="DX57" s="19">
        <f t="shared" ca="1" si="289"/>
        <v>1</v>
      </c>
      <c r="DY57" s="19">
        <f t="shared" ca="1" si="289"/>
        <v>1</v>
      </c>
      <c r="DZ57" s="9"/>
      <c r="EA57" s="19" t="str">
        <f t="shared" ca="1" si="178"/>
        <v>-</v>
      </c>
      <c r="EB57" s="19" t="str">
        <f t="shared" ca="1" si="178"/>
        <v>-</v>
      </c>
      <c r="EC57" s="19" t="str">
        <f t="shared" ca="1" si="178"/>
        <v>-</v>
      </c>
      <c r="ED57" s="19" t="str">
        <f t="shared" ca="1" si="178"/>
        <v>-</v>
      </c>
      <c r="EE57" s="19" t="str">
        <f t="shared" ca="1" si="178"/>
        <v>-</v>
      </c>
      <c r="EF57" s="19" t="str">
        <f t="shared" ca="1" si="178"/>
        <v>-</v>
      </c>
      <c r="EG57" s="19" t="str">
        <f t="shared" ca="1" si="178"/>
        <v>-</v>
      </c>
      <c r="EH57" s="19" t="str">
        <f t="shared" ca="1" si="178"/>
        <v>-</v>
      </c>
      <c r="EI57" s="19" t="str">
        <f t="shared" ca="1" si="178"/>
        <v>-</v>
      </c>
      <c r="EJ57" s="19" t="str">
        <f t="shared" ca="1" si="178"/>
        <v>-</v>
      </c>
      <c r="EK57" s="19" t="str">
        <f t="shared" ca="1" si="178"/>
        <v>-</v>
      </c>
      <c r="EL57" s="19" t="str">
        <f t="shared" ca="1" si="178"/>
        <v>-</v>
      </c>
      <c r="EM57" s="19">
        <f t="shared" ca="1" si="378"/>
        <v>0</v>
      </c>
      <c r="EN57" s="19">
        <f t="shared" ca="1" si="311"/>
        <v>0</v>
      </c>
      <c r="EO57" s="19">
        <f t="shared" ca="1" si="311"/>
        <v>0</v>
      </c>
      <c r="EP57" s="19">
        <f t="shared" ca="1" si="311"/>
        <v>0</v>
      </c>
      <c r="EQ57" s="19">
        <f t="shared" ca="1" si="440"/>
        <v>0</v>
      </c>
      <c r="ER57" s="19">
        <f t="shared" ca="1" si="440"/>
        <v>0</v>
      </c>
      <c r="ES57" s="19">
        <f t="shared" ca="1" si="440"/>
        <v>0</v>
      </c>
      <c r="ET57" s="19">
        <f t="shared" ca="1" si="440"/>
        <v>0</v>
      </c>
      <c r="EU57" s="19">
        <f t="shared" ca="1" si="440"/>
        <v>0</v>
      </c>
      <c r="EV57" s="19">
        <f t="shared" ca="1" si="440"/>
        <v>0</v>
      </c>
      <c r="EW57" s="19">
        <f t="shared" ca="1" si="440"/>
        <v>0</v>
      </c>
      <c r="EX57" s="19">
        <f t="shared" ca="1" si="440"/>
        <v>0</v>
      </c>
      <c r="EY57" s="19">
        <f t="shared" ca="1" si="440"/>
        <v>0</v>
      </c>
      <c r="EZ57" s="19">
        <f t="shared" ca="1" si="440"/>
        <v>0</v>
      </c>
      <c r="FA57" s="19">
        <f t="shared" ca="1" si="440"/>
        <v>0</v>
      </c>
      <c r="FB57" s="19">
        <f t="shared" ca="1" si="440"/>
        <v>0</v>
      </c>
      <c r="FC57" s="19">
        <f t="shared" ca="1" si="440"/>
        <v>0</v>
      </c>
      <c r="FD57" s="19">
        <f t="shared" ca="1" si="440"/>
        <v>0</v>
      </c>
      <c r="FE57" s="19">
        <f t="shared" ca="1" si="440"/>
        <v>0</v>
      </c>
      <c r="FF57" s="19">
        <f t="shared" ca="1" si="440"/>
        <v>0</v>
      </c>
      <c r="FG57" s="19">
        <f t="shared" ca="1" si="440"/>
        <v>0</v>
      </c>
      <c r="FH57" s="19">
        <f t="shared" ca="1" si="440"/>
        <v>0</v>
      </c>
      <c r="FI57" s="19">
        <f t="shared" ca="1" si="440"/>
        <v>0</v>
      </c>
      <c r="FJ57" s="19">
        <f t="shared" ca="1" si="440"/>
        <v>0</v>
      </c>
      <c r="FK57" s="19">
        <f t="shared" ca="1" si="440"/>
        <v>0</v>
      </c>
      <c r="FL57" s="19">
        <f t="shared" ca="1" si="440"/>
        <v>0</v>
      </c>
      <c r="FM57" s="19">
        <f t="shared" ca="1" si="440"/>
        <v>0</v>
      </c>
      <c r="FN57" s="19">
        <f t="shared" ca="1" si="440"/>
        <v>0</v>
      </c>
      <c r="FO57" s="19">
        <f t="shared" ca="1" si="440"/>
        <v>0</v>
      </c>
      <c r="FP57" s="19">
        <f t="shared" ca="1" si="440"/>
        <v>0</v>
      </c>
      <c r="FQ57" s="19">
        <f t="shared" ca="1" si="440"/>
        <v>0</v>
      </c>
      <c r="FR57" s="19">
        <f t="shared" ca="1" si="440"/>
        <v>0</v>
      </c>
      <c r="FS57" s="19">
        <f t="shared" ca="1" si="440"/>
        <v>0</v>
      </c>
      <c r="FT57" s="19">
        <f t="shared" ca="1" si="440"/>
        <v>0</v>
      </c>
      <c r="FU57" s="19">
        <f t="shared" ca="1" si="440"/>
        <v>0</v>
      </c>
      <c r="FV57" s="19">
        <f t="shared" ca="1" si="440"/>
        <v>0</v>
      </c>
      <c r="FW57" s="19">
        <f t="shared" ca="1" si="440"/>
        <v>0</v>
      </c>
      <c r="FX57" s="19">
        <f t="shared" ca="1" si="440"/>
        <v>0</v>
      </c>
      <c r="FY57" s="19">
        <f t="shared" ca="1" si="440"/>
        <v>0</v>
      </c>
      <c r="FZ57" s="19">
        <f t="shared" ca="1" si="440"/>
        <v>0</v>
      </c>
      <c r="GA57" s="19">
        <f t="shared" ca="1" si="440"/>
        <v>0</v>
      </c>
      <c r="GB57" s="19">
        <f t="shared" ca="1" si="440"/>
        <v>0</v>
      </c>
      <c r="GC57" s="19">
        <f t="shared" ca="1" si="440"/>
        <v>0</v>
      </c>
      <c r="GD57" s="19">
        <f t="shared" ca="1" si="440"/>
        <v>0</v>
      </c>
      <c r="GE57" s="19">
        <f t="shared" ca="1" si="440"/>
        <v>0</v>
      </c>
      <c r="GF57" s="19">
        <f t="shared" ca="1" si="440"/>
        <v>0</v>
      </c>
      <c r="GG57" s="19">
        <f t="shared" ca="1" si="440"/>
        <v>0</v>
      </c>
      <c r="GH57" s="19">
        <f t="shared" ca="1" si="440"/>
        <v>0</v>
      </c>
      <c r="GI57" s="19">
        <f t="shared" ca="1" si="440"/>
        <v>0</v>
      </c>
      <c r="GJ57" s="19">
        <f t="shared" ca="1" si="440"/>
        <v>0</v>
      </c>
      <c r="GK57" s="19">
        <f t="shared" ca="1" si="440"/>
        <v>0</v>
      </c>
      <c r="GL57" s="19">
        <f t="shared" ca="1" si="440"/>
        <v>0</v>
      </c>
      <c r="GM57" s="19">
        <f t="shared" ca="1" si="440"/>
        <v>0</v>
      </c>
      <c r="GN57" s="19">
        <f t="shared" ca="1" si="440"/>
        <v>0</v>
      </c>
      <c r="GO57" s="19">
        <f t="shared" ca="1" si="440"/>
        <v>0</v>
      </c>
      <c r="GP57" s="19">
        <f t="shared" ca="1" si="440"/>
        <v>0</v>
      </c>
      <c r="GQ57" s="19">
        <f t="shared" ca="1" si="440"/>
        <v>0</v>
      </c>
      <c r="GR57" s="19">
        <f t="shared" ca="1" si="440"/>
        <v>0</v>
      </c>
      <c r="GS57" s="19">
        <f t="shared" ca="1" si="440"/>
        <v>0</v>
      </c>
      <c r="GT57" s="19">
        <f t="shared" ca="1" si="440"/>
        <v>0</v>
      </c>
      <c r="GU57" s="19">
        <f t="shared" ca="1" si="440"/>
        <v>0</v>
      </c>
      <c r="GV57" s="19">
        <f t="shared" ca="1" si="440"/>
        <v>0</v>
      </c>
      <c r="GW57" s="19">
        <f t="shared" ca="1" si="440"/>
        <v>0</v>
      </c>
      <c r="GX57" s="19">
        <f t="shared" ca="1" si="440"/>
        <v>0</v>
      </c>
      <c r="GY57" s="19">
        <f t="shared" ca="1" si="314"/>
        <v>0</v>
      </c>
      <c r="GZ57" s="19">
        <f t="shared" ca="1" si="314"/>
        <v>0</v>
      </c>
      <c r="HA57" s="19">
        <f t="shared" ca="1" si="314"/>
        <v>0</v>
      </c>
      <c r="HB57" s="19">
        <f t="shared" ca="1" si="314"/>
        <v>0</v>
      </c>
      <c r="HC57" s="19">
        <f t="shared" ca="1" si="314"/>
        <v>0</v>
      </c>
      <c r="HD57" s="19">
        <f t="shared" ca="1" si="314"/>
        <v>0</v>
      </c>
      <c r="HE57" s="19">
        <f t="shared" ca="1" si="314"/>
        <v>0</v>
      </c>
      <c r="HF57" s="19">
        <f t="shared" ca="1" si="314"/>
        <v>0</v>
      </c>
      <c r="HG57" s="19">
        <f t="shared" ca="1" si="314"/>
        <v>0</v>
      </c>
      <c r="HH57" s="19">
        <f t="shared" ca="1" si="314"/>
        <v>0</v>
      </c>
      <c r="HI57" s="19">
        <f t="shared" ca="1" si="314"/>
        <v>0</v>
      </c>
      <c r="HJ57" s="19">
        <f t="shared" ca="1" si="314"/>
        <v>0</v>
      </c>
      <c r="HK57" s="19">
        <f t="shared" ca="1" si="314"/>
        <v>0</v>
      </c>
      <c r="HL57" s="19">
        <f t="shared" ca="1" si="314"/>
        <v>0</v>
      </c>
      <c r="HM57" s="19">
        <f t="shared" ca="1" si="314"/>
        <v>0</v>
      </c>
      <c r="HN57" s="19">
        <f t="shared" ca="1" si="314"/>
        <v>0</v>
      </c>
      <c r="HO57" s="19">
        <f t="shared" ca="1" si="314"/>
        <v>0</v>
      </c>
      <c r="HP57" s="19">
        <f t="shared" ca="1" si="314"/>
        <v>0</v>
      </c>
      <c r="HQ57" s="19">
        <f t="shared" ca="1" si="314"/>
        <v>0</v>
      </c>
      <c r="HR57" s="19">
        <f t="shared" ca="1" si="314"/>
        <v>0</v>
      </c>
      <c r="HS57" s="19">
        <f t="shared" ca="1" si="314"/>
        <v>0</v>
      </c>
      <c r="HT57" s="19">
        <f t="shared" ca="1" si="314"/>
        <v>0</v>
      </c>
      <c r="HU57" s="19">
        <f t="shared" ca="1" si="314"/>
        <v>0</v>
      </c>
      <c r="HV57" s="19">
        <f t="shared" ca="1" si="315"/>
        <v>0</v>
      </c>
      <c r="HW57" s="19">
        <f t="shared" ca="1" si="315"/>
        <v>0</v>
      </c>
      <c r="HX57" s="19">
        <f t="shared" ca="1" si="315"/>
        <v>0</v>
      </c>
      <c r="HY57" s="19">
        <f t="shared" ca="1" si="316"/>
        <v>0</v>
      </c>
      <c r="HZ57" s="19">
        <f t="shared" ca="1" si="316"/>
        <v>0</v>
      </c>
      <c r="IA57" s="19">
        <f t="shared" ca="1" si="316"/>
        <v>0</v>
      </c>
      <c r="IB57" s="19">
        <f t="shared" ca="1" si="316"/>
        <v>0</v>
      </c>
      <c r="IC57" s="19">
        <f t="shared" ca="1" si="316"/>
        <v>0</v>
      </c>
      <c r="ID57" s="19">
        <f t="shared" ca="1" si="316"/>
        <v>0</v>
      </c>
      <c r="IE57" s="19">
        <f t="shared" ca="1" si="316"/>
        <v>0</v>
      </c>
      <c r="IF57" s="19">
        <f t="shared" ca="1" si="316"/>
        <v>0</v>
      </c>
      <c r="IG57" s="19">
        <f t="shared" ca="1" si="316"/>
        <v>0</v>
      </c>
      <c r="IH57" s="19">
        <f t="shared" ca="1" si="316"/>
        <v>0</v>
      </c>
      <c r="II57" s="19">
        <f t="shared" ca="1" si="315"/>
        <v>0</v>
      </c>
      <c r="IJ57" s="19">
        <f t="shared" ca="1" si="315"/>
        <v>0</v>
      </c>
      <c r="IK57" s="19">
        <f t="shared" ca="1" si="315"/>
        <v>0</v>
      </c>
      <c r="IL57" s="19">
        <f t="shared" ca="1" si="315"/>
        <v>0</v>
      </c>
      <c r="IM57" s="19">
        <f t="shared" ca="1" si="315"/>
        <v>0</v>
      </c>
      <c r="IN57" s="19">
        <f t="shared" ca="1" si="315"/>
        <v>0</v>
      </c>
      <c r="IO57" s="19">
        <f t="shared" ca="1" si="315"/>
        <v>0</v>
      </c>
      <c r="IP57" s="19">
        <f t="shared" ca="1" si="315"/>
        <v>0</v>
      </c>
      <c r="IQ57" s="19">
        <f t="shared" ca="1" si="315"/>
        <v>0</v>
      </c>
      <c r="IR57" s="19">
        <f t="shared" ca="1" si="315"/>
        <v>0</v>
      </c>
      <c r="IS57" s="19">
        <f t="shared" ca="1" si="315"/>
        <v>0</v>
      </c>
      <c r="IT57" s="19">
        <f t="shared" ca="1" si="315"/>
        <v>0</v>
      </c>
      <c r="IU57" s="19">
        <f t="shared" ca="1" si="315"/>
        <v>0</v>
      </c>
      <c r="IV57" s="19">
        <f t="shared" ca="1" si="315"/>
        <v>0</v>
      </c>
      <c r="IW57" s="19">
        <f t="shared" ca="1" si="315"/>
        <v>0</v>
      </c>
      <c r="IX57" s="19">
        <f t="shared" ca="1" si="315"/>
        <v>0</v>
      </c>
      <c r="IY57" s="19">
        <f t="shared" ca="1" si="315"/>
        <v>0</v>
      </c>
      <c r="IZ57" s="19">
        <f t="shared" ca="1" si="315"/>
        <v>0</v>
      </c>
      <c r="JA57" s="19">
        <f t="shared" ca="1" si="315"/>
        <v>0</v>
      </c>
      <c r="JB57" s="19">
        <f t="shared" ca="1" si="315"/>
        <v>0</v>
      </c>
      <c r="JC57" s="19">
        <f t="shared" ca="1" si="315"/>
        <v>0</v>
      </c>
      <c r="JD57" s="19">
        <f t="shared" ca="1" si="315"/>
        <v>0</v>
      </c>
      <c r="JE57" s="19">
        <f t="shared" ca="1" si="315"/>
        <v>0</v>
      </c>
      <c r="JF57" s="19">
        <f t="shared" ca="1" si="315"/>
        <v>0</v>
      </c>
      <c r="JG57" s="19">
        <f t="shared" ca="1" si="315"/>
        <v>0</v>
      </c>
      <c r="JH57" s="5">
        <f t="shared" ca="1" si="317"/>
        <v>43</v>
      </c>
      <c r="JI57" s="9"/>
      <c r="JJ57" s="5">
        <f t="shared" ca="1" si="318"/>
        <v>1</v>
      </c>
      <c r="JK57" s="5" t="b">
        <f t="shared" ca="1" si="318"/>
        <v>1</v>
      </c>
      <c r="JL57" s="19">
        <f t="shared" ca="1" si="380"/>
        <v>0</v>
      </c>
      <c r="JM57" s="5">
        <f t="shared" ca="1" si="319"/>
        <v>0</v>
      </c>
      <c r="JN57" s="5">
        <f t="shared" ca="1" si="320"/>
        <v>0.01</v>
      </c>
      <c r="JO57" s="19">
        <f t="shared" ca="1" si="321"/>
        <v>0</v>
      </c>
      <c r="JP57" s="19">
        <f t="shared" ca="1" si="321"/>
        <v>0</v>
      </c>
      <c r="JQ57" s="19">
        <f t="shared" ca="1" si="321"/>
        <v>60</v>
      </c>
      <c r="JR57" s="19">
        <f t="shared" ca="1" si="380"/>
        <v>1</v>
      </c>
      <c r="JS57" s="19">
        <f t="shared" ca="1" si="380"/>
        <v>0</v>
      </c>
      <c r="JT57" s="19">
        <f t="shared" ca="1" si="380"/>
        <v>0</v>
      </c>
      <c r="JU57" s="19">
        <f t="shared" ca="1" si="380"/>
        <v>0</v>
      </c>
      <c r="JV57" s="19">
        <f t="shared" ca="1" si="380"/>
        <v>0</v>
      </c>
      <c r="JW57" s="19">
        <f t="shared" ca="1" si="380"/>
        <v>0</v>
      </c>
      <c r="JX57" s="19">
        <f t="shared" ca="1" si="380"/>
        <v>0</v>
      </c>
      <c r="JY57" s="19">
        <f t="shared" ca="1" si="380"/>
        <v>0</v>
      </c>
      <c r="JZ57" s="19">
        <f t="shared" ca="1" si="380"/>
        <v>0</v>
      </c>
      <c r="KA57" s="19">
        <f t="shared" ca="1" si="380"/>
        <v>0</v>
      </c>
      <c r="KB57" s="19">
        <f t="shared" ca="1" si="214"/>
        <v>0</v>
      </c>
      <c r="KC57" s="19">
        <f t="shared" ca="1" si="214"/>
        <v>0</v>
      </c>
      <c r="KD57" s="19">
        <f t="shared" ca="1" si="214"/>
        <v>0</v>
      </c>
      <c r="KE57" s="19">
        <f t="shared" ca="1" si="214"/>
        <v>0</v>
      </c>
      <c r="KF57" s="19">
        <f t="shared" ca="1" si="214"/>
        <v>0</v>
      </c>
      <c r="KG57" s="19">
        <f t="shared" ca="1" si="214"/>
        <v>0</v>
      </c>
      <c r="KH57" s="19">
        <f t="shared" ca="1" si="214"/>
        <v>0</v>
      </c>
      <c r="KI57" s="19">
        <f t="shared" ca="1" si="214"/>
        <v>0</v>
      </c>
      <c r="KJ57" s="19">
        <f t="shared" ca="1" si="214"/>
        <v>0</v>
      </c>
      <c r="KK57" s="19">
        <f t="shared" ca="1" si="214"/>
        <v>0</v>
      </c>
      <c r="KL57" s="19">
        <f t="shared" ca="1" si="214"/>
        <v>0</v>
      </c>
      <c r="KM57" s="19">
        <f t="shared" ca="1" si="214"/>
        <v>0</v>
      </c>
      <c r="KN57" s="5">
        <f t="shared" ca="1" si="322"/>
        <v>0</v>
      </c>
      <c r="KO57" s="5">
        <f t="shared" ca="1" si="322"/>
        <v>0</v>
      </c>
      <c r="KP57" s="5">
        <f t="shared" ca="1" si="322"/>
        <v>0.05</v>
      </c>
      <c r="KQ57" s="5">
        <f t="shared" ca="1" si="322"/>
        <v>0.05</v>
      </c>
      <c r="KR57" s="19">
        <f t="shared" ca="1" si="270"/>
        <v>0</v>
      </c>
      <c r="KS57" s="19">
        <f t="shared" ca="1" si="214"/>
        <v>0</v>
      </c>
      <c r="KT57" s="19">
        <f t="shared" ca="1" si="222"/>
        <v>0</v>
      </c>
      <c r="KU57" s="19">
        <f t="shared" ca="1" si="222"/>
        <v>0</v>
      </c>
      <c r="KV57" s="19">
        <f t="shared" ca="1" si="222"/>
        <v>0</v>
      </c>
      <c r="KW57" s="19">
        <f t="shared" ca="1" si="214"/>
        <v>0</v>
      </c>
      <c r="KX57" s="19">
        <f t="shared" ca="1" si="214"/>
        <v>1</v>
      </c>
      <c r="KY57" s="19">
        <f t="shared" ca="1" si="323"/>
        <v>0</v>
      </c>
      <c r="KZ57" s="19">
        <f t="shared" ca="1" si="323"/>
        <v>0</v>
      </c>
      <c r="LA57" s="19">
        <f t="shared" ca="1" si="323"/>
        <v>0</v>
      </c>
      <c r="LB57" s="19">
        <f t="shared" ca="1" si="214"/>
        <v>0</v>
      </c>
      <c r="LC57" s="19">
        <f t="shared" ca="1" si="214"/>
        <v>1</v>
      </c>
      <c r="LD57" s="9"/>
      <c r="LE57" s="19" t="str">
        <f t="shared" ca="1" si="324"/>
        <v>-</v>
      </c>
      <c r="LF57" s="19" t="str">
        <f t="shared" ca="1" si="324"/>
        <v>-</v>
      </c>
      <c r="LG57" s="19" t="str">
        <f t="shared" ca="1" si="324"/>
        <v>-</v>
      </c>
      <c r="LH57" s="19" t="str">
        <f t="shared" ca="1" si="324"/>
        <v>-</v>
      </c>
      <c r="LI57" s="5" t="b">
        <f t="shared" ca="1" si="325"/>
        <v>0</v>
      </c>
      <c r="LJ57" s="5" t="b">
        <f t="shared" ca="1" si="326"/>
        <v>0</v>
      </c>
      <c r="LK57" s="5" t="b">
        <f t="shared" ca="1" si="326"/>
        <v>1</v>
      </c>
      <c r="LL57" s="5" t="b">
        <f t="shared" ca="1" si="326"/>
        <v>0</v>
      </c>
      <c r="LM57" s="136">
        <f t="shared" ca="1" si="327"/>
        <v>2</v>
      </c>
      <c r="LN57" s="136">
        <f t="shared" ca="1" si="327"/>
        <v>2</v>
      </c>
      <c r="LO57" s="5" t="b">
        <f t="shared" ca="1" si="455"/>
        <v>0</v>
      </c>
      <c r="LP57" s="5" t="b">
        <f t="shared" ca="1" si="455"/>
        <v>0</v>
      </c>
      <c r="LQ57" s="5" t="b">
        <f t="shared" ca="1" si="455"/>
        <v>1</v>
      </c>
      <c r="LR57" s="5" t="b">
        <f t="shared" ca="1" si="455"/>
        <v>0</v>
      </c>
      <c r="LS57" s="5">
        <f t="shared" ca="1" si="456"/>
        <v>1</v>
      </c>
      <c r="LT57" s="5">
        <f t="shared" ca="1" si="456"/>
        <v>0.66</v>
      </c>
      <c r="LU57" s="5" t="b">
        <f t="shared" ca="1" si="457"/>
        <v>1</v>
      </c>
      <c r="LV57" s="5" t="str" cm="1">
        <f t="array" aca="1" ref="LV57" ca="1">IF(OR(LW57:MD57&lt;&gt;"-"),TRUE,"-")</f>
        <v>-</v>
      </c>
      <c r="LW57" s="19" t="str">
        <f t="shared" ref="LW57:MD60" ca="1" si="471">OFFSET(LW$5,$B57,0)</f>
        <v>-</v>
      </c>
      <c r="LX57" s="19" t="str">
        <f t="shared" ca="1" si="471"/>
        <v>-</v>
      </c>
      <c r="LY57" s="19" t="str">
        <f t="shared" ca="1" si="471"/>
        <v>-</v>
      </c>
      <c r="LZ57" s="19" t="str">
        <f t="shared" ca="1" si="471"/>
        <v>-</v>
      </c>
      <c r="MA57" s="19" t="str">
        <f t="shared" ca="1" si="471"/>
        <v>-</v>
      </c>
      <c r="MB57" s="19" t="str">
        <f t="shared" ca="1" si="471"/>
        <v>-</v>
      </c>
      <c r="MC57" s="19" t="str">
        <f t="shared" ca="1" si="471"/>
        <v>-</v>
      </c>
      <c r="MD57" s="19" t="str">
        <f t="shared" ca="1" si="471"/>
        <v>-</v>
      </c>
      <c r="ME57" s="5" t="b">
        <f t="array" aca="1" ref="ME57" ca="1">IF(OR(MF57:ML57&lt;&gt;"-"),TRUE,"-")</f>
        <v>1</v>
      </c>
      <c r="MF57" s="19" t="str">
        <f t="shared" ca="1" si="383"/>
        <v>-</v>
      </c>
      <c r="MG57" s="19" t="str">
        <f t="shared" ca="1" si="383"/>
        <v>-</v>
      </c>
      <c r="MH57" s="19">
        <f t="shared" ca="1" si="383"/>
        <v>999999</v>
      </c>
      <c r="MI57" s="19">
        <f t="shared" ca="1" si="383"/>
        <v>999999</v>
      </c>
      <c r="MJ57" s="19">
        <f t="shared" ca="1" si="383"/>
        <v>999999</v>
      </c>
      <c r="MK57" s="19">
        <f t="shared" ca="1" si="383"/>
        <v>999999</v>
      </c>
      <c r="ML57" s="19">
        <f t="shared" ca="1" si="383"/>
        <v>999999</v>
      </c>
      <c r="MM57" s="5" t="str">
        <f t="array" aca="1" ref="MM57" ca="1">IF(OR(MN57:MO57&lt;&gt;"-"),TRUE,"-")</f>
        <v>-</v>
      </c>
      <c r="MN57" s="19" t="str">
        <f t="shared" ca="1" si="467"/>
        <v>-</v>
      </c>
      <c r="MO57" s="19" t="str">
        <f t="shared" ca="1" si="467"/>
        <v>-</v>
      </c>
      <c r="MP57" s="19" t="b">
        <f t="shared" ca="1" si="383"/>
        <v>1</v>
      </c>
      <c r="MQ57" s="19">
        <f t="shared" ca="1" si="383"/>
        <v>0</v>
      </c>
      <c r="MR57" s="5" t="str">
        <f t="shared" ca="1" si="333"/>
        <v>-</v>
      </c>
      <c r="MS57" s="5" t="str">
        <f t="shared" ca="1" si="333"/>
        <v>-</v>
      </c>
      <c r="MT57" s="5" t="str">
        <f t="shared" ca="1" si="333"/>
        <v>-</v>
      </c>
      <c r="MU57" s="5" t="str">
        <f t="shared" ca="1" si="333"/>
        <v>-</v>
      </c>
      <c r="MV57" s="19" t="str">
        <f t="shared" ca="1" si="237"/>
        <v>-</v>
      </c>
      <c r="MW57" s="19" t="str">
        <f t="shared" ca="1" si="238"/>
        <v>-</v>
      </c>
      <c r="MX57" s="19" t="str">
        <f t="shared" ca="1" si="238"/>
        <v>-</v>
      </c>
      <c r="MY57" s="19" t="str">
        <f t="shared" ca="1" si="238"/>
        <v>-</v>
      </c>
      <c r="MZ57" s="19" t="str">
        <f t="shared" ca="1" si="238"/>
        <v>-</v>
      </c>
      <c r="NA57" s="19" t="str">
        <f t="shared" ca="1" si="238"/>
        <v>-</v>
      </c>
      <c r="NB57" s="19" t="str">
        <f t="shared" ca="1" si="238"/>
        <v>-</v>
      </c>
      <c r="NC57" s="5" t="str">
        <f t="shared" ca="1" si="458"/>
        <v>-</v>
      </c>
      <c r="ND57" s="5">
        <f t="shared" ca="1" si="458"/>
        <v>500</v>
      </c>
      <c r="NE57" s="5">
        <f t="shared" ca="1" si="458"/>
        <v>500</v>
      </c>
      <c r="NF57" s="5" t="str">
        <f t="shared" ca="1" si="458"/>
        <v>-</v>
      </c>
      <c r="NG57" s="5">
        <f t="shared" ca="1" si="458"/>
        <v>150</v>
      </c>
      <c r="NH57" s="5">
        <f t="shared" ca="1" si="458"/>
        <v>550</v>
      </c>
      <c r="NI57" s="5">
        <f t="shared" ca="1" si="336"/>
        <v>1</v>
      </c>
      <c r="NJ57" s="9"/>
      <c r="NK57" s="19">
        <f t="shared" ca="1" si="335"/>
        <v>70</v>
      </c>
      <c r="NL57" s="19">
        <f t="shared" ca="1" si="386"/>
        <v>50</v>
      </c>
      <c r="NM57" s="19">
        <f t="shared" ca="1" si="386"/>
        <v>75</v>
      </c>
      <c r="NN57" s="19">
        <f t="shared" ca="1" si="386"/>
        <v>50</v>
      </c>
      <c r="NO57" s="19">
        <f t="shared" ca="1" si="239"/>
        <v>1</v>
      </c>
      <c r="NP57" s="5">
        <f t="shared" ca="1" si="337"/>
        <v>1</v>
      </c>
      <c r="NQ57" s="19">
        <f t="shared" ca="1" si="368"/>
        <v>1</v>
      </c>
      <c r="NR57" s="19">
        <f t="shared" ca="1" si="368"/>
        <v>1</v>
      </c>
      <c r="NS57" s="9"/>
      <c r="NT57" s="19" t="b">
        <f t="shared" ca="1" si="386"/>
        <v>0</v>
      </c>
      <c r="NU57" s="19" t="b">
        <f t="shared" ca="1" si="386"/>
        <v>0</v>
      </c>
      <c r="NV57" s="19" t="str">
        <f t="shared" ca="1" si="429"/>
        <v>-</v>
      </c>
      <c r="NW57" s="19" t="str">
        <f t="shared" ca="1" si="429"/>
        <v>-</v>
      </c>
      <c r="NX57" s="19">
        <f t="shared" ca="1" si="386"/>
        <v>1</v>
      </c>
      <c r="NY57" s="19">
        <f t="shared" ca="1" si="386"/>
        <v>1</v>
      </c>
      <c r="NZ57" s="19">
        <f t="shared" ca="1" si="386"/>
        <v>2.1403206110492325</v>
      </c>
      <c r="OA57" s="19">
        <f t="shared" ca="1" si="386"/>
        <v>1.965073149607067</v>
      </c>
      <c r="OB57" s="19">
        <f t="shared" ca="1" si="386"/>
        <v>1.9869867897902949</v>
      </c>
      <c r="OC57" s="19">
        <f t="shared" ca="1" si="386"/>
        <v>0.84809443844984356</v>
      </c>
      <c r="OD57" s="19">
        <f t="shared" ca="1" si="386"/>
        <v>1.2867145190754228</v>
      </c>
      <c r="OE57" s="19">
        <f t="shared" ca="1" si="386"/>
        <v>1</v>
      </c>
      <c r="OF57" s="19">
        <f t="shared" ca="1" si="386"/>
        <v>0.26</v>
      </c>
      <c r="OG57" s="9"/>
      <c r="OH57" s="12" t="str">
        <f t="shared" ca="1" si="339"/>
        <v>-</v>
      </c>
      <c r="OI57" s="19" t="str">
        <f t="shared" ca="1" si="340"/>
        <v>-</v>
      </c>
      <c r="OJ57" s="19" t="str">
        <f t="shared" ca="1" si="340"/>
        <v>-</v>
      </c>
      <c r="OK57" s="19" t="str">
        <f t="shared" ca="1" si="341"/>
        <v>-</v>
      </c>
      <c r="OL57" s="19" t="str">
        <f t="shared" ca="1" si="340"/>
        <v>-</v>
      </c>
      <c r="OM57" s="19" t="str">
        <f t="shared" ca="1" si="342"/>
        <v>-</v>
      </c>
      <c r="ON57" s="19" t="str">
        <f t="shared" ca="1" si="340"/>
        <v>-</v>
      </c>
      <c r="OO57" s="19" t="str">
        <f t="shared" ca="1" si="340"/>
        <v>-</v>
      </c>
      <c r="OP57" s="19" t="str">
        <f t="shared" ca="1" si="340"/>
        <v>-</v>
      </c>
      <c r="OQ57" s="19" t="str">
        <f t="shared" ca="1" si="340"/>
        <v>-</v>
      </c>
      <c r="OR57" s="19" t="str">
        <f t="shared" ca="1" si="340"/>
        <v>-</v>
      </c>
      <c r="OS57" s="19" t="str">
        <f t="shared" ca="1" si="340"/>
        <v>-</v>
      </c>
      <c r="OT57" s="19" t="str">
        <f t="shared" ca="1" si="340"/>
        <v>-</v>
      </c>
      <c r="OU57" s="19" t="str">
        <f t="shared" ca="1" si="340"/>
        <v>-</v>
      </c>
      <c r="OV57" s="19" t="str">
        <f t="shared" ca="1" si="340"/>
        <v>-</v>
      </c>
      <c r="OW57" s="19" t="str">
        <f t="shared" ca="1" si="340"/>
        <v>-</v>
      </c>
      <c r="OX57" s="19" t="str">
        <f t="shared" ca="1" si="340"/>
        <v>-</v>
      </c>
      <c r="OY57" s="19" t="str">
        <f t="shared" ca="1" si="340"/>
        <v>-</v>
      </c>
      <c r="OZ57" s="19" t="str">
        <f t="shared" ca="1" si="340"/>
        <v>-</v>
      </c>
      <c r="PA57" s="19" t="str">
        <f t="shared" ca="1" si="343"/>
        <v>-</v>
      </c>
      <c r="PB57" s="19" t="str">
        <f t="shared" ca="1" si="343"/>
        <v>-</v>
      </c>
      <c r="PC57" s="19" t="str">
        <f t="shared" ca="1" si="343"/>
        <v>-</v>
      </c>
      <c r="PD57" s="19" t="str">
        <f t="shared" ca="1" si="343"/>
        <v>-</v>
      </c>
      <c r="PE57" s="19" t="str">
        <f t="shared" ca="1" si="343"/>
        <v>-</v>
      </c>
      <c r="PF57" s="19" t="str">
        <f t="shared" ca="1" si="343"/>
        <v>-</v>
      </c>
      <c r="PG57" s="19" t="str">
        <f t="shared" ca="1" si="343"/>
        <v>-</v>
      </c>
      <c r="PH57" s="19" t="str">
        <f t="shared" ca="1" si="344"/>
        <v>-</v>
      </c>
      <c r="PI57" s="19" t="str">
        <f t="shared" ca="1" si="344"/>
        <v>-</v>
      </c>
      <c r="PJ57" s="19" t="str">
        <f t="shared" ca="1" si="344"/>
        <v>-</v>
      </c>
      <c r="PK57" s="19" t="str">
        <f t="shared" ca="1" si="344"/>
        <v>-</v>
      </c>
      <c r="PL57" s="19" t="str">
        <f t="shared" ca="1" si="344"/>
        <v>-</v>
      </c>
      <c r="PM57" s="19" t="str">
        <f t="shared" ca="1" si="344"/>
        <v>-</v>
      </c>
      <c r="PN57" s="19" t="str">
        <f t="shared" ca="1" si="344"/>
        <v>-</v>
      </c>
      <c r="PO57" s="19" t="str">
        <f t="shared" ca="1" si="344"/>
        <v>-</v>
      </c>
      <c r="PP57" s="19" t="str">
        <f t="shared" ca="1" si="344"/>
        <v>-</v>
      </c>
      <c r="PQ57" s="19" t="str">
        <f t="shared" ca="1" si="344"/>
        <v>-</v>
      </c>
      <c r="PR57" s="19" t="str">
        <f t="shared" ca="1" si="343"/>
        <v>-</v>
      </c>
      <c r="PS57" s="19" t="str">
        <f t="shared" ca="1" si="343"/>
        <v>-</v>
      </c>
      <c r="PT57" s="19" t="str">
        <f t="shared" ca="1" si="343"/>
        <v>-</v>
      </c>
      <c r="PU57" s="19" t="str">
        <f t="shared" ca="1" si="343"/>
        <v>-</v>
      </c>
      <c r="PV57" s="19" t="str">
        <f t="shared" ca="1" si="343"/>
        <v>-</v>
      </c>
      <c r="PW57" s="19" t="str">
        <f t="shared" ca="1" si="343"/>
        <v>-</v>
      </c>
      <c r="PX57" s="19" t="str">
        <f t="shared" ca="1" si="343"/>
        <v>-</v>
      </c>
      <c r="PY57" s="19" t="str">
        <f t="shared" ca="1" si="343"/>
        <v>-</v>
      </c>
      <c r="PZ57" s="19" t="str">
        <f t="shared" ca="1" si="343"/>
        <v>-</v>
      </c>
      <c r="QA57" s="19" t="str">
        <f t="shared" ca="1" si="345"/>
        <v>-</v>
      </c>
      <c r="QB57" s="19" t="str">
        <f t="shared" ca="1" si="345"/>
        <v>-</v>
      </c>
      <c r="QC57" s="19" t="str">
        <f t="shared" ca="1" si="345"/>
        <v>-</v>
      </c>
      <c r="QD57" s="19" t="str">
        <f t="shared" ca="1" si="345"/>
        <v>-</v>
      </c>
      <c r="QE57" s="19" t="str">
        <f t="shared" ca="1" si="345"/>
        <v>-</v>
      </c>
      <c r="QF57" s="19" t="str">
        <f t="shared" ca="1" si="345"/>
        <v>-</v>
      </c>
      <c r="QG57" s="19" t="str">
        <f t="shared" ca="1" si="345"/>
        <v>-</v>
      </c>
      <c r="QH57" s="19" t="str">
        <f t="shared" ca="1" si="345"/>
        <v>-</v>
      </c>
      <c r="QI57" s="19" t="str">
        <f t="shared" ca="1" si="345"/>
        <v>-</v>
      </c>
      <c r="QJ57" s="19" t="str">
        <f t="shared" ca="1" si="345"/>
        <v>-</v>
      </c>
      <c r="QK57" s="19" t="str">
        <f t="shared" ca="1" si="345"/>
        <v>-</v>
      </c>
      <c r="QL57" s="19" t="str">
        <f t="shared" ca="1" si="345"/>
        <v>-</v>
      </c>
      <c r="QM57" s="19" t="str">
        <f t="shared" ca="1" si="345"/>
        <v>-</v>
      </c>
      <c r="QN57" s="19" t="str">
        <f t="shared" ca="1" si="345"/>
        <v>-</v>
      </c>
      <c r="QO57" s="19" t="str">
        <f t="shared" ca="1" si="345"/>
        <v>-</v>
      </c>
      <c r="QP57" s="19" t="str">
        <f t="shared" ca="1" si="345"/>
        <v>-</v>
      </c>
      <c r="QQ57" s="19" t="str">
        <f t="shared" ca="1" si="346"/>
        <v>-</v>
      </c>
      <c r="QR57" s="12" t="b">
        <f t="shared" ca="1" si="347"/>
        <v>1</v>
      </c>
      <c r="QS57" s="19" t="str">
        <f t="shared" ca="1" si="346"/>
        <v>-</v>
      </c>
      <c r="QT57" s="19" t="str">
        <f t="shared" ca="1" si="346"/>
        <v>-</v>
      </c>
      <c r="QU57" s="19" t="str">
        <f t="shared" ca="1" si="346"/>
        <v>-</v>
      </c>
      <c r="QV57" s="19" t="str">
        <f t="shared" ca="1" si="405"/>
        <v>-</v>
      </c>
      <c r="QW57" s="19" t="str">
        <f t="shared" ca="1" si="405"/>
        <v>-</v>
      </c>
      <c r="QX57" s="19" t="str">
        <f t="shared" ca="1" si="405"/>
        <v>-</v>
      </c>
      <c r="QY57" s="19" t="str">
        <f t="shared" ca="1" si="405"/>
        <v>-</v>
      </c>
      <c r="QZ57" s="19" t="str">
        <f t="shared" ca="1" si="405"/>
        <v>-</v>
      </c>
      <c r="RA57" s="19" t="str">
        <f t="shared" ca="1" si="405"/>
        <v>-</v>
      </c>
      <c r="RB57" s="19" t="str">
        <f t="shared" ca="1" si="346"/>
        <v>-</v>
      </c>
      <c r="RC57" s="19" t="str">
        <f t="shared" ca="1" si="346"/>
        <v>-</v>
      </c>
      <c r="RD57" s="19" t="str">
        <f t="shared" ca="1" si="346"/>
        <v>-</v>
      </c>
      <c r="RE57" s="19" t="str">
        <f t="shared" ca="1" si="346"/>
        <v>-</v>
      </c>
      <c r="RF57" s="19" t="str">
        <f t="shared" ca="1" si="346"/>
        <v>-</v>
      </c>
      <c r="RG57" s="19" t="str">
        <f t="shared" ca="1" si="346"/>
        <v>-</v>
      </c>
      <c r="RH57" s="19" t="str">
        <f t="shared" ca="1" si="346"/>
        <v>-</v>
      </c>
      <c r="RI57" s="19" t="str">
        <f t="shared" ca="1" si="346"/>
        <v>-</v>
      </c>
      <c r="RJ57" s="19" t="str">
        <f t="shared" ca="1" si="346"/>
        <v>-</v>
      </c>
      <c r="RK57" s="19" t="str">
        <f t="shared" ca="1" si="346"/>
        <v>-</v>
      </c>
      <c r="RL57" s="19" t="str">
        <f t="shared" ca="1" si="346"/>
        <v>-</v>
      </c>
      <c r="RM57" s="19" t="str">
        <f t="shared" ca="1" si="348"/>
        <v>-</v>
      </c>
      <c r="RN57" s="19" t="str">
        <f t="shared" ca="1" si="348"/>
        <v>-</v>
      </c>
      <c r="RO57" s="19" t="str">
        <f t="shared" ca="1" si="348"/>
        <v>-</v>
      </c>
      <c r="RP57" s="19" t="str">
        <f t="shared" ca="1" si="348"/>
        <v>-</v>
      </c>
      <c r="RQ57" s="19" t="str">
        <f t="shared" ca="1" si="348"/>
        <v>-</v>
      </c>
      <c r="RR57" s="19" t="str">
        <f t="shared" ca="1" si="348"/>
        <v>-</v>
      </c>
      <c r="RS57" s="19" t="str">
        <f t="shared" ca="1" si="348"/>
        <v>-</v>
      </c>
      <c r="RT57" s="19" t="str">
        <f t="shared" ca="1" si="348"/>
        <v>-</v>
      </c>
      <c r="RU57" s="19" t="str">
        <f t="shared" ca="1" si="348"/>
        <v>-</v>
      </c>
      <c r="RV57" s="19" t="str">
        <f t="shared" ca="1" si="349"/>
        <v>-</v>
      </c>
      <c r="RW57" s="19" t="str">
        <f t="shared" ca="1" si="349"/>
        <v>-</v>
      </c>
      <c r="RX57" s="19" t="str">
        <f t="shared" ca="1" si="349"/>
        <v>-</v>
      </c>
      <c r="RY57" s="19" t="str">
        <f t="shared" ca="1" si="349"/>
        <v>-</v>
      </c>
      <c r="RZ57" s="19" t="str">
        <f t="shared" ca="1" si="349"/>
        <v>-</v>
      </c>
      <c r="SA57" s="19" t="str">
        <f t="shared" ca="1" si="349"/>
        <v>-</v>
      </c>
      <c r="SB57" s="19" t="str">
        <f t="shared" ca="1" si="348"/>
        <v>-</v>
      </c>
      <c r="SC57" s="19" t="str">
        <f t="shared" ca="1" si="348"/>
        <v>-</v>
      </c>
      <c r="SD57" s="19" t="str">
        <f t="shared" ca="1" si="348"/>
        <v>-</v>
      </c>
      <c r="SE57" s="19" t="str">
        <f t="shared" ca="1" si="348"/>
        <v>-</v>
      </c>
      <c r="SF57" s="19" t="str">
        <f t="shared" ca="1" si="348"/>
        <v>-</v>
      </c>
      <c r="SG57" s="19" t="str">
        <f t="shared" ca="1" si="348"/>
        <v>-</v>
      </c>
      <c r="SH57" s="19" t="str">
        <f t="shared" ca="1" si="348"/>
        <v>-</v>
      </c>
      <c r="SI57" s="19" t="str">
        <f t="shared" ca="1" si="350"/>
        <v>-</v>
      </c>
      <c r="SJ57" s="19" t="str">
        <f t="shared" ca="1" si="350"/>
        <v>-</v>
      </c>
      <c r="SK57" s="19" t="str">
        <f t="shared" ca="1" si="350"/>
        <v>-</v>
      </c>
      <c r="SL57" s="19" t="str">
        <f t="shared" ca="1" si="350"/>
        <v>-</v>
      </c>
      <c r="SM57" s="19" t="str">
        <f t="shared" ca="1" si="350"/>
        <v>-</v>
      </c>
      <c r="SN57" s="19" t="str">
        <f t="shared" ca="1" si="350"/>
        <v>-</v>
      </c>
      <c r="SO57" s="19" t="str">
        <f t="shared" ca="1" si="350"/>
        <v>-</v>
      </c>
      <c r="SP57" s="19" t="str">
        <f t="shared" ca="1" si="350"/>
        <v>-</v>
      </c>
      <c r="SQ57" s="19" t="str">
        <f t="shared" ca="1" si="350"/>
        <v>-</v>
      </c>
      <c r="SR57" s="19" t="str">
        <f t="shared" ca="1" si="350"/>
        <v>-</v>
      </c>
      <c r="SS57" s="19" t="str">
        <f t="shared" ca="1" si="350"/>
        <v>-</v>
      </c>
      <c r="ST57" s="19" t="str">
        <f t="shared" ca="1" si="350"/>
        <v>-</v>
      </c>
      <c r="SU57" s="19" t="str">
        <f t="shared" ca="1" si="350"/>
        <v>-</v>
      </c>
      <c r="SV57" s="19" t="str">
        <f t="shared" ca="1" si="351"/>
        <v>-</v>
      </c>
      <c r="SW57" s="19" t="str">
        <f t="shared" ca="1" si="351"/>
        <v>-</v>
      </c>
      <c r="SX57" s="19" t="str">
        <f t="shared" ca="1" si="351"/>
        <v>-</v>
      </c>
      <c r="SY57" s="19" t="str">
        <f t="shared" ca="1" si="351"/>
        <v>-</v>
      </c>
      <c r="SZ57" s="19" t="str">
        <f t="shared" ca="1" si="351"/>
        <v>-</v>
      </c>
      <c r="TA57" s="19" t="str">
        <f t="shared" ca="1" si="351"/>
        <v>-</v>
      </c>
      <c r="TB57" s="12" t="str">
        <f t="shared" ca="1" si="352"/>
        <v>-</v>
      </c>
      <c r="TC57" s="19" t="str">
        <f t="shared" ca="1" si="438"/>
        <v>-</v>
      </c>
      <c r="TD57" s="19" t="str">
        <f t="shared" ca="1" si="438"/>
        <v>-</v>
      </c>
      <c r="TE57" s="19" t="str">
        <f t="shared" ca="1" si="438"/>
        <v>-</v>
      </c>
      <c r="TF57" s="19" t="str">
        <f t="shared" ca="1" si="438"/>
        <v>-</v>
      </c>
      <c r="TG57" s="19" t="str">
        <f t="shared" ca="1" si="438"/>
        <v>-</v>
      </c>
      <c r="TH57" s="19" t="str">
        <f t="shared" ca="1" si="438"/>
        <v>-</v>
      </c>
      <c r="TI57" s="19" t="str">
        <f t="shared" ca="1" si="438"/>
        <v>-</v>
      </c>
      <c r="TJ57" s="19" t="str">
        <f t="shared" ca="1" si="438"/>
        <v>-</v>
      </c>
      <c r="TK57" s="19" t="str">
        <f t="shared" ca="1" si="438"/>
        <v>-</v>
      </c>
      <c r="TL57" s="19" t="str">
        <f t="shared" ca="1" si="438"/>
        <v>-</v>
      </c>
      <c r="TM57" s="19" t="str">
        <f t="shared" ca="1" si="438"/>
        <v>-</v>
      </c>
      <c r="TN57" s="19" t="str">
        <f t="shared" ca="1" si="438"/>
        <v>-</v>
      </c>
      <c r="TO57" s="19" t="str">
        <f t="shared" ca="1" si="438"/>
        <v>-</v>
      </c>
      <c r="TP57" s="19" t="str">
        <f t="shared" ca="1" si="438"/>
        <v>-</v>
      </c>
      <c r="TQ57" s="19" t="str">
        <f t="shared" ca="1" si="438"/>
        <v>-</v>
      </c>
      <c r="TR57" s="19" t="str">
        <f t="shared" ca="1" si="438"/>
        <v>-</v>
      </c>
      <c r="TS57" s="19" t="str">
        <f t="shared" ca="1" si="438"/>
        <v>-</v>
      </c>
      <c r="TT57" s="19" t="str">
        <f t="shared" ca="1" si="438"/>
        <v>-</v>
      </c>
      <c r="TU57" s="19" t="str">
        <f t="shared" ca="1" si="438"/>
        <v>-</v>
      </c>
      <c r="TV57" s="19" t="str">
        <f t="shared" ca="1" si="438"/>
        <v>-</v>
      </c>
      <c r="TW57" s="19" t="str">
        <f t="shared" ca="1" si="438"/>
        <v>-</v>
      </c>
      <c r="TX57" s="19" t="str">
        <f t="shared" ca="1" si="438"/>
        <v>-</v>
      </c>
      <c r="TY57" s="19" t="str">
        <f t="shared" ca="1" si="438"/>
        <v>-</v>
      </c>
      <c r="TZ57" s="19" t="str">
        <f t="shared" ca="1" si="438"/>
        <v>-</v>
      </c>
      <c r="UA57" s="19" t="str">
        <f t="shared" ca="1" si="438"/>
        <v>-</v>
      </c>
      <c r="UB57" s="19" t="str">
        <f t="shared" ca="1" si="438"/>
        <v>-</v>
      </c>
      <c r="UC57" s="19" t="str">
        <f t="shared" ca="1" si="438"/>
        <v>-</v>
      </c>
      <c r="UD57" s="19" t="str">
        <f t="shared" ca="1" si="438"/>
        <v>-</v>
      </c>
      <c r="UE57" s="19" t="str">
        <f t="shared" ca="1" si="438"/>
        <v>-</v>
      </c>
      <c r="UF57" s="19" t="str">
        <f t="shared" ca="1" si="438"/>
        <v>-</v>
      </c>
      <c r="UG57" s="19" t="str">
        <f t="shared" ca="1" si="438"/>
        <v>-</v>
      </c>
      <c r="UH57" s="19" t="str">
        <f t="shared" ca="1" si="438"/>
        <v>-</v>
      </c>
      <c r="UI57" s="19" t="str">
        <f t="shared" ca="1" si="438"/>
        <v>-</v>
      </c>
      <c r="UJ57" s="19" t="str">
        <f t="shared" ca="1" si="438"/>
        <v>-</v>
      </c>
      <c r="UK57" s="19" t="str">
        <f t="shared" ca="1" si="438"/>
        <v>-</v>
      </c>
      <c r="UL57" s="19" t="str">
        <f t="shared" ca="1" si="438"/>
        <v>-</v>
      </c>
      <c r="UM57" s="19" t="str">
        <f t="shared" ca="1" si="438"/>
        <v>-</v>
      </c>
      <c r="UN57" s="19" t="str">
        <f t="shared" ca="1" si="438"/>
        <v>-</v>
      </c>
      <c r="UO57" s="19" t="str">
        <f t="shared" ca="1" si="438"/>
        <v>-</v>
      </c>
      <c r="UP57" s="19" t="str">
        <f t="shared" ca="1" si="438"/>
        <v>-</v>
      </c>
      <c r="UQ57" s="19" t="str">
        <f t="shared" ca="1" si="438"/>
        <v>-</v>
      </c>
      <c r="UR57" s="19" t="str">
        <f t="shared" ca="1" si="438"/>
        <v>-</v>
      </c>
      <c r="US57" s="19" t="str">
        <f t="shared" ca="1" si="438"/>
        <v>-</v>
      </c>
      <c r="UT57" s="19" t="str">
        <f t="shared" ca="1" si="438"/>
        <v>-</v>
      </c>
      <c r="UU57" s="19" t="str">
        <f t="shared" ca="1" si="438"/>
        <v>-</v>
      </c>
      <c r="UV57" s="19" t="str">
        <f t="shared" ca="1" si="438"/>
        <v>-</v>
      </c>
      <c r="UW57" s="19" t="str">
        <f t="shared" ca="1" si="438"/>
        <v>-</v>
      </c>
      <c r="UX57" s="19" t="str">
        <f t="shared" ca="1" si="438"/>
        <v>-</v>
      </c>
      <c r="UY57" s="19" t="str">
        <f t="shared" ca="1" si="438"/>
        <v>-</v>
      </c>
      <c r="UZ57" s="19" t="str">
        <f t="shared" ca="1" si="438"/>
        <v>-</v>
      </c>
      <c r="VA57" s="19" t="str">
        <f t="shared" ca="1" si="407"/>
        <v>-</v>
      </c>
      <c r="VB57" s="19" t="str">
        <f t="shared" ca="1" si="387"/>
        <v>-</v>
      </c>
      <c r="VC57" s="19" t="str">
        <f t="shared" ca="1" si="387"/>
        <v>-</v>
      </c>
      <c r="VD57" s="19" t="str">
        <f t="shared" ca="1" si="387"/>
        <v>-</v>
      </c>
      <c r="VE57" s="19" t="str">
        <f t="shared" ca="1" si="387"/>
        <v>-</v>
      </c>
      <c r="VF57" s="19" t="str">
        <f t="shared" ca="1" si="353"/>
        <v>-</v>
      </c>
      <c r="VG57" s="19" t="str">
        <f t="shared" ca="1" si="353"/>
        <v>-</v>
      </c>
      <c r="VH57" s="19" t="str">
        <f t="shared" ca="1" si="353"/>
        <v>-</v>
      </c>
      <c r="VI57" s="19" t="str">
        <f t="shared" ca="1" si="353"/>
        <v>-</v>
      </c>
      <c r="VJ57" s="19" t="str">
        <f t="shared" ca="1" si="353"/>
        <v>-</v>
      </c>
      <c r="VK57" s="19" t="str">
        <f t="shared" ca="1" si="353"/>
        <v>-</v>
      </c>
      <c r="VL57" s="19">
        <f t="shared" ca="1" si="388"/>
        <v>1</v>
      </c>
      <c r="VM57" s="23">
        <v>0</v>
      </c>
    </row>
    <row r="58" spans="1:585" outlineLevel="2">
      <c r="A58" s="21">
        <f t="shared" si="372"/>
        <v>53</v>
      </c>
      <c r="B58" s="561">
        <f t="shared" ca="1" si="408"/>
        <v>51</v>
      </c>
      <c r="C58">
        <f>202</f>
        <v>202</v>
      </c>
      <c r="D58" s="136" t="str">
        <f t="shared" ca="1" si="278"/>
        <v>GSW</v>
      </c>
      <c r="E58" t="b">
        <v>1</v>
      </c>
      <c r="F58" t="b">
        <v>0</v>
      </c>
      <c r="G58" s="349" t="b">
        <v>0</v>
      </c>
      <c r="H58" s="229">
        <f t="shared" ca="1" si="394"/>
        <v>18</v>
      </c>
      <c r="I58" s="229">
        <f t="shared" ca="1" si="355"/>
        <v>1</v>
      </c>
      <c r="J58" s="116">
        <f t="shared" ca="1" si="280"/>
        <v>0</v>
      </c>
      <c r="K58" s="229">
        <f t="shared" ca="1" si="355"/>
        <v>0</v>
      </c>
      <c r="L58" s="229">
        <f t="shared" ca="1" si="355"/>
        <v>0</v>
      </c>
      <c r="M58" s="229"/>
      <c r="N58" s="229">
        <f t="shared" ca="1" si="356"/>
        <v>2</v>
      </c>
      <c r="O58" s="229">
        <f t="shared" ca="1" si="357"/>
        <v>3</v>
      </c>
      <c r="P58" s="229">
        <f t="shared" ca="1" si="358"/>
        <v>2</v>
      </c>
      <c r="Q58" s="229">
        <f t="shared" ca="1" si="359"/>
        <v>2</v>
      </c>
      <c r="R58" s="229">
        <f t="shared" ca="1" si="359"/>
        <v>0</v>
      </c>
      <c r="S58" s="229">
        <f t="shared" ca="1" si="359"/>
        <v>0</v>
      </c>
      <c r="T58" s="229">
        <f t="shared" ca="1" si="359"/>
        <v>0</v>
      </c>
      <c r="U58" s="229">
        <f t="shared" ca="1" si="359"/>
        <v>0</v>
      </c>
      <c r="V58" s="229">
        <f t="shared" ca="1" si="358"/>
        <v>0</v>
      </c>
      <c r="W58" s="229">
        <f t="shared" ca="1" si="360"/>
        <v>1</v>
      </c>
      <c r="X58" s="229">
        <f t="shared" ca="1" si="358"/>
        <v>1</v>
      </c>
      <c r="Y58" s="229">
        <f t="shared" ca="1" si="358"/>
        <v>1</v>
      </c>
      <c r="Z58" s="265"/>
      <c r="AA58" s="265"/>
      <c r="AB58" s="265"/>
      <c r="AC58" s="265"/>
      <c r="AD58" s="265"/>
      <c r="AE58" s="229">
        <f t="shared" ca="1" si="361"/>
        <v>0</v>
      </c>
      <c r="AF58" s="265"/>
      <c r="AG58" s="265">
        <f t="shared" ca="1" si="362"/>
        <v>0</v>
      </c>
      <c r="AH58" s="265">
        <f t="shared" ca="1" si="362"/>
        <v>0</v>
      </c>
      <c r="AI58" s="265">
        <f t="shared" ca="1" si="362"/>
        <v>0</v>
      </c>
      <c r="AJ58" s="265">
        <f t="shared" ca="1" si="362"/>
        <v>0</v>
      </c>
      <c r="AK58" s="265">
        <f t="shared" ca="1" si="362"/>
        <v>0</v>
      </c>
      <c r="AL58" s="265">
        <f t="shared" ca="1" si="362"/>
        <v>0</v>
      </c>
      <c r="AM58" s="265">
        <f t="shared" ca="1" si="362"/>
        <v>0</v>
      </c>
      <c r="AN58" s="136">
        <f t="shared" ca="1" si="284"/>
        <v>2</v>
      </c>
      <c r="AO58" s="136">
        <f ca="1">INDEX(CHOOSE($P58,DataAutumn!i.AdultDrys,DataWinter!i.AdultDrys,DataSpring!i.AdultDrys),1,$O58)</f>
        <v>4</v>
      </c>
      <c r="AP58" s="5">
        <f t="shared" ca="1" si="285"/>
        <v>1</v>
      </c>
      <c r="AQ58" s="5">
        <f t="shared" ca="1" si="285"/>
        <v>1</v>
      </c>
      <c r="AR58" s="5">
        <f t="shared" ca="1" si="286"/>
        <v>3</v>
      </c>
      <c r="AS58">
        <f t="shared" ca="1" si="287"/>
        <v>9</v>
      </c>
      <c r="AV58" s="224" t="str">
        <f t="shared" ca="1" si="288"/>
        <v>FeedSupply 00018 GSW MWM&amp;BBT Day169 Scan2-0000 RR     GP100% WP100% MP100% T_TRUE (F33N11)</v>
      </c>
      <c r="AW58" s="9" t="str">
        <f ca="1">IF(COUNTIF(AV$5:AV58,AV58)=1,"-","Dup")</f>
        <v>-</v>
      </c>
      <c r="AX58" s="9"/>
      <c r="AY58" s="19" t="b">
        <f t="shared" ref="AY58:BF58" ca="1" si="472">OFFSET(AY$5,$B58,0)</f>
        <v>0</v>
      </c>
      <c r="AZ58" s="19" t="b">
        <f t="shared" ca="1" si="472"/>
        <v>0</v>
      </c>
      <c r="BA58" s="19" t="b">
        <f t="shared" ca="1" si="472"/>
        <v>0</v>
      </c>
      <c r="BB58" s="19" t="b">
        <f t="shared" ca="1" si="420"/>
        <v>0</v>
      </c>
      <c r="BC58" s="19" t="b">
        <f t="shared" ca="1" si="420"/>
        <v>0</v>
      </c>
      <c r="BD58" s="19" t="b">
        <f t="shared" ca="1" si="472"/>
        <v>0</v>
      </c>
      <c r="BE58" s="19" t="b">
        <f t="shared" ca="1" si="472"/>
        <v>0</v>
      </c>
      <c r="BF58" s="19" t="b">
        <f t="shared" ca="1" si="472"/>
        <v>0</v>
      </c>
      <c r="BG58" s="9"/>
      <c r="BH58" s="19" t="b">
        <f t="shared" ca="1" si="289"/>
        <v>1</v>
      </c>
      <c r="BI58" s="19" t="str">
        <f t="shared" ca="1" si="289"/>
        <v>-</v>
      </c>
      <c r="BJ58" s="19" t="str">
        <f t="shared" ca="1" si="289"/>
        <v>-</v>
      </c>
      <c r="BK58" s="19" t="str">
        <f t="shared" ca="1" si="289"/>
        <v>-</v>
      </c>
      <c r="BL58" s="19" t="b">
        <f t="shared" ca="1" si="289"/>
        <v>0</v>
      </c>
      <c r="BM58" s="19">
        <f t="shared" ca="1" si="290"/>
        <v>0</v>
      </c>
      <c r="BN58" s="19" t="b">
        <f t="shared" ca="1" si="290"/>
        <v>1</v>
      </c>
      <c r="BO58" s="9"/>
      <c r="BP58" s="19" t="str">
        <f t="shared" ca="1" si="291"/>
        <v>-</v>
      </c>
      <c r="BQ58" s="5" t="str">
        <f t="shared" ca="1" si="292"/>
        <v>-</v>
      </c>
      <c r="BR58" s="5">
        <f t="shared" ca="1" si="293"/>
        <v>0</v>
      </c>
      <c r="BS58" s="19" t="str">
        <f t="shared" ca="1" si="294"/>
        <v>-</v>
      </c>
      <c r="BT58" s="19" t="str">
        <f t="shared" ca="1" si="294"/>
        <v>-</v>
      </c>
      <c r="BU58" s="19" t="str">
        <f t="shared" ca="1" si="294"/>
        <v>-</v>
      </c>
      <c r="BV58" s="5" t="str">
        <f t="shared" ca="1" si="295"/>
        <v>-</v>
      </c>
      <c r="BW58" s="5">
        <f t="shared" ca="1" si="296"/>
        <v>0</v>
      </c>
      <c r="BX58" s="19" t="str">
        <f t="shared" ca="1" si="297"/>
        <v>-</v>
      </c>
      <c r="BY58" s="5" t="str">
        <f t="shared" ca="1" si="298"/>
        <v>-</v>
      </c>
      <c r="BZ58" s="5">
        <f t="shared" ca="1" si="299"/>
        <v>0</v>
      </c>
      <c r="CA58" s="19" t="str">
        <f t="shared" ca="1" si="300"/>
        <v>-</v>
      </c>
      <c r="CB58" s="19" t="str">
        <f t="shared" ca="1" si="300"/>
        <v>-</v>
      </c>
      <c r="CC58" s="19" t="str">
        <f t="shared" ca="1" si="300"/>
        <v>-</v>
      </c>
      <c r="CD58" s="5" t="str">
        <f t="shared" ca="1" si="301"/>
        <v>-</v>
      </c>
      <c r="CE58" s="5">
        <f t="shared" ca="1" si="302"/>
        <v>0</v>
      </c>
      <c r="CF58" s="9"/>
      <c r="CG58" s="19" t="str">
        <f t="shared" ref="CG58:CP58" ca="1" si="473">OFFSET(CG$5,$B58,0)</f>
        <v>-</v>
      </c>
      <c r="CH58" s="19" t="str">
        <f t="shared" ca="1" si="473"/>
        <v>-</v>
      </c>
      <c r="CI58" s="19" t="str">
        <f t="shared" ca="1" si="473"/>
        <v>-</v>
      </c>
      <c r="CJ58" s="19" t="str">
        <f t="shared" ca="1" si="473"/>
        <v>-</v>
      </c>
      <c r="CK58" s="19" t="str">
        <f t="shared" ca="1" si="473"/>
        <v>-</v>
      </c>
      <c r="CL58" s="19" t="str">
        <f t="shared" ca="1" si="473"/>
        <v>-</v>
      </c>
      <c r="CM58" s="19" t="str">
        <f t="shared" ca="1" si="473"/>
        <v>-</v>
      </c>
      <c r="CN58" s="19" t="str">
        <f t="shared" ca="1" si="473"/>
        <v>-</v>
      </c>
      <c r="CO58" s="19" t="str">
        <f t="shared" ca="1" si="473"/>
        <v>-</v>
      </c>
      <c r="CP58" s="19" t="str">
        <f t="shared" ca="1" si="473"/>
        <v>-</v>
      </c>
      <c r="CQ58" s="9"/>
      <c r="CR58" s="136" t="b">
        <f t="shared" ca="1" si="304"/>
        <v>1</v>
      </c>
      <c r="CS58" s="229" t="b">
        <f ca="1">OFFSET(CS58,-1,0)</f>
        <v>1</v>
      </c>
      <c r="CT58" s="19" t="b">
        <f t="shared" ca="1" si="396"/>
        <v>1</v>
      </c>
      <c r="CU58" s="582">
        <f t="shared" ca="1" si="397"/>
        <v>232120000009</v>
      </c>
      <c r="CV58" s="19" t="b">
        <f t="shared" ca="1" si="396"/>
        <v>0</v>
      </c>
      <c r="CW58" s="12" t="s">
        <v>31</v>
      </c>
      <c r="CX58" s="19" t="str">
        <f t="shared" ca="1" si="375"/>
        <v>-</v>
      </c>
      <c r="CY58" s="583">
        <f t="shared" ca="1" si="390"/>
        <v>232120000009</v>
      </c>
      <c r="CZ58" s="430">
        <f t="shared" ca="1" si="306"/>
        <v>669</v>
      </c>
      <c r="DA58" s="430">
        <f t="shared" ca="1" si="306"/>
        <v>703</v>
      </c>
      <c r="DB58" s="430">
        <f t="shared" ca="1" si="306"/>
        <v>738</v>
      </c>
      <c r="DC58" s="144">
        <f t="shared" ca="1" si="307"/>
        <v>413</v>
      </c>
      <c r="DD58" s="144">
        <f t="shared" ca="1" si="307"/>
        <v>448</v>
      </c>
      <c r="DE58" s="144">
        <f t="shared" ca="1" si="307"/>
        <v>483</v>
      </c>
      <c r="DF58" s="19" t="str">
        <f t="shared" ca="1" si="376"/>
        <v>-</v>
      </c>
      <c r="DG58" s="19" t="str">
        <f t="shared" ca="1" si="376"/>
        <v>-</v>
      </c>
      <c r="DH58" s="19" t="str">
        <f t="shared" ca="1" si="376"/>
        <v>-</v>
      </c>
      <c r="DI58" s="19" t="str">
        <f t="shared" ca="1" si="376"/>
        <v>-</v>
      </c>
      <c r="DJ58" s="19" t="str">
        <f t="shared" ca="1" si="376"/>
        <v>-</v>
      </c>
      <c r="DK58" s="19" t="str">
        <f t="shared" ca="1" si="376"/>
        <v>-</v>
      </c>
      <c r="DL58" s="12">
        <v>1</v>
      </c>
      <c r="DM58" s="12">
        <v>1</v>
      </c>
      <c r="DN58" s="19">
        <f t="shared" ca="1" si="309"/>
        <v>0</v>
      </c>
      <c r="DO58" s="19" t="str">
        <f t="shared" ca="1" si="309"/>
        <v>-</v>
      </c>
      <c r="DP58" s="19" t="str">
        <f t="shared" ca="1" si="309"/>
        <v>-</v>
      </c>
      <c r="DQ58" s="19" t="str">
        <f t="shared" ca="1" si="377"/>
        <v>-</v>
      </c>
      <c r="DR58" s="19" t="str">
        <f t="shared" ca="1" si="377"/>
        <v>-</v>
      </c>
      <c r="DS58" s="19" t="str">
        <f t="shared" ca="1" si="377"/>
        <v>-</v>
      </c>
      <c r="DT58" s="19">
        <f t="shared" ca="1" si="377"/>
        <v>0</v>
      </c>
      <c r="DU58" s="19" t="str">
        <f t="shared" ca="1" si="377"/>
        <v>-</v>
      </c>
      <c r="DV58" s="19" t="str">
        <f t="shared" ca="1" si="377"/>
        <v>-</v>
      </c>
      <c r="DW58" s="19" t="str">
        <f t="shared" ca="1" si="289"/>
        <v>-</v>
      </c>
      <c r="DX58" s="19">
        <f t="shared" ca="1" si="289"/>
        <v>1</v>
      </c>
      <c r="DY58" s="19">
        <f t="shared" ca="1" si="289"/>
        <v>1</v>
      </c>
      <c r="DZ58" s="9"/>
      <c r="EA58" s="19" t="str">
        <f t="shared" ca="1" si="178"/>
        <v>-</v>
      </c>
      <c r="EB58" s="19" t="str">
        <f t="shared" ca="1" si="178"/>
        <v>-</v>
      </c>
      <c r="EC58" s="19" t="str">
        <f t="shared" ca="1" si="178"/>
        <v>-</v>
      </c>
      <c r="ED58" s="19" t="str">
        <f t="shared" ca="1" si="178"/>
        <v>-</v>
      </c>
      <c r="EE58" s="19" t="str">
        <f t="shared" ca="1" si="178"/>
        <v>-</v>
      </c>
      <c r="EF58" s="19" t="str">
        <f t="shared" ca="1" si="178"/>
        <v>-</v>
      </c>
      <c r="EG58" s="19" t="str">
        <f t="shared" ca="1" si="178"/>
        <v>-</v>
      </c>
      <c r="EH58" s="19" t="str">
        <f t="shared" ca="1" si="178"/>
        <v>-</v>
      </c>
      <c r="EI58" s="19" t="str">
        <f t="shared" ca="1" si="178"/>
        <v>-</v>
      </c>
      <c r="EJ58" s="19" t="str">
        <f t="shared" ref="EJ58:EL58" ca="1" si="474">OFFSET(EJ$5,$B58,0)</f>
        <v>-</v>
      </c>
      <c r="EK58" s="19" t="str">
        <f t="shared" ca="1" si="474"/>
        <v>-</v>
      </c>
      <c r="EL58" s="19" t="str">
        <f t="shared" ca="1" si="474"/>
        <v>-</v>
      </c>
      <c r="EM58" s="19">
        <f t="shared" ca="1" si="378"/>
        <v>0</v>
      </c>
      <c r="EN58" s="19">
        <f t="shared" ca="1" si="378"/>
        <v>0</v>
      </c>
      <c r="EO58" s="19">
        <f t="shared" ca="1" si="378"/>
        <v>0</v>
      </c>
      <c r="EP58" s="19">
        <f t="shared" ca="1" si="378"/>
        <v>0</v>
      </c>
      <c r="EQ58" s="19">
        <f t="shared" ca="1" si="378"/>
        <v>0</v>
      </c>
      <c r="ER58" s="19">
        <f t="shared" ca="1" si="378"/>
        <v>0</v>
      </c>
      <c r="ES58" s="19">
        <f t="shared" ca="1" si="378"/>
        <v>0</v>
      </c>
      <c r="ET58" s="19">
        <f t="shared" ca="1" si="378"/>
        <v>0</v>
      </c>
      <c r="EU58" s="19">
        <f t="shared" ca="1" si="378"/>
        <v>0</v>
      </c>
      <c r="EV58" s="19">
        <f t="shared" ca="1" si="378"/>
        <v>0</v>
      </c>
      <c r="EW58" s="19">
        <f t="shared" ca="1" si="378"/>
        <v>0</v>
      </c>
      <c r="EX58" s="19">
        <f t="shared" ca="1" si="378"/>
        <v>0</v>
      </c>
      <c r="EY58" s="19">
        <f t="shared" ca="1" si="378"/>
        <v>0</v>
      </c>
      <c r="EZ58" s="19">
        <f t="shared" ca="1" si="378"/>
        <v>0</v>
      </c>
      <c r="FA58" s="19">
        <f t="shared" ca="1" si="378"/>
        <v>0</v>
      </c>
      <c r="FB58" s="19">
        <f t="shared" ca="1" si="378"/>
        <v>0</v>
      </c>
      <c r="FC58" s="19">
        <f t="shared" ref="FC58:HN58" ca="1" si="475">OFFSET(FC$5,$B58,0)</f>
        <v>0</v>
      </c>
      <c r="FD58" s="19">
        <f t="shared" ca="1" si="475"/>
        <v>0</v>
      </c>
      <c r="FE58" s="19">
        <f t="shared" ca="1" si="475"/>
        <v>0</v>
      </c>
      <c r="FF58" s="19">
        <f t="shared" ca="1" si="475"/>
        <v>0</v>
      </c>
      <c r="FG58" s="19">
        <f t="shared" ca="1" si="475"/>
        <v>0</v>
      </c>
      <c r="FH58" s="19">
        <f t="shared" ca="1" si="475"/>
        <v>0</v>
      </c>
      <c r="FI58" s="19">
        <f t="shared" ca="1" si="475"/>
        <v>0</v>
      </c>
      <c r="FJ58" s="19">
        <f t="shared" ca="1" si="475"/>
        <v>0</v>
      </c>
      <c r="FK58" s="19">
        <f t="shared" ca="1" si="475"/>
        <v>0</v>
      </c>
      <c r="FL58" s="19">
        <f t="shared" ca="1" si="475"/>
        <v>0</v>
      </c>
      <c r="FM58" s="19">
        <f t="shared" ca="1" si="475"/>
        <v>0</v>
      </c>
      <c r="FN58" s="19">
        <f t="shared" ca="1" si="475"/>
        <v>0</v>
      </c>
      <c r="FO58" s="19">
        <f t="shared" ca="1" si="475"/>
        <v>0</v>
      </c>
      <c r="FP58" s="19">
        <f t="shared" ca="1" si="475"/>
        <v>0</v>
      </c>
      <c r="FQ58" s="19">
        <f t="shared" ca="1" si="475"/>
        <v>0</v>
      </c>
      <c r="FR58" s="19">
        <f t="shared" ca="1" si="475"/>
        <v>0</v>
      </c>
      <c r="FS58" s="19">
        <f t="shared" ca="1" si="475"/>
        <v>0</v>
      </c>
      <c r="FT58" s="19">
        <f t="shared" ca="1" si="475"/>
        <v>0</v>
      </c>
      <c r="FU58" s="19">
        <f t="shared" ca="1" si="475"/>
        <v>0</v>
      </c>
      <c r="FV58" s="19">
        <f t="shared" ca="1" si="475"/>
        <v>0</v>
      </c>
      <c r="FW58" s="19">
        <f t="shared" ca="1" si="475"/>
        <v>0</v>
      </c>
      <c r="FX58" s="19">
        <f t="shared" ca="1" si="475"/>
        <v>0</v>
      </c>
      <c r="FY58" s="19">
        <f t="shared" ca="1" si="475"/>
        <v>0</v>
      </c>
      <c r="FZ58" s="19">
        <f t="shared" ca="1" si="475"/>
        <v>0</v>
      </c>
      <c r="GA58" s="19">
        <f t="shared" ca="1" si="475"/>
        <v>0</v>
      </c>
      <c r="GB58" s="19">
        <f t="shared" ca="1" si="475"/>
        <v>0</v>
      </c>
      <c r="GC58" s="19">
        <f t="shared" ca="1" si="475"/>
        <v>0</v>
      </c>
      <c r="GD58" s="19">
        <f t="shared" ca="1" si="475"/>
        <v>0</v>
      </c>
      <c r="GE58" s="19">
        <f t="shared" ca="1" si="475"/>
        <v>0</v>
      </c>
      <c r="GF58" s="19">
        <f t="shared" ca="1" si="475"/>
        <v>0</v>
      </c>
      <c r="GG58" s="19">
        <f t="shared" ca="1" si="475"/>
        <v>0</v>
      </c>
      <c r="GH58" s="19">
        <f t="shared" ca="1" si="475"/>
        <v>0</v>
      </c>
      <c r="GI58" s="19">
        <f t="shared" ca="1" si="475"/>
        <v>0</v>
      </c>
      <c r="GJ58" s="19">
        <f t="shared" ca="1" si="475"/>
        <v>0</v>
      </c>
      <c r="GK58" s="19">
        <f t="shared" ca="1" si="475"/>
        <v>0</v>
      </c>
      <c r="GL58" s="19">
        <f t="shared" ca="1" si="475"/>
        <v>0</v>
      </c>
      <c r="GM58" s="19">
        <f t="shared" ca="1" si="475"/>
        <v>0</v>
      </c>
      <c r="GN58" s="19">
        <f t="shared" ca="1" si="475"/>
        <v>0</v>
      </c>
      <c r="GO58" s="19">
        <f t="shared" ca="1" si="475"/>
        <v>0</v>
      </c>
      <c r="GP58" s="19">
        <f t="shared" ca="1" si="475"/>
        <v>0</v>
      </c>
      <c r="GQ58" s="19">
        <f t="shared" ca="1" si="475"/>
        <v>0</v>
      </c>
      <c r="GR58" s="19">
        <f t="shared" ca="1" si="475"/>
        <v>0</v>
      </c>
      <c r="GS58" s="19">
        <f t="shared" ca="1" si="475"/>
        <v>0</v>
      </c>
      <c r="GT58" s="19">
        <f t="shared" ca="1" si="475"/>
        <v>0</v>
      </c>
      <c r="GU58" s="19">
        <f t="shared" ca="1" si="475"/>
        <v>0</v>
      </c>
      <c r="GV58" s="19">
        <f t="shared" ca="1" si="475"/>
        <v>0</v>
      </c>
      <c r="GW58" s="19">
        <f t="shared" ca="1" si="475"/>
        <v>0</v>
      </c>
      <c r="GX58" s="19">
        <f t="shared" ca="1" si="475"/>
        <v>0</v>
      </c>
      <c r="GY58" s="19">
        <f t="shared" ca="1" si="475"/>
        <v>0</v>
      </c>
      <c r="GZ58" s="19">
        <f t="shared" ca="1" si="475"/>
        <v>0</v>
      </c>
      <c r="HA58" s="19">
        <f t="shared" ca="1" si="475"/>
        <v>0</v>
      </c>
      <c r="HB58" s="19">
        <f t="shared" ca="1" si="475"/>
        <v>0</v>
      </c>
      <c r="HC58" s="19">
        <f t="shared" ca="1" si="475"/>
        <v>0</v>
      </c>
      <c r="HD58" s="19">
        <f t="shared" ca="1" si="475"/>
        <v>0</v>
      </c>
      <c r="HE58" s="19">
        <f t="shared" ca="1" si="475"/>
        <v>0</v>
      </c>
      <c r="HF58" s="19">
        <f t="shared" ca="1" si="475"/>
        <v>0</v>
      </c>
      <c r="HG58" s="19">
        <f t="shared" ca="1" si="475"/>
        <v>0</v>
      </c>
      <c r="HH58" s="19">
        <f t="shared" ca="1" si="475"/>
        <v>0</v>
      </c>
      <c r="HI58" s="19">
        <f t="shared" ca="1" si="475"/>
        <v>0</v>
      </c>
      <c r="HJ58" s="19">
        <f t="shared" ca="1" si="475"/>
        <v>0</v>
      </c>
      <c r="HK58" s="19">
        <f t="shared" ca="1" si="475"/>
        <v>0</v>
      </c>
      <c r="HL58" s="19">
        <f t="shared" ca="1" si="475"/>
        <v>0</v>
      </c>
      <c r="HM58" s="19">
        <f t="shared" ca="1" si="475"/>
        <v>0</v>
      </c>
      <c r="HN58" s="19">
        <f t="shared" ca="1" si="475"/>
        <v>0</v>
      </c>
      <c r="HO58" s="19">
        <f t="shared" ref="HO58:HX58" ca="1" si="476">OFFSET(HO$5,$B58,0)</f>
        <v>0</v>
      </c>
      <c r="HP58" s="19">
        <f t="shared" ca="1" si="476"/>
        <v>0</v>
      </c>
      <c r="HQ58" s="19">
        <f t="shared" ca="1" si="476"/>
        <v>0</v>
      </c>
      <c r="HR58" s="19">
        <f t="shared" ca="1" si="476"/>
        <v>0</v>
      </c>
      <c r="HS58" s="19">
        <f t="shared" ca="1" si="476"/>
        <v>0</v>
      </c>
      <c r="HT58" s="19">
        <f t="shared" ca="1" si="476"/>
        <v>0</v>
      </c>
      <c r="HU58" s="19">
        <f t="shared" ca="1" si="476"/>
        <v>0</v>
      </c>
      <c r="HV58" s="19">
        <f t="shared" ca="1" si="476"/>
        <v>0</v>
      </c>
      <c r="HW58" s="19">
        <f t="shared" ca="1" si="476"/>
        <v>0</v>
      </c>
      <c r="HX58" s="19">
        <f t="shared" ca="1" si="476"/>
        <v>0</v>
      </c>
      <c r="HY58" s="19">
        <f t="shared" ca="1" si="316"/>
        <v>0</v>
      </c>
      <c r="HZ58" s="19">
        <f t="shared" ca="1" si="316"/>
        <v>0</v>
      </c>
      <c r="IA58" s="19">
        <f t="shared" ca="1" si="316"/>
        <v>0</v>
      </c>
      <c r="IB58" s="19">
        <f t="shared" ca="1" si="316"/>
        <v>0</v>
      </c>
      <c r="IC58" s="19">
        <f t="shared" ca="1" si="316"/>
        <v>0</v>
      </c>
      <c r="ID58" s="19">
        <f t="shared" ca="1" si="316"/>
        <v>0</v>
      </c>
      <c r="IE58" s="19">
        <f t="shared" ca="1" si="316"/>
        <v>0</v>
      </c>
      <c r="IF58" s="19">
        <f t="shared" ca="1" si="316"/>
        <v>0</v>
      </c>
      <c r="IG58" s="19">
        <f t="shared" ca="1" si="316"/>
        <v>0</v>
      </c>
      <c r="IH58" s="19">
        <f t="shared" ca="1" si="316"/>
        <v>0</v>
      </c>
      <c r="II58" s="19">
        <f t="shared" ref="II58:JG60" ca="1" si="477">OFFSET(II$5,$B58,0)</f>
        <v>0</v>
      </c>
      <c r="IJ58" s="19">
        <f t="shared" ca="1" si="477"/>
        <v>0</v>
      </c>
      <c r="IK58" s="19">
        <f t="shared" ca="1" si="477"/>
        <v>0</v>
      </c>
      <c r="IL58" s="19">
        <f t="shared" ca="1" si="477"/>
        <v>0</v>
      </c>
      <c r="IM58" s="19">
        <f t="shared" ca="1" si="477"/>
        <v>0</v>
      </c>
      <c r="IN58" s="19">
        <f t="shared" ca="1" si="477"/>
        <v>0</v>
      </c>
      <c r="IO58" s="19">
        <f t="shared" ca="1" si="477"/>
        <v>0</v>
      </c>
      <c r="IP58" s="19">
        <f t="shared" ca="1" si="477"/>
        <v>0</v>
      </c>
      <c r="IQ58" s="19">
        <f t="shared" ca="1" si="477"/>
        <v>0</v>
      </c>
      <c r="IR58" s="19">
        <f t="shared" ca="1" si="477"/>
        <v>0</v>
      </c>
      <c r="IS58" s="19">
        <f t="shared" ca="1" si="477"/>
        <v>0</v>
      </c>
      <c r="IT58" s="19">
        <f t="shared" ca="1" si="477"/>
        <v>0</v>
      </c>
      <c r="IU58" s="19">
        <f t="shared" ca="1" si="477"/>
        <v>0</v>
      </c>
      <c r="IV58" s="19">
        <f t="shared" ca="1" si="477"/>
        <v>0</v>
      </c>
      <c r="IW58" s="19">
        <f t="shared" ca="1" si="477"/>
        <v>0</v>
      </c>
      <c r="IX58" s="19">
        <f t="shared" ca="1" si="477"/>
        <v>0</v>
      </c>
      <c r="IY58" s="19">
        <f t="shared" ca="1" si="477"/>
        <v>0</v>
      </c>
      <c r="IZ58" s="19">
        <f t="shared" ca="1" si="477"/>
        <v>0</v>
      </c>
      <c r="JA58" s="19">
        <f t="shared" ca="1" si="477"/>
        <v>0</v>
      </c>
      <c r="JB58" s="19">
        <f t="shared" ca="1" si="477"/>
        <v>0</v>
      </c>
      <c r="JC58" s="19">
        <f t="shared" ca="1" si="477"/>
        <v>0</v>
      </c>
      <c r="JD58" s="19">
        <f t="shared" ca="1" si="477"/>
        <v>0</v>
      </c>
      <c r="JE58" s="19">
        <f t="shared" ca="1" si="477"/>
        <v>0</v>
      </c>
      <c r="JF58" s="19">
        <f t="shared" ca="1" si="477"/>
        <v>0</v>
      </c>
      <c r="JG58" s="19">
        <f t="shared" ca="1" si="477"/>
        <v>0</v>
      </c>
      <c r="JH58" s="5">
        <f t="shared" ca="1" si="317"/>
        <v>43</v>
      </c>
      <c r="JI58" s="9"/>
      <c r="JJ58" s="5">
        <f t="shared" ca="1" si="318"/>
        <v>1</v>
      </c>
      <c r="JK58" s="5" t="b">
        <f t="shared" ca="1" si="318"/>
        <v>1</v>
      </c>
      <c r="JL58" s="19">
        <f t="shared" ref="JL58:LC58" ca="1" si="478">OFFSET(JL$5,$B58,0)</f>
        <v>0</v>
      </c>
      <c r="JM58" s="5">
        <f t="shared" ca="1" si="319"/>
        <v>0</v>
      </c>
      <c r="JN58" s="5">
        <f t="shared" ca="1" si="320"/>
        <v>0.01</v>
      </c>
      <c r="JO58" s="19">
        <f t="shared" ca="1" si="321"/>
        <v>0</v>
      </c>
      <c r="JP58" s="19">
        <f t="shared" ca="1" si="321"/>
        <v>0</v>
      </c>
      <c r="JQ58" s="19">
        <f t="shared" ca="1" si="321"/>
        <v>60</v>
      </c>
      <c r="JR58" s="19">
        <f t="shared" ca="1" si="478"/>
        <v>1</v>
      </c>
      <c r="JS58" s="19">
        <f t="shared" ca="1" si="478"/>
        <v>0</v>
      </c>
      <c r="JT58" s="19">
        <f t="shared" ca="1" si="478"/>
        <v>0</v>
      </c>
      <c r="JU58" s="19">
        <f t="shared" ca="1" si="478"/>
        <v>0</v>
      </c>
      <c r="JV58" s="19">
        <f t="shared" ca="1" si="478"/>
        <v>0</v>
      </c>
      <c r="JW58" s="19">
        <f t="shared" ca="1" si="478"/>
        <v>0</v>
      </c>
      <c r="JX58" s="19">
        <f t="shared" ca="1" si="478"/>
        <v>0</v>
      </c>
      <c r="JY58" s="19">
        <f t="shared" ca="1" si="478"/>
        <v>0</v>
      </c>
      <c r="JZ58" s="19">
        <f t="shared" ca="1" si="478"/>
        <v>0</v>
      </c>
      <c r="KA58" s="19">
        <f t="shared" ca="1" si="478"/>
        <v>0</v>
      </c>
      <c r="KB58" s="19">
        <f t="shared" ca="1" si="478"/>
        <v>0</v>
      </c>
      <c r="KC58" s="19">
        <f t="shared" ca="1" si="478"/>
        <v>0</v>
      </c>
      <c r="KD58" s="19">
        <f t="shared" ca="1" si="478"/>
        <v>0</v>
      </c>
      <c r="KE58" s="19">
        <f t="shared" ca="1" si="478"/>
        <v>0</v>
      </c>
      <c r="KF58" s="19">
        <f t="shared" ca="1" si="478"/>
        <v>0</v>
      </c>
      <c r="KG58" s="19">
        <f t="shared" ca="1" si="478"/>
        <v>0</v>
      </c>
      <c r="KH58" s="19">
        <f t="shared" ca="1" si="478"/>
        <v>0</v>
      </c>
      <c r="KI58" s="19">
        <f t="shared" ca="1" si="478"/>
        <v>0</v>
      </c>
      <c r="KJ58" s="19">
        <f t="shared" ca="1" si="478"/>
        <v>0</v>
      </c>
      <c r="KK58" s="19">
        <f t="shared" ca="1" si="478"/>
        <v>0</v>
      </c>
      <c r="KL58" s="19">
        <f t="shared" ca="1" si="478"/>
        <v>0</v>
      </c>
      <c r="KM58" s="19">
        <f t="shared" ca="1" si="478"/>
        <v>0</v>
      </c>
      <c r="KN58" s="5">
        <f t="shared" ca="1" si="322"/>
        <v>0</v>
      </c>
      <c r="KO58" s="5">
        <f t="shared" ca="1" si="322"/>
        <v>0</v>
      </c>
      <c r="KP58" s="5">
        <f t="shared" ca="1" si="322"/>
        <v>0.05</v>
      </c>
      <c r="KQ58" s="5">
        <f t="shared" ca="1" si="322"/>
        <v>0.05</v>
      </c>
      <c r="KR58" s="19">
        <f t="shared" ca="1" si="270"/>
        <v>0</v>
      </c>
      <c r="KS58" s="19">
        <f t="shared" ca="1" si="478"/>
        <v>0</v>
      </c>
      <c r="KT58" s="19">
        <f t="shared" ca="1" si="222"/>
        <v>0</v>
      </c>
      <c r="KU58" s="19">
        <f t="shared" ca="1" si="222"/>
        <v>0</v>
      </c>
      <c r="KV58" s="19">
        <f t="shared" ca="1" si="222"/>
        <v>0</v>
      </c>
      <c r="KW58" s="19">
        <f t="shared" ca="1" si="478"/>
        <v>0</v>
      </c>
      <c r="KX58" s="19">
        <f t="shared" ca="1" si="478"/>
        <v>1</v>
      </c>
      <c r="KY58" s="19">
        <f t="shared" ca="1" si="323"/>
        <v>0</v>
      </c>
      <c r="KZ58" s="19">
        <f t="shared" ca="1" si="323"/>
        <v>0</v>
      </c>
      <c r="LA58" s="19">
        <f t="shared" ca="1" si="323"/>
        <v>0</v>
      </c>
      <c r="LB58" s="19">
        <f t="shared" ca="1" si="478"/>
        <v>0</v>
      </c>
      <c r="LC58" s="19">
        <f t="shared" ca="1" si="478"/>
        <v>1</v>
      </c>
      <c r="LD58" s="9"/>
      <c r="LE58" s="19" t="str">
        <f t="shared" ca="1" si="324"/>
        <v>-</v>
      </c>
      <c r="LF58" s="19" t="str">
        <f t="shared" ca="1" si="324"/>
        <v>-</v>
      </c>
      <c r="LG58" s="19" t="str">
        <f t="shared" ca="1" si="324"/>
        <v>-</v>
      </c>
      <c r="LH58" s="19" t="str">
        <f t="shared" ca="1" si="324"/>
        <v>-</v>
      </c>
      <c r="LI58" s="5" t="b">
        <f t="shared" ca="1" si="325"/>
        <v>0</v>
      </c>
      <c r="LJ58" s="5" t="b">
        <f t="shared" ca="1" si="326"/>
        <v>0</v>
      </c>
      <c r="LK58" s="5" t="b">
        <f t="shared" ca="1" si="326"/>
        <v>1</v>
      </c>
      <c r="LL58" s="5" t="b">
        <f t="shared" ca="1" si="326"/>
        <v>0</v>
      </c>
      <c r="LM58" s="136">
        <f t="shared" ca="1" si="327"/>
        <v>2</v>
      </c>
      <c r="LN58" s="136">
        <f t="shared" ca="1" si="327"/>
        <v>2</v>
      </c>
      <c r="LO58" s="5" t="b">
        <f t="shared" ca="1" si="455"/>
        <v>0</v>
      </c>
      <c r="LP58" s="5" t="b">
        <f t="shared" ca="1" si="455"/>
        <v>0</v>
      </c>
      <c r="LQ58" s="5" t="b">
        <f t="shared" ca="1" si="455"/>
        <v>1</v>
      </c>
      <c r="LR58" s="5" t="b">
        <f t="shared" ca="1" si="455"/>
        <v>0</v>
      </c>
      <c r="LS58" s="5">
        <f t="shared" ca="1" si="456"/>
        <v>1</v>
      </c>
      <c r="LT58" s="5">
        <f t="shared" ca="1" si="456"/>
        <v>0.66</v>
      </c>
      <c r="LU58" s="5" t="b">
        <f t="shared" ca="1" si="457"/>
        <v>1</v>
      </c>
      <c r="LV58" s="5" t="str" cm="1">
        <f t="array" aca="1" ref="LV58" ca="1">IF(OR(LW58:MD58&lt;&gt;"-"),TRUE,"-")</f>
        <v>-</v>
      </c>
      <c r="LW58" s="19" t="str">
        <f t="shared" ca="1" si="471"/>
        <v>-</v>
      </c>
      <c r="LX58" s="19" t="str">
        <f t="shared" ca="1" si="471"/>
        <v>-</v>
      </c>
      <c r="LY58" s="19" t="str">
        <f t="shared" ca="1" si="471"/>
        <v>-</v>
      </c>
      <c r="LZ58" s="19" t="str">
        <f t="shared" ca="1" si="471"/>
        <v>-</v>
      </c>
      <c r="MA58" s="19" t="str">
        <f t="shared" ca="1" si="471"/>
        <v>-</v>
      </c>
      <c r="MB58" s="19" t="str">
        <f t="shared" ca="1" si="471"/>
        <v>-</v>
      </c>
      <c r="MC58" s="19" t="str">
        <f t="shared" ca="1" si="471"/>
        <v>-</v>
      </c>
      <c r="MD58" s="19" t="str">
        <f t="shared" ca="1" si="471"/>
        <v>-</v>
      </c>
      <c r="ME58" s="5" t="b">
        <f t="array" aca="1" ref="ME58" ca="1">IF(OR(MF58:ML58&lt;&gt;"-"),TRUE,"-")</f>
        <v>1</v>
      </c>
      <c r="MF58" s="19">
        <f t="shared" ca="1" si="383"/>
        <v>0</v>
      </c>
      <c r="MG58" s="19" t="str">
        <f t="shared" ca="1" si="383"/>
        <v>-</v>
      </c>
      <c r="MH58" s="19">
        <f t="shared" ca="1" si="383"/>
        <v>999999</v>
      </c>
      <c r="MI58" s="19">
        <f t="shared" ca="1" si="383"/>
        <v>999999</v>
      </c>
      <c r="MJ58" s="19">
        <f t="shared" ca="1" si="383"/>
        <v>999999</v>
      </c>
      <c r="MK58" s="19">
        <f t="shared" ca="1" si="383"/>
        <v>999999</v>
      </c>
      <c r="ML58" s="19">
        <f t="shared" ca="1" si="383"/>
        <v>999999</v>
      </c>
      <c r="MM58" s="5" t="str">
        <f t="array" aca="1" ref="MM58" ca="1">IF(OR(MN58:MO58&lt;&gt;"-"),TRUE,"-")</f>
        <v>-</v>
      </c>
      <c r="MN58" s="19" t="str">
        <f t="shared" ca="1" si="467"/>
        <v>-</v>
      </c>
      <c r="MO58" s="19" t="str">
        <f t="shared" ca="1" si="467"/>
        <v>-</v>
      </c>
      <c r="MP58" s="19" t="b">
        <f t="shared" ca="1" si="383"/>
        <v>0</v>
      </c>
      <c r="MQ58" s="19">
        <f t="shared" ca="1" si="383"/>
        <v>0</v>
      </c>
      <c r="MR58" s="5" t="str">
        <f t="shared" ca="1" si="333"/>
        <v>-</v>
      </c>
      <c r="MS58" s="5" t="str">
        <f t="shared" ca="1" si="333"/>
        <v>-</v>
      </c>
      <c r="MT58" s="5" t="str">
        <f t="shared" ca="1" si="333"/>
        <v>-</v>
      </c>
      <c r="MU58" s="5" t="str">
        <f t="shared" ca="1" si="333"/>
        <v>-</v>
      </c>
      <c r="MV58" s="19" t="str">
        <f t="shared" ca="1" si="237"/>
        <v>-</v>
      </c>
      <c r="MW58" s="19" t="str">
        <f t="shared" ca="1" si="237"/>
        <v>-</v>
      </c>
      <c r="MX58" s="19" t="str">
        <f t="shared" ca="1" si="237"/>
        <v>-</v>
      </c>
      <c r="MY58" s="19" t="str">
        <f t="shared" ca="1" si="237"/>
        <v>-</v>
      </c>
      <c r="MZ58" s="19" t="str">
        <f t="shared" ca="1" si="237"/>
        <v>-</v>
      </c>
      <c r="NA58" s="19" t="str">
        <f t="shared" ca="1" si="237"/>
        <v>-</v>
      </c>
      <c r="NB58" s="19" t="str">
        <f t="shared" ca="1" si="237"/>
        <v>-</v>
      </c>
      <c r="NC58" s="5" t="str">
        <f t="shared" ca="1" si="458"/>
        <v>-</v>
      </c>
      <c r="ND58" s="5">
        <f t="shared" ca="1" si="458"/>
        <v>500</v>
      </c>
      <c r="NE58" s="5">
        <f t="shared" ca="1" si="458"/>
        <v>500</v>
      </c>
      <c r="NF58" s="5" t="str">
        <f t="shared" ca="1" si="458"/>
        <v>-</v>
      </c>
      <c r="NG58" s="5">
        <f t="shared" ca="1" si="458"/>
        <v>150</v>
      </c>
      <c r="NH58" s="5">
        <f t="shared" ca="1" si="458"/>
        <v>550</v>
      </c>
      <c r="NI58" s="5">
        <f t="shared" ca="1" si="336"/>
        <v>1</v>
      </c>
      <c r="NJ58" s="9"/>
      <c r="NK58" s="19">
        <f t="shared" ca="1" si="335"/>
        <v>70</v>
      </c>
      <c r="NL58" s="19">
        <f t="shared" ca="1" si="386"/>
        <v>50</v>
      </c>
      <c r="NM58" s="19">
        <f t="shared" ca="1" si="386"/>
        <v>75</v>
      </c>
      <c r="NN58" s="19">
        <f t="shared" ca="1" si="386"/>
        <v>50</v>
      </c>
      <c r="NO58" s="19">
        <f t="shared" ca="1" si="239"/>
        <v>1</v>
      </c>
      <c r="NP58" s="5">
        <f t="shared" ca="1" si="337"/>
        <v>1</v>
      </c>
      <c r="NQ58" s="19">
        <f t="shared" ca="1" si="368"/>
        <v>1</v>
      </c>
      <c r="NR58" s="19">
        <f t="shared" ca="1" si="368"/>
        <v>1</v>
      </c>
      <c r="NS58" s="9"/>
      <c r="NT58" s="19" t="b">
        <f t="shared" ref="NT58:OF58" ca="1" si="479">OFFSET(NT$5,$B58,0)</f>
        <v>0</v>
      </c>
      <c r="NU58" s="19" t="b">
        <f t="shared" ca="1" si="479"/>
        <v>0</v>
      </c>
      <c r="NV58" s="19" t="str">
        <f t="shared" ca="1" si="479"/>
        <v>-</v>
      </c>
      <c r="NW58" s="19" t="str">
        <f t="shared" ca="1" si="479"/>
        <v>-</v>
      </c>
      <c r="NX58" s="19">
        <f t="shared" ca="1" si="479"/>
        <v>1</v>
      </c>
      <c r="NY58" s="19">
        <f t="shared" ca="1" si="479"/>
        <v>1</v>
      </c>
      <c r="NZ58" s="19">
        <f t="shared" ca="1" si="479"/>
        <v>2.1403206110492325</v>
      </c>
      <c r="OA58" s="19">
        <f t="shared" ca="1" si="479"/>
        <v>1.965073149607067</v>
      </c>
      <c r="OB58" s="19">
        <f t="shared" ca="1" si="479"/>
        <v>1.9869867897902949</v>
      </c>
      <c r="OC58" s="19">
        <f t="shared" ca="1" si="479"/>
        <v>0.84809443844984356</v>
      </c>
      <c r="OD58" s="19">
        <f t="shared" ca="1" si="479"/>
        <v>1.2867145190754228</v>
      </c>
      <c r="OE58" s="19">
        <f t="shared" ca="1" si="479"/>
        <v>1</v>
      </c>
      <c r="OF58" s="19">
        <f t="shared" ca="1" si="479"/>
        <v>0.26</v>
      </c>
      <c r="OG58" s="9"/>
      <c r="OH58" s="12" t="str">
        <f t="shared" ca="1" si="339"/>
        <v>-</v>
      </c>
      <c r="OI58" s="19" t="str">
        <f t="shared" ref="OI58:QT58" ca="1" si="480">OFFSET(OI$5,$B58,0)</f>
        <v>-</v>
      </c>
      <c r="OJ58" s="19" t="str">
        <f t="shared" ca="1" si="480"/>
        <v>-</v>
      </c>
      <c r="OK58" s="19" t="str">
        <f t="shared" ca="1" si="341"/>
        <v>-</v>
      </c>
      <c r="OL58" s="19" t="str">
        <f t="shared" ca="1" si="480"/>
        <v>-</v>
      </c>
      <c r="OM58" s="19" t="str">
        <f t="shared" ca="1" si="342"/>
        <v>-</v>
      </c>
      <c r="ON58" s="19" t="str">
        <f t="shared" ca="1" si="480"/>
        <v>-</v>
      </c>
      <c r="OO58" s="19" t="str">
        <f t="shared" ca="1" si="480"/>
        <v>-</v>
      </c>
      <c r="OP58" s="19" t="str">
        <f t="shared" ca="1" si="480"/>
        <v>-</v>
      </c>
      <c r="OQ58" s="19" t="str">
        <f t="shared" ca="1" si="480"/>
        <v>-</v>
      </c>
      <c r="OR58" s="19" t="str">
        <f t="shared" ca="1" si="480"/>
        <v>-</v>
      </c>
      <c r="OS58" s="19" t="str">
        <f t="shared" ca="1" si="480"/>
        <v>-</v>
      </c>
      <c r="OT58" s="19" t="str">
        <f t="shared" ca="1" si="480"/>
        <v>-</v>
      </c>
      <c r="OU58" s="19" t="str">
        <f t="shared" ca="1" si="480"/>
        <v>-</v>
      </c>
      <c r="OV58" s="19" t="str">
        <f t="shared" ca="1" si="480"/>
        <v>-</v>
      </c>
      <c r="OW58" s="19" t="str">
        <f t="shared" ca="1" si="480"/>
        <v>-</v>
      </c>
      <c r="OX58" s="19" t="str">
        <f t="shared" ca="1" si="480"/>
        <v>-</v>
      </c>
      <c r="OY58" s="19" t="str">
        <f t="shared" ca="1" si="480"/>
        <v>-</v>
      </c>
      <c r="OZ58" s="19" t="str">
        <f t="shared" ca="1" si="480"/>
        <v>-</v>
      </c>
      <c r="PA58" s="19" t="str">
        <f t="shared" ca="1" si="480"/>
        <v>-</v>
      </c>
      <c r="PB58" s="19" t="str">
        <f t="shared" ca="1" si="480"/>
        <v>-</v>
      </c>
      <c r="PC58" s="19" t="str">
        <f t="shared" ca="1" si="480"/>
        <v>-</v>
      </c>
      <c r="PD58" s="19" t="str">
        <f t="shared" ca="1" si="480"/>
        <v>-</v>
      </c>
      <c r="PE58" s="19" t="str">
        <f t="shared" ca="1" si="480"/>
        <v>-</v>
      </c>
      <c r="PF58" s="19" t="str">
        <f t="shared" ca="1" si="480"/>
        <v>-</v>
      </c>
      <c r="PG58" s="19" t="str">
        <f t="shared" ca="1" si="480"/>
        <v>-</v>
      </c>
      <c r="PH58" s="19" t="str">
        <f t="shared" ca="1" si="344"/>
        <v>-</v>
      </c>
      <c r="PI58" s="19" t="str">
        <f t="shared" ca="1" si="344"/>
        <v>-</v>
      </c>
      <c r="PJ58" s="19" t="str">
        <f t="shared" ca="1" si="344"/>
        <v>-</v>
      </c>
      <c r="PK58" s="19" t="str">
        <f t="shared" ca="1" si="344"/>
        <v>-</v>
      </c>
      <c r="PL58" s="19" t="str">
        <f t="shared" ca="1" si="344"/>
        <v>-</v>
      </c>
      <c r="PM58" s="19" t="str">
        <f t="shared" ca="1" si="344"/>
        <v>-</v>
      </c>
      <c r="PN58" s="19" t="str">
        <f t="shared" ca="1" si="344"/>
        <v>-</v>
      </c>
      <c r="PO58" s="19" t="str">
        <f t="shared" ca="1" si="344"/>
        <v>-</v>
      </c>
      <c r="PP58" s="19" t="str">
        <f t="shared" ca="1" si="344"/>
        <v>-</v>
      </c>
      <c r="PQ58" s="19" t="str">
        <f t="shared" ca="1" si="344"/>
        <v>-</v>
      </c>
      <c r="PR58" s="19" t="str">
        <f t="shared" ca="1" si="480"/>
        <v>-</v>
      </c>
      <c r="PS58" s="19" t="str">
        <f t="shared" ca="1" si="480"/>
        <v>-</v>
      </c>
      <c r="PT58" s="19" t="str">
        <f t="shared" ca="1" si="480"/>
        <v>-</v>
      </c>
      <c r="PU58" s="19" t="str">
        <f t="shared" ca="1" si="480"/>
        <v>-</v>
      </c>
      <c r="PV58" s="19" t="str">
        <f t="shared" ca="1" si="480"/>
        <v>-</v>
      </c>
      <c r="PW58" s="19" t="str">
        <f t="shared" ca="1" si="480"/>
        <v>-</v>
      </c>
      <c r="PX58" s="19" t="str">
        <f t="shared" ca="1" si="480"/>
        <v>-</v>
      </c>
      <c r="PY58" s="19" t="str">
        <f t="shared" ca="1" si="480"/>
        <v>-</v>
      </c>
      <c r="PZ58" s="19" t="str">
        <f t="shared" ca="1" si="480"/>
        <v>-</v>
      </c>
      <c r="QA58" s="19" t="str">
        <f t="shared" ca="1" si="480"/>
        <v>-</v>
      </c>
      <c r="QB58" s="19" t="str">
        <f t="shared" ca="1" si="480"/>
        <v>-</v>
      </c>
      <c r="QC58" s="19" t="str">
        <f t="shared" ca="1" si="480"/>
        <v>-</v>
      </c>
      <c r="QD58" s="19" t="str">
        <f t="shared" ca="1" si="480"/>
        <v>-</v>
      </c>
      <c r="QE58" s="19" t="str">
        <f t="shared" ca="1" si="480"/>
        <v>-</v>
      </c>
      <c r="QF58" s="19" t="str">
        <f t="shared" ca="1" si="480"/>
        <v>-</v>
      </c>
      <c r="QG58" s="19" t="str">
        <f t="shared" ca="1" si="480"/>
        <v>-</v>
      </c>
      <c r="QH58" s="19" t="str">
        <f t="shared" ca="1" si="480"/>
        <v>-</v>
      </c>
      <c r="QI58" s="19" t="str">
        <f t="shared" ca="1" si="480"/>
        <v>-</v>
      </c>
      <c r="QJ58" s="19" t="str">
        <f t="shared" ca="1" si="480"/>
        <v>-</v>
      </c>
      <c r="QK58" s="19" t="str">
        <f t="shared" ca="1" si="480"/>
        <v>-</v>
      </c>
      <c r="QL58" s="19" t="str">
        <f t="shared" ca="1" si="480"/>
        <v>-</v>
      </c>
      <c r="QM58" s="19" t="str">
        <f t="shared" ca="1" si="480"/>
        <v>-</v>
      </c>
      <c r="QN58" s="19" t="str">
        <f t="shared" ca="1" si="480"/>
        <v>-</v>
      </c>
      <c r="QO58" s="19" t="str">
        <f t="shared" ca="1" si="480"/>
        <v>-</v>
      </c>
      <c r="QP58" s="19" t="str">
        <f t="shared" ca="1" si="480"/>
        <v>-</v>
      </c>
      <c r="QQ58" s="19" t="str">
        <f t="shared" ca="1" si="480"/>
        <v>-</v>
      </c>
      <c r="QR58" s="12" t="b">
        <f t="shared" ca="1" si="347"/>
        <v>1</v>
      </c>
      <c r="QS58" s="19" t="str">
        <f t="shared" ca="1" si="480"/>
        <v>-</v>
      </c>
      <c r="QT58" s="19" t="str">
        <f t="shared" ca="1" si="480"/>
        <v>-</v>
      </c>
      <c r="QU58" s="19" t="str">
        <f t="shared" ref="QU58:TA58" ca="1" si="481">OFFSET(QU$5,$B58,0)</f>
        <v>-</v>
      </c>
      <c r="QV58" s="19" t="str">
        <f t="shared" ca="1" si="405"/>
        <v>-</v>
      </c>
      <c r="QW58" s="19" t="str">
        <f t="shared" ca="1" si="405"/>
        <v>-</v>
      </c>
      <c r="QX58" s="19" t="str">
        <f t="shared" ca="1" si="405"/>
        <v>-</v>
      </c>
      <c r="QY58" s="19" t="str">
        <f t="shared" ca="1" si="405"/>
        <v>-</v>
      </c>
      <c r="QZ58" s="19" t="str">
        <f t="shared" ca="1" si="405"/>
        <v>-</v>
      </c>
      <c r="RA58" s="19" t="str">
        <f t="shared" ca="1" si="405"/>
        <v>-</v>
      </c>
      <c r="RB58" s="19" t="str">
        <f t="shared" ca="1" si="481"/>
        <v>-</v>
      </c>
      <c r="RC58" s="19" t="str">
        <f t="shared" ca="1" si="481"/>
        <v>-</v>
      </c>
      <c r="RD58" s="19" t="str">
        <f t="shared" ca="1" si="481"/>
        <v>-</v>
      </c>
      <c r="RE58" s="19" t="str">
        <f t="shared" ca="1" si="481"/>
        <v>-</v>
      </c>
      <c r="RF58" s="19" t="str">
        <f t="shared" ca="1" si="481"/>
        <v>-</v>
      </c>
      <c r="RG58" s="19" t="str">
        <f t="shared" ca="1" si="481"/>
        <v>-</v>
      </c>
      <c r="RH58" s="19" t="str">
        <f t="shared" ca="1" si="481"/>
        <v>-</v>
      </c>
      <c r="RI58" s="19" t="str">
        <f t="shared" ca="1" si="481"/>
        <v>-</v>
      </c>
      <c r="RJ58" s="19" t="str">
        <f t="shared" ca="1" si="481"/>
        <v>-</v>
      </c>
      <c r="RK58" s="19" t="str">
        <f t="shared" ca="1" si="481"/>
        <v>-</v>
      </c>
      <c r="RL58" s="19" t="str">
        <f t="shared" ca="1" si="481"/>
        <v>-</v>
      </c>
      <c r="RM58" s="19" t="str">
        <f t="shared" ca="1" si="481"/>
        <v>-</v>
      </c>
      <c r="RN58" s="19" t="str">
        <f t="shared" ca="1" si="481"/>
        <v>-</v>
      </c>
      <c r="RO58" s="19" t="str">
        <f t="shared" ca="1" si="481"/>
        <v>-</v>
      </c>
      <c r="RP58" s="19" t="str">
        <f t="shared" ca="1" si="481"/>
        <v>-</v>
      </c>
      <c r="RQ58" s="19" t="str">
        <f t="shared" ca="1" si="481"/>
        <v>-</v>
      </c>
      <c r="RR58" s="19" t="str">
        <f t="shared" ca="1" si="481"/>
        <v>-</v>
      </c>
      <c r="RS58" s="19" t="str">
        <f t="shared" ca="1" si="481"/>
        <v>-</v>
      </c>
      <c r="RT58" s="19" t="str">
        <f t="shared" ca="1" si="481"/>
        <v>-</v>
      </c>
      <c r="RU58" s="19" t="str">
        <f t="shared" ca="1" si="481"/>
        <v>-</v>
      </c>
      <c r="RV58" s="19" t="str">
        <f t="shared" ca="1" si="349"/>
        <v>-</v>
      </c>
      <c r="RW58" s="19" t="str">
        <f t="shared" ca="1" si="349"/>
        <v>-</v>
      </c>
      <c r="RX58" s="19" t="str">
        <f t="shared" ca="1" si="349"/>
        <v>-</v>
      </c>
      <c r="RY58" s="19" t="str">
        <f t="shared" ca="1" si="349"/>
        <v>-</v>
      </c>
      <c r="RZ58" s="19" t="str">
        <f t="shared" ca="1" si="349"/>
        <v>-</v>
      </c>
      <c r="SA58" s="19" t="str">
        <f t="shared" ca="1" si="349"/>
        <v>-</v>
      </c>
      <c r="SB58" s="19" t="str">
        <f t="shared" ca="1" si="481"/>
        <v>-</v>
      </c>
      <c r="SC58" s="19" t="str">
        <f t="shared" ca="1" si="481"/>
        <v>-</v>
      </c>
      <c r="SD58" s="19" t="str">
        <f t="shared" ca="1" si="481"/>
        <v>-</v>
      </c>
      <c r="SE58" s="19" t="str">
        <f t="shared" ca="1" si="481"/>
        <v>-</v>
      </c>
      <c r="SF58" s="19" t="str">
        <f t="shared" ca="1" si="481"/>
        <v>-</v>
      </c>
      <c r="SG58" s="19" t="str">
        <f t="shared" ca="1" si="481"/>
        <v>-</v>
      </c>
      <c r="SH58" s="19" t="str">
        <f t="shared" ca="1" si="481"/>
        <v>-</v>
      </c>
      <c r="SI58" s="19" t="str">
        <f t="shared" ca="1" si="481"/>
        <v>-</v>
      </c>
      <c r="SJ58" s="19" t="str">
        <f t="shared" ca="1" si="481"/>
        <v>-</v>
      </c>
      <c r="SK58" s="19" t="str">
        <f t="shared" ca="1" si="481"/>
        <v>-</v>
      </c>
      <c r="SL58" s="19" t="str">
        <f t="shared" ca="1" si="481"/>
        <v>-</v>
      </c>
      <c r="SM58" s="19" t="str">
        <f t="shared" ca="1" si="481"/>
        <v>-</v>
      </c>
      <c r="SN58" s="19" t="str">
        <f t="shared" ca="1" si="481"/>
        <v>-</v>
      </c>
      <c r="SO58" s="19" t="str">
        <f t="shared" ca="1" si="481"/>
        <v>-</v>
      </c>
      <c r="SP58" s="19" t="str">
        <f t="shared" ca="1" si="481"/>
        <v>-</v>
      </c>
      <c r="SQ58" s="19" t="str">
        <f t="shared" ca="1" si="481"/>
        <v>-</v>
      </c>
      <c r="SR58" s="19" t="str">
        <f t="shared" ca="1" si="481"/>
        <v>-</v>
      </c>
      <c r="SS58" s="19" t="str">
        <f t="shared" ca="1" si="481"/>
        <v>-</v>
      </c>
      <c r="ST58" s="19" t="str">
        <f t="shared" ca="1" si="481"/>
        <v>-</v>
      </c>
      <c r="SU58" s="19" t="str">
        <f t="shared" ca="1" si="481"/>
        <v>-</v>
      </c>
      <c r="SV58" s="19" t="str">
        <f t="shared" ca="1" si="481"/>
        <v>-</v>
      </c>
      <c r="SW58" s="19" t="str">
        <f t="shared" ca="1" si="481"/>
        <v>-</v>
      </c>
      <c r="SX58" s="19" t="str">
        <f t="shared" ca="1" si="481"/>
        <v>-</v>
      </c>
      <c r="SY58" s="19" t="str">
        <f t="shared" ca="1" si="481"/>
        <v>-</v>
      </c>
      <c r="SZ58" s="19" t="str">
        <f t="shared" ca="1" si="481"/>
        <v>-</v>
      </c>
      <c r="TA58" s="19" t="str">
        <f t="shared" ca="1" si="481"/>
        <v>-</v>
      </c>
      <c r="TB58" s="12" t="str">
        <f t="shared" ca="1" si="352"/>
        <v>-</v>
      </c>
      <c r="TC58" s="19" t="str">
        <f t="shared" ref="TC58:UZ60" ca="1" si="482">OFFSET(TC$5,$B58,0)</f>
        <v>-</v>
      </c>
      <c r="TD58" s="19" t="str">
        <f t="shared" ca="1" si="482"/>
        <v>-</v>
      </c>
      <c r="TE58" s="19" t="str">
        <f t="shared" ca="1" si="482"/>
        <v>-</v>
      </c>
      <c r="TF58" s="19" t="str">
        <f t="shared" ca="1" si="482"/>
        <v>-</v>
      </c>
      <c r="TG58" s="19" t="str">
        <f t="shared" ca="1" si="482"/>
        <v>-</v>
      </c>
      <c r="TH58" s="19" t="str">
        <f t="shared" ca="1" si="482"/>
        <v>-</v>
      </c>
      <c r="TI58" s="19" t="str">
        <f t="shared" ca="1" si="482"/>
        <v>-</v>
      </c>
      <c r="TJ58" s="19" t="str">
        <f t="shared" ca="1" si="482"/>
        <v>-</v>
      </c>
      <c r="TK58" s="19" t="str">
        <f t="shared" ca="1" si="482"/>
        <v>-</v>
      </c>
      <c r="TL58" s="19" t="str">
        <f t="shared" ca="1" si="482"/>
        <v>-</v>
      </c>
      <c r="TM58" s="19" t="str">
        <f t="shared" ca="1" si="482"/>
        <v>-</v>
      </c>
      <c r="TN58" s="19" t="str">
        <f t="shared" ca="1" si="482"/>
        <v>-</v>
      </c>
      <c r="TO58" s="19" t="str">
        <f t="shared" ca="1" si="482"/>
        <v>-</v>
      </c>
      <c r="TP58" s="19" t="str">
        <f t="shared" ca="1" si="482"/>
        <v>-</v>
      </c>
      <c r="TQ58" s="19" t="str">
        <f t="shared" ca="1" si="482"/>
        <v>-</v>
      </c>
      <c r="TR58" s="19" t="str">
        <f t="shared" ca="1" si="482"/>
        <v>-</v>
      </c>
      <c r="TS58" s="19" t="str">
        <f t="shared" ca="1" si="482"/>
        <v>-</v>
      </c>
      <c r="TT58" s="19" t="str">
        <f t="shared" ca="1" si="482"/>
        <v>-</v>
      </c>
      <c r="TU58" s="19" t="str">
        <f t="shared" ca="1" si="482"/>
        <v>-</v>
      </c>
      <c r="TV58" s="19" t="str">
        <f t="shared" ca="1" si="482"/>
        <v>-</v>
      </c>
      <c r="TW58" s="19" t="str">
        <f t="shared" ca="1" si="482"/>
        <v>-</v>
      </c>
      <c r="TX58" s="19" t="str">
        <f t="shared" ca="1" si="482"/>
        <v>-</v>
      </c>
      <c r="TY58" s="19" t="str">
        <f t="shared" ca="1" si="482"/>
        <v>-</v>
      </c>
      <c r="TZ58" s="19" t="str">
        <f t="shared" ca="1" si="482"/>
        <v>-</v>
      </c>
      <c r="UA58" s="19" t="str">
        <f t="shared" ca="1" si="482"/>
        <v>-</v>
      </c>
      <c r="UB58" s="19" t="str">
        <f t="shared" ca="1" si="482"/>
        <v>-</v>
      </c>
      <c r="UC58" s="19" t="str">
        <f t="shared" ca="1" si="482"/>
        <v>-</v>
      </c>
      <c r="UD58" s="19" t="str">
        <f t="shared" ca="1" si="482"/>
        <v>-</v>
      </c>
      <c r="UE58" s="19" t="str">
        <f t="shared" ca="1" si="482"/>
        <v>-</v>
      </c>
      <c r="UF58" s="19" t="str">
        <f t="shared" ca="1" si="482"/>
        <v>-</v>
      </c>
      <c r="UG58" s="19" t="str">
        <f t="shared" ca="1" si="482"/>
        <v>-</v>
      </c>
      <c r="UH58" s="19" t="str">
        <f t="shared" ca="1" si="482"/>
        <v>-</v>
      </c>
      <c r="UI58" s="19" t="str">
        <f t="shared" ca="1" si="482"/>
        <v>-</v>
      </c>
      <c r="UJ58" s="19" t="str">
        <f t="shared" ca="1" si="482"/>
        <v>-</v>
      </c>
      <c r="UK58" s="19" t="str">
        <f t="shared" ca="1" si="482"/>
        <v>-</v>
      </c>
      <c r="UL58" s="19" t="str">
        <f t="shared" ca="1" si="482"/>
        <v>-</v>
      </c>
      <c r="UM58" s="19" t="str">
        <f t="shared" ca="1" si="482"/>
        <v>-</v>
      </c>
      <c r="UN58" s="19" t="str">
        <f t="shared" ca="1" si="482"/>
        <v>-</v>
      </c>
      <c r="UO58" s="19" t="str">
        <f t="shared" ca="1" si="482"/>
        <v>-</v>
      </c>
      <c r="UP58" s="19" t="str">
        <f t="shared" ca="1" si="482"/>
        <v>-</v>
      </c>
      <c r="UQ58" s="19" t="str">
        <f t="shared" ca="1" si="482"/>
        <v>-</v>
      </c>
      <c r="UR58" s="19" t="str">
        <f t="shared" ca="1" si="482"/>
        <v>-</v>
      </c>
      <c r="US58" s="19" t="str">
        <f t="shared" ca="1" si="482"/>
        <v>-</v>
      </c>
      <c r="UT58" s="19" t="str">
        <f t="shared" ca="1" si="482"/>
        <v>-</v>
      </c>
      <c r="UU58" s="19" t="str">
        <f t="shared" ca="1" si="482"/>
        <v>-</v>
      </c>
      <c r="UV58" s="19" t="str">
        <f t="shared" ca="1" si="482"/>
        <v>-</v>
      </c>
      <c r="UW58" s="19" t="str">
        <f t="shared" ca="1" si="482"/>
        <v>-</v>
      </c>
      <c r="UX58" s="19" t="str">
        <f t="shared" ca="1" si="482"/>
        <v>-</v>
      </c>
      <c r="UY58" s="19" t="str">
        <f t="shared" ca="1" si="482"/>
        <v>-</v>
      </c>
      <c r="UZ58" s="19" t="str">
        <f t="shared" ca="1" si="482"/>
        <v>-</v>
      </c>
      <c r="VA58" s="19" t="str">
        <f t="shared" ref="VA58" ca="1" si="483">OFFSET(VA$5,$B58,0)</f>
        <v>-</v>
      </c>
      <c r="VB58" s="19" t="str">
        <f t="shared" ca="1" si="387"/>
        <v>-</v>
      </c>
      <c r="VC58" s="19" t="str">
        <f t="shared" ca="1" si="387"/>
        <v>-</v>
      </c>
      <c r="VD58" s="19" t="str">
        <f t="shared" ca="1" si="387"/>
        <v>-</v>
      </c>
      <c r="VE58" s="19" t="str">
        <f t="shared" ca="1" si="387"/>
        <v>-</v>
      </c>
      <c r="VF58" s="19" t="str">
        <f t="shared" ca="1" si="353"/>
        <v>-</v>
      </c>
      <c r="VG58" s="19" t="str">
        <f t="shared" ca="1" si="353"/>
        <v>-</v>
      </c>
      <c r="VH58" s="19" t="str">
        <f t="shared" ca="1" si="353"/>
        <v>-</v>
      </c>
      <c r="VI58" s="19" t="str">
        <f t="shared" ca="1" si="353"/>
        <v>-</v>
      </c>
      <c r="VJ58" s="19" t="str">
        <f t="shared" ca="1" si="353"/>
        <v>-</v>
      </c>
      <c r="VK58" s="19" t="str">
        <f t="shared" ca="1" si="353"/>
        <v>-</v>
      </c>
      <c r="VL58" s="19">
        <f t="shared" ca="1" si="388"/>
        <v>1</v>
      </c>
      <c r="VM58" s="23">
        <v>0</v>
      </c>
    </row>
    <row r="59" spans="1:585" outlineLevel="2">
      <c r="A59" s="21">
        <f t="shared" si="372"/>
        <v>54</v>
      </c>
      <c r="B59" s="561">
        <f t="shared" ca="1" si="408"/>
        <v>52</v>
      </c>
      <c r="C59">
        <f>202</f>
        <v>202</v>
      </c>
      <c r="D59" s="136" t="str">
        <f t="shared" ca="1" si="278"/>
        <v>GSW</v>
      </c>
      <c r="E59" t="b">
        <v>1</v>
      </c>
      <c r="F59" t="b">
        <v>0</v>
      </c>
      <c r="G59" s="349" t="b">
        <v>0</v>
      </c>
      <c r="H59" s="229">
        <f t="shared" ca="1" si="394"/>
        <v>19</v>
      </c>
      <c r="I59" s="229">
        <f t="shared" ca="1" si="355"/>
        <v>1</v>
      </c>
      <c r="J59" s="116">
        <f t="shared" ca="1" si="280"/>
        <v>0</v>
      </c>
      <c r="K59" s="229">
        <f t="shared" ca="1" si="355"/>
        <v>0</v>
      </c>
      <c r="L59" s="229">
        <f t="shared" ca="1" si="355"/>
        <v>0</v>
      </c>
      <c r="M59" s="229"/>
      <c r="N59" s="229">
        <f t="shared" ca="1" si="356"/>
        <v>2</v>
      </c>
      <c r="O59" s="229">
        <f t="shared" ca="1" si="357"/>
        <v>3</v>
      </c>
      <c r="P59" s="229">
        <f t="shared" ca="1" si="358"/>
        <v>2</v>
      </c>
      <c r="Q59" s="229">
        <f t="shared" ca="1" si="359"/>
        <v>2</v>
      </c>
      <c r="R59" s="229">
        <f t="shared" ca="1" si="359"/>
        <v>0</v>
      </c>
      <c r="S59" s="229">
        <f t="shared" ca="1" si="359"/>
        <v>0</v>
      </c>
      <c r="T59" s="229">
        <f t="shared" ca="1" si="359"/>
        <v>0</v>
      </c>
      <c r="U59" s="229">
        <f t="shared" ca="1" si="359"/>
        <v>0</v>
      </c>
      <c r="V59" s="229">
        <f t="shared" ca="1" si="358"/>
        <v>0</v>
      </c>
      <c r="W59" s="229">
        <f t="shared" ca="1" si="360"/>
        <v>1</v>
      </c>
      <c r="X59" s="229">
        <f t="shared" ca="1" si="358"/>
        <v>1</v>
      </c>
      <c r="Y59" s="229">
        <f t="shared" ca="1" si="358"/>
        <v>1</v>
      </c>
      <c r="Z59" s="265"/>
      <c r="AA59" s="265"/>
      <c r="AB59" s="265"/>
      <c r="AC59" s="265"/>
      <c r="AD59" s="265"/>
      <c r="AE59" s="229">
        <f t="shared" ca="1" si="361"/>
        <v>0</v>
      </c>
      <c r="AF59" s="265"/>
      <c r="AG59" s="265">
        <f t="shared" ca="1" si="362"/>
        <v>0</v>
      </c>
      <c r="AH59" s="265">
        <f t="shared" ca="1" si="362"/>
        <v>0</v>
      </c>
      <c r="AI59" s="265">
        <f t="shared" ca="1" si="362"/>
        <v>0</v>
      </c>
      <c r="AJ59" s="265">
        <f t="shared" ca="1" si="362"/>
        <v>0</v>
      </c>
      <c r="AK59" s="265">
        <f t="shared" ca="1" si="362"/>
        <v>0</v>
      </c>
      <c r="AL59" s="265">
        <f t="shared" ca="1" si="362"/>
        <v>0</v>
      </c>
      <c r="AM59" s="265">
        <f t="shared" ca="1" si="362"/>
        <v>0</v>
      </c>
      <c r="AN59" s="136">
        <f t="shared" ca="1" si="284"/>
        <v>2</v>
      </c>
      <c r="AO59" s="136">
        <f ca="1">INDEX(CHOOSE($P59,DataAutumn!i.AdultDrys,DataWinter!i.AdultDrys,DataSpring!i.AdultDrys),1,$O59)</f>
        <v>4</v>
      </c>
      <c r="AP59" s="5">
        <f t="shared" ca="1" si="285"/>
        <v>1</v>
      </c>
      <c r="AQ59" s="5">
        <f t="shared" ca="1" si="285"/>
        <v>1</v>
      </c>
      <c r="AR59" s="5">
        <f t="shared" ca="1" si="286"/>
        <v>3</v>
      </c>
      <c r="AS59">
        <f t="shared" ca="1" si="287"/>
        <v>9</v>
      </c>
      <c r="AV59" s="224" t="str">
        <f t="shared" ca="1" si="288"/>
        <v>FeedSupply 00019 GSW MWM&amp;BBT Day169 Scan2-0000 RR     GP100% WP100% MP100% T_TRUE (F33N33)</v>
      </c>
      <c r="AW59" s="9" t="str">
        <f ca="1">IF(COUNTIF(AV$5:AV59,AV59)=1,"-","Dup")</f>
        <v>-</v>
      </c>
      <c r="AX59" s="9"/>
      <c r="AY59" s="19" t="b">
        <f t="shared" ca="1" si="389"/>
        <v>0</v>
      </c>
      <c r="AZ59" s="19" t="b">
        <f t="shared" ca="1" si="389"/>
        <v>0</v>
      </c>
      <c r="BA59" s="19" t="b">
        <f t="shared" ca="1" si="389"/>
        <v>0</v>
      </c>
      <c r="BB59" s="19" t="b">
        <f t="shared" ca="1" si="420"/>
        <v>0</v>
      </c>
      <c r="BC59" s="19" t="b">
        <f t="shared" ca="1" si="420"/>
        <v>0</v>
      </c>
      <c r="BD59" s="19" t="b">
        <f t="shared" ca="1" si="389"/>
        <v>0</v>
      </c>
      <c r="BE59" s="19" t="b">
        <f t="shared" ca="1" si="389"/>
        <v>0</v>
      </c>
      <c r="BF59" s="19" t="b">
        <f t="shared" ca="1" si="389"/>
        <v>0</v>
      </c>
      <c r="BG59" s="9"/>
      <c r="BH59" s="19" t="b">
        <f t="shared" ca="1" si="289"/>
        <v>1</v>
      </c>
      <c r="BI59" s="19" t="str">
        <f t="shared" ca="1" si="289"/>
        <v>-</v>
      </c>
      <c r="BJ59" s="19" t="str">
        <f t="shared" ca="1" si="289"/>
        <v>-</v>
      </c>
      <c r="BK59" s="19" t="str">
        <f t="shared" ca="1" si="289"/>
        <v>-</v>
      </c>
      <c r="BL59" s="19" t="b">
        <f t="shared" ca="1" si="289"/>
        <v>0</v>
      </c>
      <c r="BM59" s="19">
        <f t="shared" ca="1" si="290"/>
        <v>0</v>
      </c>
      <c r="BN59" s="19" t="b">
        <f t="shared" ca="1" si="290"/>
        <v>1</v>
      </c>
      <c r="BO59" s="9"/>
      <c r="BP59" s="19" t="str">
        <f t="shared" ca="1" si="291"/>
        <v>-</v>
      </c>
      <c r="BQ59" s="5" t="str">
        <f t="shared" ca="1" si="292"/>
        <v>-</v>
      </c>
      <c r="BR59" s="5">
        <f t="shared" ca="1" si="293"/>
        <v>0</v>
      </c>
      <c r="BS59" s="19" t="str">
        <f t="shared" ca="1" si="294"/>
        <v>-</v>
      </c>
      <c r="BT59" s="19" t="str">
        <f t="shared" ca="1" si="294"/>
        <v>-</v>
      </c>
      <c r="BU59" s="19" t="str">
        <f t="shared" ca="1" si="294"/>
        <v>-</v>
      </c>
      <c r="BV59" s="5" t="str">
        <f t="shared" ca="1" si="295"/>
        <v>-</v>
      </c>
      <c r="BW59" s="5">
        <f t="shared" ca="1" si="296"/>
        <v>0</v>
      </c>
      <c r="BX59" s="19" t="str">
        <f t="shared" ca="1" si="297"/>
        <v>-</v>
      </c>
      <c r="BY59" s="5" t="str">
        <f t="shared" ca="1" si="298"/>
        <v>-</v>
      </c>
      <c r="BZ59" s="5">
        <f t="shared" ca="1" si="299"/>
        <v>0</v>
      </c>
      <c r="CA59" s="19" t="str">
        <f t="shared" ca="1" si="300"/>
        <v>-</v>
      </c>
      <c r="CB59" s="19" t="str">
        <f t="shared" ca="1" si="300"/>
        <v>-</v>
      </c>
      <c r="CC59" s="19" t="str">
        <f t="shared" ca="1" si="300"/>
        <v>-</v>
      </c>
      <c r="CD59" s="5" t="str">
        <f t="shared" ca="1" si="301"/>
        <v>-</v>
      </c>
      <c r="CE59" s="5">
        <f t="shared" ca="1" si="302"/>
        <v>0</v>
      </c>
      <c r="CF59" s="9"/>
      <c r="CG59" s="19" t="str">
        <f t="shared" ca="1" si="303"/>
        <v>-</v>
      </c>
      <c r="CH59" s="19" t="str">
        <f t="shared" ca="1" si="303"/>
        <v>-</v>
      </c>
      <c r="CI59" s="19" t="str">
        <f t="shared" ca="1" si="303"/>
        <v>-</v>
      </c>
      <c r="CJ59" s="19" t="str">
        <f t="shared" ca="1" si="303"/>
        <v>-</v>
      </c>
      <c r="CK59" s="19" t="str">
        <f t="shared" ca="1" si="303"/>
        <v>-</v>
      </c>
      <c r="CL59" s="19" t="str">
        <f t="shared" ca="1" si="303"/>
        <v>-</v>
      </c>
      <c r="CM59" s="19" t="str">
        <f t="shared" ca="1" si="303"/>
        <v>-</v>
      </c>
      <c r="CN59" s="19" t="str">
        <f t="shared" ca="1" si="303"/>
        <v>-</v>
      </c>
      <c r="CO59" s="19" t="str">
        <f t="shared" ca="1" si="303"/>
        <v>-</v>
      </c>
      <c r="CP59" s="19" t="str">
        <f t="shared" ca="1" si="303"/>
        <v>-</v>
      </c>
      <c r="CQ59" s="9"/>
      <c r="CR59" s="136" t="b">
        <f t="shared" ca="1" si="304"/>
        <v>1</v>
      </c>
      <c r="CS59" s="12" t="b">
        <v>1</v>
      </c>
      <c r="CT59" s="19" t="b">
        <f t="shared" ca="1" si="396"/>
        <v>1</v>
      </c>
      <c r="CU59" s="582">
        <f t="shared" ca="1" si="397"/>
        <v>232120000009</v>
      </c>
      <c r="CV59" s="19" t="b">
        <f t="shared" ca="1" si="396"/>
        <v>0</v>
      </c>
      <c r="CW59" s="12" t="s">
        <v>31</v>
      </c>
      <c r="CX59" s="19" t="b">
        <f t="shared" ca="1" si="375"/>
        <v>1</v>
      </c>
      <c r="CY59" s="579">
        <f ca="1">VALUE($N59&amp;$O59&amp;$P59&amp;$Y59&amp;$Q59&amp;$R59&amp;$S59&amp;$T59&amp;$U59&amp;IFERROR(VALUE($BW59),0))</f>
        <v>2321200000</v>
      </c>
      <c r="CZ59" s="430">
        <f t="shared" ca="1" si="306"/>
        <v>669</v>
      </c>
      <c r="DA59" s="430">
        <f t="shared" ca="1" si="306"/>
        <v>703</v>
      </c>
      <c r="DB59" s="430">
        <f t="shared" ca="1" si="306"/>
        <v>738</v>
      </c>
      <c r="DC59" s="144">
        <f t="shared" ca="1" si="307"/>
        <v>413</v>
      </c>
      <c r="DD59" s="144">
        <f t="shared" ca="1" si="307"/>
        <v>448</v>
      </c>
      <c r="DE59" s="144">
        <f t="shared" ca="1" si="307"/>
        <v>483</v>
      </c>
      <c r="DF59" s="19" t="str">
        <f t="shared" ca="1" si="376"/>
        <v>-</v>
      </c>
      <c r="DG59" s="12" t="b">
        <v>0</v>
      </c>
      <c r="DH59" s="12" t="b">
        <v>0</v>
      </c>
      <c r="DI59" s="12" t="b">
        <v>0</v>
      </c>
      <c r="DJ59" s="12" t="b">
        <v>0</v>
      </c>
      <c r="DK59" s="12" t="b">
        <v>0</v>
      </c>
      <c r="DL59" s="12">
        <v>3</v>
      </c>
      <c r="DM59" s="12">
        <v>3</v>
      </c>
      <c r="DN59" s="19">
        <f t="shared" ca="1" si="391"/>
        <v>0</v>
      </c>
      <c r="DO59" s="12">
        <v>0.5</v>
      </c>
      <c r="DP59" s="12">
        <v>-0.5</v>
      </c>
      <c r="DQ59" s="19" t="str">
        <f t="shared" ca="1" si="377"/>
        <v>-</v>
      </c>
      <c r="DR59" s="19" t="str">
        <f t="shared" ca="1" si="377"/>
        <v>-</v>
      </c>
      <c r="DS59" s="19" t="str">
        <f t="shared" ca="1" si="377"/>
        <v>-</v>
      </c>
      <c r="DT59" s="242">
        <f t="shared" ref="DT59" ca="1" si="484">DN59</f>
        <v>0</v>
      </c>
      <c r="DU59" s="242">
        <f t="shared" ref="DU59" si="485">DO59</f>
        <v>0.5</v>
      </c>
      <c r="DV59" s="242">
        <f t="shared" ref="DV59" si="486">DP59</f>
        <v>-0.5</v>
      </c>
      <c r="DW59" s="19" t="str">
        <f t="shared" ca="1" si="289"/>
        <v>-</v>
      </c>
      <c r="DX59" s="19">
        <f t="shared" ca="1" si="289"/>
        <v>1</v>
      </c>
      <c r="DY59" s="19">
        <f t="shared" ca="1" si="289"/>
        <v>1</v>
      </c>
      <c r="DZ59" s="9"/>
      <c r="EA59" s="19" t="str">
        <f t="shared" ca="1" si="178"/>
        <v>-</v>
      </c>
      <c r="EB59" s="19" t="str">
        <f t="shared" ca="1" si="178"/>
        <v>-</v>
      </c>
      <c r="EC59" s="19" t="str">
        <f t="shared" ca="1" si="178"/>
        <v>-</v>
      </c>
      <c r="ED59" s="19" t="str">
        <f t="shared" ca="1" si="178"/>
        <v>-</v>
      </c>
      <c r="EE59" s="19" t="str">
        <f t="shared" ca="1" si="178"/>
        <v>-</v>
      </c>
      <c r="EF59" s="19" t="str">
        <f t="shared" ca="1" si="178"/>
        <v>-</v>
      </c>
      <c r="EG59" s="19" t="str">
        <f t="shared" ca="1" si="178"/>
        <v>-</v>
      </c>
      <c r="EH59" s="19" t="str">
        <f t="shared" ca="1" si="178"/>
        <v>-</v>
      </c>
      <c r="EI59" s="19" t="str">
        <f t="shared" ca="1" si="178"/>
        <v>-</v>
      </c>
      <c r="EJ59" s="19" t="str">
        <f t="shared" ca="1" si="178"/>
        <v>-</v>
      </c>
      <c r="EK59" s="19" t="str">
        <f t="shared" ca="1" si="178"/>
        <v>-</v>
      </c>
      <c r="EL59" s="19" t="str">
        <f t="shared" ca="1" si="178"/>
        <v>-</v>
      </c>
      <c r="EM59" s="19">
        <f t="shared" ca="1" si="378"/>
        <v>0</v>
      </c>
      <c r="EN59" s="19">
        <f t="shared" ca="1" si="311"/>
        <v>0</v>
      </c>
      <c r="EO59" s="19">
        <f t="shared" ca="1" si="311"/>
        <v>0</v>
      </c>
      <c r="EP59" s="19">
        <f t="shared" ca="1" si="311"/>
        <v>0</v>
      </c>
      <c r="EQ59" s="19">
        <f t="shared" ca="1" si="440"/>
        <v>0</v>
      </c>
      <c r="ER59" s="19">
        <f t="shared" ca="1" si="440"/>
        <v>0</v>
      </c>
      <c r="ES59" s="19">
        <f t="shared" ca="1" si="440"/>
        <v>0</v>
      </c>
      <c r="ET59" s="19">
        <f t="shared" ca="1" si="440"/>
        <v>0</v>
      </c>
      <c r="EU59" s="19">
        <f t="shared" ca="1" si="440"/>
        <v>0</v>
      </c>
      <c r="EV59" s="19">
        <f t="shared" ca="1" si="440"/>
        <v>0</v>
      </c>
      <c r="EW59" s="19">
        <f t="shared" ca="1" si="440"/>
        <v>0</v>
      </c>
      <c r="EX59" s="19">
        <f t="shared" ca="1" si="440"/>
        <v>0</v>
      </c>
      <c r="EY59" s="19">
        <f t="shared" ca="1" si="440"/>
        <v>0</v>
      </c>
      <c r="EZ59" s="19">
        <f t="shared" ca="1" si="440"/>
        <v>0</v>
      </c>
      <c r="FA59" s="19">
        <f t="shared" ca="1" si="440"/>
        <v>0</v>
      </c>
      <c r="FB59" s="19">
        <f t="shared" ca="1" si="440"/>
        <v>0</v>
      </c>
      <c r="FC59" s="19">
        <f t="shared" ca="1" si="440"/>
        <v>0</v>
      </c>
      <c r="FD59" s="19">
        <f t="shared" ca="1" si="440"/>
        <v>0</v>
      </c>
      <c r="FE59" s="19">
        <f t="shared" ca="1" si="440"/>
        <v>0</v>
      </c>
      <c r="FF59" s="19">
        <f t="shared" ca="1" si="440"/>
        <v>0</v>
      </c>
      <c r="FG59" s="19">
        <f t="shared" ca="1" si="440"/>
        <v>0</v>
      </c>
      <c r="FH59" s="19">
        <f t="shared" ca="1" si="440"/>
        <v>0</v>
      </c>
      <c r="FI59" s="19">
        <f t="shared" ca="1" si="440"/>
        <v>0</v>
      </c>
      <c r="FJ59" s="19">
        <f t="shared" ca="1" si="440"/>
        <v>0</v>
      </c>
      <c r="FK59" s="19">
        <f t="shared" ca="1" si="440"/>
        <v>0</v>
      </c>
      <c r="FL59" s="19">
        <f t="shared" ca="1" si="440"/>
        <v>0</v>
      </c>
      <c r="FM59" s="19">
        <f t="shared" ca="1" si="440"/>
        <v>0</v>
      </c>
      <c r="FN59" s="19">
        <f t="shared" ca="1" si="440"/>
        <v>0</v>
      </c>
      <c r="FO59" s="19">
        <f t="shared" ca="1" si="440"/>
        <v>0</v>
      </c>
      <c r="FP59" s="19">
        <f t="shared" ca="1" si="440"/>
        <v>0</v>
      </c>
      <c r="FQ59" s="19">
        <f t="shared" ca="1" si="440"/>
        <v>0</v>
      </c>
      <c r="FR59" s="19">
        <f t="shared" ca="1" si="440"/>
        <v>0</v>
      </c>
      <c r="FS59" s="19">
        <f t="shared" ca="1" si="440"/>
        <v>0</v>
      </c>
      <c r="FT59" s="19">
        <f t="shared" ca="1" si="440"/>
        <v>0</v>
      </c>
      <c r="FU59" s="19">
        <f t="shared" ca="1" si="440"/>
        <v>0</v>
      </c>
      <c r="FV59" s="19">
        <f t="shared" ca="1" si="440"/>
        <v>0</v>
      </c>
      <c r="FW59" s="19">
        <f t="shared" ca="1" si="440"/>
        <v>0</v>
      </c>
      <c r="FX59" s="19">
        <f t="shared" ca="1" si="440"/>
        <v>0</v>
      </c>
      <c r="FY59" s="19">
        <f t="shared" ca="1" si="440"/>
        <v>0</v>
      </c>
      <c r="FZ59" s="19">
        <f t="shared" ca="1" si="440"/>
        <v>0</v>
      </c>
      <c r="GA59" s="19">
        <f t="shared" ca="1" si="440"/>
        <v>0</v>
      </c>
      <c r="GB59" s="19">
        <f t="shared" ca="1" si="440"/>
        <v>0</v>
      </c>
      <c r="GC59" s="19">
        <f t="shared" ca="1" si="440"/>
        <v>0</v>
      </c>
      <c r="GD59" s="19">
        <f t="shared" ca="1" si="440"/>
        <v>0</v>
      </c>
      <c r="GE59" s="19">
        <f t="shared" ca="1" si="440"/>
        <v>0</v>
      </c>
      <c r="GF59" s="19">
        <f t="shared" ca="1" si="440"/>
        <v>0</v>
      </c>
      <c r="GG59" s="19">
        <f t="shared" ca="1" si="440"/>
        <v>0</v>
      </c>
      <c r="GH59" s="19">
        <f t="shared" ca="1" si="440"/>
        <v>0</v>
      </c>
      <c r="GI59" s="19">
        <f t="shared" ca="1" si="440"/>
        <v>0</v>
      </c>
      <c r="GJ59" s="19">
        <f t="shared" ca="1" si="440"/>
        <v>0</v>
      </c>
      <c r="GK59" s="19">
        <f t="shared" ca="1" si="440"/>
        <v>0</v>
      </c>
      <c r="GL59" s="19">
        <f t="shared" ca="1" si="440"/>
        <v>0</v>
      </c>
      <c r="GM59" s="19">
        <f t="shared" ca="1" si="440"/>
        <v>0</v>
      </c>
      <c r="GN59" s="19">
        <f t="shared" ca="1" si="440"/>
        <v>0</v>
      </c>
      <c r="GO59" s="19">
        <f t="shared" ca="1" si="440"/>
        <v>0</v>
      </c>
      <c r="GP59" s="19">
        <f t="shared" ca="1" si="440"/>
        <v>0</v>
      </c>
      <c r="GQ59" s="19">
        <f t="shared" ca="1" si="440"/>
        <v>0</v>
      </c>
      <c r="GR59" s="19">
        <f t="shared" ca="1" si="440"/>
        <v>0</v>
      </c>
      <c r="GS59" s="19">
        <f t="shared" ca="1" si="440"/>
        <v>0</v>
      </c>
      <c r="GT59" s="19">
        <f t="shared" ca="1" si="440"/>
        <v>0</v>
      </c>
      <c r="GU59" s="19">
        <f t="shared" ca="1" si="440"/>
        <v>0</v>
      </c>
      <c r="GV59" s="19">
        <f t="shared" ca="1" si="440"/>
        <v>0</v>
      </c>
      <c r="GW59" s="19">
        <f t="shared" ca="1" si="440"/>
        <v>0</v>
      </c>
      <c r="GX59" s="19">
        <f t="shared" ca="1" si="440"/>
        <v>0</v>
      </c>
      <c r="GY59" s="19">
        <f t="shared" ca="1" si="314"/>
        <v>0</v>
      </c>
      <c r="GZ59" s="19">
        <f t="shared" ca="1" si="314"/>
        <v>0</v>
      </c>
      <c r="HA59" s="19">
        <f t="shared" ca="1" si="314"/>
        <v>0</v>
      </c>
      <c r="HB59" s="19">
        <f t="shared" ca="1" si="314"/>
        <v>0</v>
      </c>
      <c r="HC59" s="19">
        <f t="shared" ca="1" si="314"/>
        <v>0</v>
      </c>
      <c r="HD59" s="19">
        <f t="shared" ca="1" si="314"/>
        <v>0</v>
      </c>
      <c r="HE59" s="19">
        <f t="shared" ca="1" si="314"/>
        <v>0</v>
      </c>
      <c r="HF59" s="19">
        <f t="shared" ca="1" si="314"/>
        <v>0</v>
      </c>
      <c r="HG59" s="19">
        <f t="shared" ca="1" si="314"/>
        <v>0</v>
      </c>
      <c r="HH59" s="19">
        <f t="shared" ca="1" si="314"/>
        <v>0</v>
      </c>
      <c r="HI59" s="19">
        <f t="shared" ca="1" si="314"/>
        <v>0</v>
      </c>
      <c r="HJ59" s="19">
        <f t="shared" ca="1" si="314"/>
        <v>0</v>
      </c>
      <c r="HK59" s="19">
        <f t="shared" ca="1" si="314"/>
        <v>0</v>
      </c>
      <c r="HL59" s="19">
        <f t="shared" ca="1" si="314"/>
        <v>0</v>
      </c>
      <c r="HM59" s="19">
        <f t="shared" ca="1" si="314"/>
        <v>0</v>
      </c>
      <c r="HN59" s="19">
        <f t="shared" ca="1" si="314"/>
        <v>0</v>
      </c>
      <c r="HO59" s="19">
        <f t="shared" ca="1" si="314"/>
        <v>0</v>
      </c>
      <c r="HP59" s="19">
        <f t="shared" ca="1" si="314"/>
        <v>0</v>
      </c>
      <c r="HQ59" s="19">
        <f t="shared" ca="1" si="314"/>
        <v>0</v>
      </c>
      <c r="HR59" s="19">
        <f t="shared" ca="1" si="314"/>
        <v>0</v>
      </c>
      <c r="HS59" s="19">
        <f t="shared" ca="1" si="314"/>
        <v>0</v>
      </c>
      <c r="HT59" s="19">
        <f t="shared" ca="1" si="314"/>
        <v>0</v>
      </c>
      <c r="HU59" s="19">
        <f t="shared" ca="1" si="314"/>
        <v>0</v>
      </c>
      <c r="HV59" s="19">
        <f t="shared" ca="1" si="315"/>
        <v>0</v>
      </c>
      <c r="HW59" s="19">
        <f t="shared" ca="1" si="315"/>
        <v>0</v>
      </c>
      <c r="HX59" s="19">
        <f t="shared" ca="1" si="315"/>
        <v>0</v>
      </c>
      <c r="HY59" s="19">
        <f t="shared" ca="1" si="316"/>
        <v>0</v>
      </c>
      <c r="HZ59" s="19">
        <f t="shared" ca="1" si="316"/>
        <v>0</v>
      </c>
      <c r="IA59" s="19">
        <f t="shared" ca="1" si="316"/>
        <v>0</v>
      </c>
      <c r="IB59" s="19">
        <f t="shared" ca="1" si="316"/>
        <v>0</v>
      </c>
      <c r="IC59" s="19">
        <f t="shared" ca="1" si="316"/>
        <v>0</v>
      </c>
      <c r="ID59" s="19">
        <f t="shared" ca="1" si="316"/>
        <v>0</v>
      </c>
      <c r="IE59" s="19">
        <f t="shared" ca="1" si="316"/>
        <v>0</v>
      </c>
      <c r="IF59" s="19">
        <f t="shared" ca="1" si="316"/>
        <v>0</v>
      </c>
      <c r="IG59" s="19">
        <f t="shared" ca="1" si="316"/>
        <v>0</v>
      </c>
      <c r="IH59" s="19">
        <f t="shared" ca="1" si="316"/>
        <v>0</v>
      </c>
      <c r="II59" s="19">
        <f t="shared" ca="1" si="477"/>
        <v>0</v>
      </c>
      <c r="IJ59" s="19">
        <f t="shared" ca="1" si="477"/>
        <v>0</v>
      </c>
      <c r="IK59" s="19">
        <f t="shared" ca="1" si="477"/>
        <v>0</v>
      </c>
      <c r="IL59" s="19">
        <f t="shared" ca="1" si="477"/>
        <v>0</v>
      </c>
      <c r="IM59" s="19">
        <f t="shared" ca="1" si="477"/>
        <v>0</v>
      </c>
      <c r="IN59" s="19">
        <f t="shared" ca="1" si="477"/>
        <v>0</v>
      </c>
      <c r="IO59" s="19">
        <f t="shared" ca="1" si="477"/>
        <v>0</v>
      </c>
      <c r="IP59" s="19">
        <f t="shared" ca="1" si="477"/>
        <v>0</v>
      </c>
      <c r="IQ59" s="19">
        <f t="shared" ca="1" si="477"/>
        <v>0</v>
      </c>
      <c r="IR59" s="19">
        <f t="shared" ca="1" si="477"/>
        <v>0</v>
      </c>
      <c r="IS59" s="19">
        <f t="shared" ca="1" si="477"/>
        <v>0</v>
      </c>
      <c r="IT59" s="19">
        <f t="shared" ca="1" si="477"/>
        <v>0</v>
      </c>
      <c r="IU59" s="19">
        <f t="shared" ca="1" si="477"/>
        <v>0</v>
      </c>
      <c r="IV59" s="19">
        <f t="shared" ca="1" si="477"/>
        <v>0</v>
      </c>
      <c r="IW59" s="19">
        <f t="shared" ca="1" si="477"/>
        <v>0</v>
      </c>
      <c r="IX59" s="19">
        <f t="shared" ca="1" si="477"/>
        <v>0</v>
      </c>
      <c r="IY59" s="19">
        <f t="shared" ca="1" si="477"/>
        <v>0</v>
      </c>
      <c r="IZ59" s="19">
        <f t="shared" ca="1" si="477"/>
        <v>0</v>
      </c>
      <c r="JA59" s="19">
        <f t="shared" ca="1" si="477"/>
        <v>0</v>
      </c>
      <c r="JB59" s="19">
        <f t="shared" ca="1" si="477"/>
        <v>0</v>
      </c>
      <c r="JC59" s="19">
        <f t="shared" ca="1" si="477"/>
        <v>0</v>
      </c>
      <c r="JD59" s="19">
        <f t="shared" ca="1" si="477"/>
        <v>0</v>
      </c>
      <c r="JE59" s="19">
        <f t="shared" ca="1" si="477"/>
        <v>0</v>
      </c>
      <c r="JF59" s="19">
        <f t="shared" ca="1" si="477"/>
        <v>0</v>
      </c>
      <c r="JG59" s="19">
        <f t="shared" ca="1" si="477"/>
        <v>0</v>
      </c>
      <c r="JH59" s="5">
        <f t="shared" ca="1" si="317"/>
        <v>43</v>
      </c>
      <c r="JI59" s="9"/>
      <c r="JJ59" s="5">
        <f t="shared" ca="1" si="318"/>
        <v>1</v>
      </c>
      <c r="JK59" s="5" t="b">
        <f t="shared" ca="1" si="318"/>
        <v>1</v>
      </c>
      <c r="JL59" s="19">
        <f t="shared" ca="1" si="380"/>
        <v>0</v>
      </c>
      <c r="JM59" s="5">
        <f t="shared" ca="1" si="319"/>
        <v>0</v>
      </c>
      <c r="JN59" s="5">
        <f t="shared" ca="1" si="320"/>
        <v>0.01</v>
      </c>
      <c r="JO59" s="19">
        <f t="shared" ca="1" si="321"/>
        <v>0</v>
      </c>
      <c r="JP59" s="19">
        <f t="shared" ca="1" si="321"/>
        <v>0</v>
      </c>
      <c r="JQ59" s="19">
        <f t="shared" ca="1" si="321"/>
        <v>60</v>
      </c>
      <c r="JR59" s="19">
        <f t="shared" ca="1" si="380"/>
        <v>1</v>
      </c>
      <c r="JS59" s="19">
        <f t="shared" ca="1" si="380"/>
        <v>0</v>
      </c>
      <c r="JT59" s="19">
        <f t="shared" ca="1" si="380"/>
        <v>0</v>
      </c>
      <c r="JU59" s="19">
        <f t="shared" ca="1" si="380"/>
        <v>0</v>
      </c>
      <c r="JV59" s="19">
        <f t="shared" ca="1" si="380"/>
        <v>0</v>
      </c>
      <c r="JW59" s="19">
        <f t="shared" ca="1" si="380"/>
        <v>0</v>
      </c>
      <c r="JX59" s="19">
        <f t="shared" ca="1" si="380"/>
        <v>0</v>
      </c>
      <c r="JY59" s="19">
        <f t="shared" ca="1" si="380"/>
        <v>0</v>
      </c>
      <c r="JZ59" s="19">
        <f t="shared" ca="1" si="380"/>
        <v>0</v>
      </c>
      <c r="KA59" s="19">
        <f t="shared" ca="1" si="380"/>
        <v>0</v>
      </c>
      <c r="KB59" s="19">
        <f t="shared" ca="1" si="214"/>
        <v>0</v>
      </c>
      <c r="KC59" s="19">
        <f t="shared" ca="1" si="214"/>
        <v>0</v>
      </c>
      <c r="KD59" s="19">
        <f t="shared" ca="1" si="214"/>
        <v>0</v>
      </c>
      <c r="KE59" s="19">
        <f t="shared" ca="1" si="214"/>
        <v>0</v>
      </c>
      <c r="KF59" s="19">
        <f t="shared" ca="1" si="214"/>
        <v>0</v>
      </c>
      <c r="KG59" s="19">
        <f t="shared" ca="1" si="214"/>
        <v>0</v>
      </c>
      <c r="KH59" s="19">
        <f t="shared" ca="1" si="214"/>
        <v>0</v>
      </c>
      <c r="KI59" s="19">
        <f t="shared" ca="1" si="214"/>
        <v>0</v>
      </c>
      <c r="KJ59" s="19">
        <f t="shared" ca="1" si="214"/>
        <v>0</v>
      </c>
      <c r="KK59" s="19">
        <f t="shared" ca="1" si="214"/>
        <v>0</v>
      </c>
      <c r="KL59" s="19">
        <f t="shared" ca="1" si="214"/>
        <v>0</v>
      </c>
      <c r="KM59" s="19">
        <f t="shared" ca="1" si="214"/>
        <v>0</v>
      </c>
      <c r="KN59" s="5">
        <f t="shared" ca="1" si="322"/>
        <v>0</v>
      </c>
      <c r="KO59" s="5">
        <f t="shared" ca="1" si="322"/>
        <v>0</v>
      </c>
      <c r="KP59" s="5">
        <f t="shared" ca="1" si="322"/>
        <v>0.05</v>
      </c>
      <c r="KQ59" s="5">
        <f t="shared" ca="1" si="322"/>
        <v>0.05</v>
      </c>
      <c r="KR59" s="19">
        <f t="shared" ca="1" si="270"/>
        <v>0</v>
      </c>
      <c r="KS59" s="19">
        <f t="shared" ca="1" si="214"/>
        <v>0</v>
      </c>
      <c r="KT59" s="19">
        <f t="shared" ca="1" si="222"/>
        <v>0</v>
      </c>
      <c r="KU59" s="19">
        <f t="shared" ca="1" si="222"/>
        <v>0</v>
      </c>
      <c r="KV59" s="19">
        <f t="shared" ca="1" si="222"/>
        <v>0</v>
      </c>
      <c r="KW59" s="19">
        <f t="shared" ca="1" si="214"/>
        <v>0</v>
      </c>
      <c r="KX59" s="19">
        <f t="shared" ca="1" si="214"/>
        <v>1</v>
      </c>
      <c r="KY59" s="19">
        <f t="shared" ca="1" si="323"/>
        <v>0</v>
      </c>
      <c r="KZ59" s="19">
        <f t="shared" ca="1" si="323"/>
        <v>0</v>
      </c>
      <c r="LA59" s="19">
        <f t="shared" ca="1" si="323"/>
        <v>0</v>
      </c>
      <c r="LB59" s="19">
        <f t="shared" ca="1" si="214"/>
        <v>0</v>
      </c>
      <c r="LC59" s="19">
        <f t="shared" ca="1" si="214"/>
        <v>1</v>
      </c>
      <c r="LD59" s="9"/>
      <c r="LE59" s="19" t="str">
        <f t="shared" ca="1" si="324"/>
        <v>-</v>
      </c>
      <c r="LF59" s="19" t="str">
        <f t="shared" ca="1" si="324"/>
        <v>-</v>
      </c>
      <c r="LG59" s="19" t="str">
        <f t="shared" ca="1" si="324"/>
        <v>-</v>
      </c>
      <c r="LH59" s="19" t="str">
        <f t="shared" ca="1" si="324"/>
        <v>-</v>
      </c>
      <c r="LI59" s="5" t="b">
        <f t="shared" ca="1" si="325"/>
        <v>0</v>
      </c>
      <c r="LJ59" s="5" t="b">
        <f t="shared" ca="1" si="326"/>
        <v>0</v>
      </c>
      <c r="LK59" s="5" t="b">
        <f t="shared" ca="1" si="326"/>
        <v>1</v>
      </c>
      <c r="LL59" s="5" t="b">
        <f t="shared" ca="1" si="326"/>
        <v>0</v>
      </c>
      <c r="LM59" s="136">
        <f t="shared" ca="1" si="327"/>
        <v>2</v>
      </c>
      <c r="LN59" s="136">
        <f t="shared" ca="1" si="327"/>
        <v>2</v>
      </c>
      <c r="LO59" s="5" t="b">
        <f t="shared" ca="1" si="455"/>
        <v>0</v>
      </c>
      <c r="LP59" s="5" t="b">
        <f t="shared" ca="1" si="455"/>
        <v>0</v>
      </c>
      <c r="LQ59" s="5" t="b">
        <f t="shared" ca="1" si="455"/>
        <v>1</v>
      </c>
      <c r="LR59" s="5" t="b">
        <f t="shared" ca="1" si="455"/>
        <v>0</v>
      </c>
      <c r="LS59" s="5">
        <f t="shared" ca="1" si="456"/>
        <v>1</v>
      </c>
      <c r="LT59" s="5">
        <f t="shared" ca="1" si="456"/>
        <v>0.66</v>
      </c>
      <c r="LU59" s="5" t="b">
        <f t="shared" ca="1" si="457"/>
        <v>1</v>
      </c>
      <c r="LV59" s="5" t="str" cm="1">
        <f t="array" aca="1" ref="LV59" ca="1">IF(OR(LW59:MD59&lt;&gt;"-"),TRUE,"-")</f>
        <v>-</v>
      </c>
      <c r="LW59" s="19" t="str">
        <f t="shared" ca="1" si="471"/>
        <v>-</v>
      </c>
      <c r="LX59" s="19" t="str">
        <f t="shared" ca="1" si="471"/>
        <v>-</v>
      </c>
      <c r="LY59" s="19" t="str">
        <f t="shared" ca="1" si="471"/>
        <v>-</v>
      </c>
      <c r="LZ59" s="19" t="str">
        <f t="shared" ca="1" si="471"/>
        <v>-</v>
      </c>
      <c r="MA59" s="19" t="str">
        <f t="shared" ca="1" si="471"/>
        <v>-</v>
      </c>
      <c r="MB59" s="19" t="str">
        <f t="shared" ca="1" si="471"/>
        <v>-</v>
      </c>
      <c r="MC59" s="19" t="str">
        <f t="shared" ca="1" si="471"/>
        <v>-</v>
      </c>
      <c r="MD59" s="19" t="str">
        <f t="shared" ca="1" si="471"/>
        <v>-</v>
      </c>
      <c r="ME59" s="5" t="b">
        <f t="array" aca="1" ref="ME59" ca="1">IF(OR(MF59:ML59&lt;&gt;"-"),TRUE,"-")</f>
        <v>1</v>
      </c>
      <c r="MF59" s="19" t="str">
        <f t="shared" ca="1" si="383"/>
        <v>-</v>
      </c>
      <c r="MG59" s="19" t="str">
        <f t="shared" ca="1" si="383"/>
        <v>-</v>
      </c>
      <c r="MH59" s="19">
        <f t="shared" ca="1" si="383"/>
        <v>999999</v>
      </c>
      <c r="MI59" s="19">
        <f t="shared" ca="1" si="383"/>
        <v>999999</v>
      </c>
      <c r="MJ59" s="19">
        <f t="shared" ca="1" si="383"/>
        <v>999999</v>
      </c>
      <c r="MK59" s="19">
        <f t="shared" ca="1" si="383"/>
        <v>999999</v>
      </c>
      <c r="ML59" s="19">
        <f t="shared" ca="1" si="383"/>
        <v>999999</v>
      </c>
      <c r="MM59" s="5" t="str">
        <f t="array" aca="1" ref="MM59" ca="1">IF(OR(MN59:MO59&lt;&gt;"-"),TRUE,"-")</f>
        <v>-</v>
      </c>
      <c r="MN59" s="19" t="str">
        <f t="shared" ca="1" si="467"/>
        <v>-</v>
      </c>
      <c r="MO59" s="19" t="str">
        <f t="shared" ca="1" si="467"/>
        <v>-</v>
      </c>
      <c r="MP59" s="19" t="b">
        <f t="shared" ca="1" si="383"/>
        <v>1</v>
      </c>
      <c r="MQ59" s="19">
        <f t="shared" ca="1" si="383"/>
        <v>0</v>
      </c>
      <c r="MR59" s="5" t="str">
        <f t="shared" ca="1" si="333"/>
        <v>-</v>
      </c>
      <c r="MS59" s="5" t="str">
        <f t="shared" ca="1" si="333"/>
        <v>-</v>
      </c>
      <c r="MT59" s="5" t="str">
        <f t="shared" ca="1" si="333"/>
        <v>-</v>
      </c>
      <c r="MU59" s="5" t="str">
        <f t="shared" ca="1" si="333"/>
        <v>-</v>
      </c>
      <c r="MV59" s="19" t="str">
        <f t="shared" ca="1" si="237"/>
        <v>-</v>
      </c>
      <c r="MW59" s="19" t="str">
        <f t="shared" ca="1" si="238"/>
        <v>-</v>
      </c>
      <c r="MX59" s="19" t="str">
        <f t="shared" ca="1" si="238"/>
        <v>-</v>
      </c>
      <c r="MY59" s="19" t="str">
        <f t="shared" ca="1" si="238"/>
        <v>-</v>
      </c>
      <c r="MZ59" s="19" t="str">
        <f t="shared" ca="1" si="238"/>
        <v>-</v>
      </c>
      <c r="NA59" s="19" t="str">
        <f t="shared" ca="1" si="238"/>
        <v>-</v>
      </c>
      <c r="NB59" s="19" t="str">
        <f t="shared" ca="1" si="238"/>
        <v>-</v>
      </c>
      <c r="NC59" s="5" t="str">
        <f t="shared" ca="1" si="458"/>
        <v>-</v>
      </c>
      <c r="ND59" s="5">
        <f t="shared" ca="1" si="458"/>
        <v>500</v>
      </c>
      <c r="NE59" s="5">
        <f t="shared" ca="1" si="458"/>
        <v>500</v>
      </c>
      <c r="NF59" s="5" t="str">
        <f t="shared" ca="1" si="458"/>
        <v>-</v>
      </c>
      <c r="NG59" s="5">
        <f t="shared" ca="1" si="458"/>
        <v>150</v>
      </c>
      <c r="NH59" s="5">
        <f t="shared" ca="1" si="458"/>
        <v>550</v>
      </c>
      <c r="NI59" s="5">
        <f t="shared" ca="1" si="336"/>
        <v>1</v>
      </c>
      <c r="NJ59" s="9"/>
      <c r="NK59" s="19">
        <f t="shared" ca="1" si="335"/>
        <v>70</v>
      </c>
      <c r="NL59" s="19">
        <f t="shared" ca="1" si="386"/>
        <v>50</v>
      </c>
      <c r="NM59" s="19">
        <f t="shared" ca="1" si="386"/>
        <v>75</v>
      </c>
      <c r="NN59" s="19">
        <f t="shared" ca="1" si="386"/>
        <v>50</v>
      </c>
      <c r="NO59" s="19">
        <f t="shared" ca="1" si="239"/>
        <v>1</v>
      </c>
      <c r="NP59" s="5">
        <f t="shared" ca="1" si="337"/>
        <v>1</v>
      </c>
      <c r="NQ59" s="19">
        <f t="shared" ca="1" si="368"/>
        <v>1</v>
      </c>
      <c r="NR59" s="19">
        <f t="shared" ca="1" si="368"/>
        <v>1</v>
      </c>
      <c r="NS59" s="9"/>
      <c r="NT59" s="19" t="b">
        <f t="shared" ca="1" si="386"/>
        <v>0</v>
      </c>
      <c r="NU59" s="19" t="b">
        <f t="shared" ca="1" si="386"/>
        <v>0</v>
      </c>
      <c r="NV59" s="19" t="str">
        <f t="shared" ca="1" si="429"/>
        <v>-</v>
      </c>
      <c r="NW59" s="19" t="str">
        <f t="shared" ca="1" si="429"/>
        <v>-</v>
      </c>
      <c r="NX59" s="19">
        <f t="shared" ca="1" si="386"/>
        <v>1</v>
      </c>
      <c r="NY59" s="19">
        <f t="shared" ca="1" si="386"/>
        <v>1</v>
      </c>
      <c r="NZ59" s="19">
        <f t="shared" ca="1" si="386"/>
        <v>2.1403206110492325</v>
      </c>
      <c r="OA59" s="19">
        <f t="shared" ca="1" si="386"/>
        <v>1.965073149607067</v>
      </c>
      <c r="OB59" s="19">
        <f t="shared" ca="1" si="386"/>
        <v>1.9869867897902949</v>
      </c>
      <c r="OC59" s="19">
        <f t="shared" ca="1" si="386"/>
        <v>0.84809443844984356</v>
      </c>
      <c r="OD59" s="19">
        <f t="shared" ca="1" si="386"/>
        <v>1.2867145190754228</v>
      </c>
      <c r="OE59" s="19">
        <f t="shared" ca="1" si="386"/>
        <v>1</v>
      </c>
      <c r="OF59" s="19">
        <f t="shared" ca="1" si="386"/>
        <v>0.26</v>
      </c>
      <c r="OG59" s="9"/>
      <c r="OH59" s="12" t="str">
        <f t="shared" ca="1" si="339"/>
        <v>-</v>
      </c>
      <c r="OI59" s="19" t="str">
        <f t="shared" ca="1" si="340"/>
        <v>-</v>
      </c>
      <c r="OJ59" s="19" t="str">
        <f t="shared" ca="1" si="340"/>
        <v>-</v>
      </c>
      <c r="OK59" s="19" t="str">
        <f t="shared" ca="1" si="341"/>
        <v>-</v>
      </c>
      <c r="OL59" s="19" t="str">
        <f t="shared" ca="1" si="340"/>
        <v>-</v>
      </c>
      <c r="OM59" s="19" t="str">
        <f t="shared" ca="1" si="342"/>
        <v>-</v>
      </c>
      <c r="ON59" s="19" t="str">
        <f t="shared" ca="1" si="340"/>
        <v>-</v>
      </c>
      <c r="OO59" s="19" t="str">
        <f t="shared" ca="1" si="340"/>
        <v>-</v>
      </c>
      <c r="OP59" s="19" t="str">
        <f t="shared" ca="1" si="340"/>
        <v>-</v>
      </c>
      <c r="OQ59" s="19" t="str">
        <f t="shared" ca="1" si="340"/>
        <v>-</v>
      </c>
      <c r="OR59" s="19" t="str">
        <f t="shared" ca="1" si="340"/>
        <v>-</v>
      </c>
      <c r="OS59" s="19" t="str">
        <f t="shared" ca="1" si="340"/>
        <v>-</v>
      </c>
      <c r="OT59" s="19" t="str">
        <f t="shared" ca="1" si="340"/>
        <v>-</v>
      </c>
      <c r="OU59" s="19" t="str">
        <f t="shared" ca="1" si="340"/>
        <v>-</v>
      </c>
      <c r="OV59" s="19" t="str">
        <f t="shared" ca="1" si="340"/>
        <v>-</v>
      </c>
      <c r="OW59" s="19" t="str">
        <f t="shared" ca="1" si="340"/>
        <v>-</v>
      </c>
      <c r="OX59" s="19" t="str">
        <f t="shared" ca="1" si="340"/>
        <v>-</v>
      </c>
      <c r="OY59" s="19" t="str">
        <f t="shared" ca="1" si="340"/>
        <v>-</v>
      </c>
      <c r="OZ59" s="19" t="str">
        <f t="shared" ca="1" si="340"/>
        <v>-</v>
      </c>
      <c r="PA59" s="19" t="str">
        <f t="shared" ca="1" si="343"/>
        <v>-</v>
      </c>
      <c r="PB59" s="19" t="str">
        <f t="shared" ca="1" si="343"/>
        <v>-</v>
      </c>
      <c r="PC59" s="19" t="str">
        <f t="shared" ca="1" si="343"/>
        <v>-</v>
      </c>
      <c r="PD59" s="19" t="str">
        <f t="shared" ca="1" si="343"/>
        <v>-</v>
      </c>
      <c r="PE59" s="19" t="str">
        <f t="shared" ca="1" si="343"/>
        <v>-</v>
      </c>
      <c r="PF59" s="19" t="str">
        <f t="shared" ca="1" si="343"/>
        <v>-</v>
      </c>
      <c r="PG59" s="19" t="str">
        <f t="shared" ca="1" si="343"/>
        <v>-</v>
      </c>
      <c r="PH59" s="19" t="str">
        <f t="shared" ca="1" si="344"/>
        <v>-</v>
      </c>
      <c r="PI59" s="19" t="str">
        <f t="shared" ca="1" si="344"/>
        <v>-</v>
      </c>
      <c r="PJ59" s="19" t="str">
        <f t="shared" ca="1" si="344"/>
        <v>-</v>
      </c>
      <c r="PK59" s="19" t="str">
        <f t="shared" ca="1" si="344"/>
        <v>-</v>
      </c>
      <c r="PL59" s="19" t="str">
        <f t="shared" ca="1" si="344"/>
        <v>-</v>
      </c>
      <c r="PM59" s="19" t="str">
        <f t="shared" ca="1" si="344"/>
        <v>-</v>
      </c>
      <c r="PN59" s="19" t="str">
        <f t="shared" ca="1" si="344"/>
        <v>-</v>
      </c>
      <c r="PO59" s="19" t="str">
        <f t="shared" ca="1" si="344"/>
        <v>-</v>
      </c>
      <c r="PP59" s="19" t="str">
        <f t="shared" ca="1" si="344"/>
        <v>-</v>
      </c>
      <c r="PQ59" s="19" t="str">
        <f t="shared" ca="1" si="344"/>
        <v>-</v>
      </c>
      <c r="PR59" s="19" t="str">
        <f t="shared" ca="1" si="343"/>
        <v>-</v>
      </c>
      <c r="PS59" s="19" t="str">
        <f t="shared" ca="1" si="343"/>
        <v>-</v>
      </c>
      <c r="PT59" s="19" t="str">
        <f t="shared" ca="1" si="343"/>
        <v>-</v>
      </c>
      <c r="PU59" s="19" t="str">
        <f t="shared" ca="1" si="343"/>
        <v>-</v>
      </c>
      <c r="PV59" s="19" t="str">
        <f t="shared" ca="1" si="343"/>
        <v>-</v>
      </c>
      <c r="PW59" s="19" t="str">
        <f t="shared" ca="1" si="343"/>
        <v>-</v>
      </c>
      <c r="PX59" s="19" t="str">
        <f t="shared" ca="1" si="343"/>
        <v>-</v>
      </c>
      <c r="PY59" s="19" t="str">
        <f t="shared" ca="1" si="343"/>
        <v>-</v>
      </c>
      <c r="PZ59" s="19" t="str">
        <f t="shared" ca="1" si="343"/>
        <v>-</v>
      </c>
      <c r="QA59" s="19" t="str">
        <f t="shared" ca="1" si="345"/>
        <v>-</v>
      </c>
      <c r="QB59" s="19" t="str">
        <f t="shared" ca="1" si="345"/>
        <v>-</v>
      </c>
      <c r="QC59" s="19" t="str">
        <f t="shared" ca="1" si="345"/>
        <v>-</v>
      </c>
      <c r="QD59" s="19" t="str">
        <f t="shared" ca="1" si="345"/>
        <v>-</v>
      </c>
      <c r="QE59" s="19" t="str">
        <f t="shared" ca="1" si="345"/>
        <v>-</v>
      </c>
      <c r="QF59" s="19" t="str">
        <f t="shared" ca="1" si="345"/>
        <v>-</v>
      </c>
      <c r="QG59" s="19" t="str">
        <f t="shared" ca="1" si="345"/>
        <v>-</v>
      </c>
      <c r="QH59" s="19" t="str">
        <f t="shared" ca="1" si="345"/>
        <v>-</v>
      </c>
      <c r="QI59" s="19" t="str">
        <f t="shared" ca="1" si="345"/>
        <v>-</v>
      </c>
      <c r="QJ59" s="19" t="str">
        <f t="shared" ca="1" si="345"/>
        <v>-</v>
      </c>
      <c r="QK59" s="19" t="str">
        <f t="shared" ca="1" si="345"/>
        <v>-</v>
      </c>
      <c r="QL59" s="19" t="str">
        <f t="shared" ca="1" si="345"/>
        <v>-</v>
      </c>
      <c r="QM59" s="19" t="str">
        <f t="shared" ca="1" si="345"/>
        <v>-</v>
      </c>
      <c r="QN59" s="19" t="str">
        <f t="shared" ca="1" si="345"/>
        <v>-</v>
      </c>
      <c r="QO59" s="19" t="str">
        <f t="shared" ca="1" si="345"/>
        <v>-</v>
      </c>
      <c r="QP59" s="19" t="str">
        <f t="shared" ca="1" si="345"/>
        <v>-</v>
      </c>
      <c r="QQ59" s="19" t="str">
        <f t="shared" ca="1" si="346"/>
        <v>-</v>
      </c>
      <c r="QR59" s="12" t="b">
        <f t="shared" ca="1" si="347"/>
        <v>1</v>
      </c>
      <c r="QS59" s="19" t="str">
        <f t="shared" ca="1" si="346"/>
        <v>-</v>
      </c>
      <c r="QT59" s="19" t="str">
        <f t="shared" ca="1" si="346"/>
        <v>-</v>
      </c>
      <c r="QU59" s="19" t="str">
        <f t="shared" ca="1" si="346"/>
        <v>-</v>
      </c>
      <c r="QV59" s="19" t="str">
        <f t="shared" ca="1" si="405"/>
        <v>-</v>
      </c>
      <c r="QW59" s="19" t="str">
        <f t="shared" ca="1" si="405"/>
        <v>-</v>
      </c>
      <c r="QX59" s="19" t="str">
        <f t="shared" ca="1" si="405"/>
        <v>-</v>
      </c>
      <c r="QY59" s="19" t="str">
        <f t="shared" ca="1" si="405"/>
        <v>-</v>
      </c>
      <c r="QZ59" s="19" t="str">
        <f t="shared" ca="1" si="405"/>
        <v>-</v>
      </c>
      <c r="RA59" s="19" t="str">
        <f t="shared" ca="1" si="405"/>
        <v>-</v>
      </c>
      <c r="RB59" s="19" t="str">
        <f t="shared" ca="1" si="346"/>
        <v>-</v>
      </c>
      <c r="RC59" s="19" t="str">
        <f t="shared" ca="1" si="346"/>
        <v>-</v>
      </c>
      <c r="RD59" s="19" t="str">
        <f t="shared" ca="1" si="346"/>
        <v>-</v>
      </c>
      <c r="RE59" s="19" t="str">
        <f t="shared" ca="1" si="346"/>
        <v>-</v>
      </c>
      <c r="RF59" s="19" t="str">
        <f t="shared" ca="1" si="346"/>
        <v>-</v>
      </c>
      <c r="RG59" s="19" t="str">
        <f t="shared" ca="1" si="346"/>
        <v>-</v>
      </c>
      <c r="RH59" s="19" t="str">
        <f t="shared" ca="1" si="346"/>
        <v>-</v>
      </c>
      <c r="RI59" s="19" t="str">
        <f t="shared" ca="1" si="346"/>
        <v>-</v>
      </c>
      <c r="RJ59" s="19" t="str">
        <f t="shared" ca="1" si="346"/>
        <v>-</v>
      </c>
      <c r="RK59" s="19" t="str">
        <f t="shared" ca="1" si="346"/>
        <v>-</v>
      </c>
      <c r="RL59" s="19" t="str">
        <f t="shared" ca="1" si="346"/>
        <v>-</v>
      </c>
      <c r="RM59" s="19" t="str">
        <f t="shared" ca="1" si="348"/>
        <v>-</v>
      </c>
      <c r="RN59" s="19" t="str">
        <f t="shared" ca="1" si="348"/>
        <v>-</v>
      </c>
      <c r="RO59" s="19" t="str">
        <f t="shared" ca="1" si="348"/>
        <v>-</v>
      </c>
      <c r="RP59" s="19" t="str">
        <f t="shared" ca="1" si="348"/>
        <v>-</v>
      </c>
      <c r="RQ59" s="19" t="str">
        <f t="shared" ca="1" si="348"/>
        <v>-</v>
      </c>
      <c r="RR59" s="19" t="str">
        <f t="shared" ca="1" si="348"/>
        <v>-</v>
      </c>
      <c r="RS59" s="19" t="str">
        <f t="shared" ca="1" si="348"/>
        <v>-</v>
      </c>
      <c r="RT59" s="19" t="str">
        <f t="shared" ca="1" si="348"/>
        <v>-</v>
      </c>
      <c r="RU59" s="19" t="str">
        <f t="shared" ca="1" si="348"/>
        <v>-</v>
      </c>
      <c r="RV59" s="19" t="str">
        <f t="shared" ca="1" si="349"/>
        <v>-</v>
      </c>
      <c r="RW59" s="19" t="str">
        <f t="shared" ca="1" si="349"/>
        <v>-</v>
      </c>
      <c r="RX59" s="19" t="str">
        <f t="shared" ca="1" si="349"/>
        <v>-</v>
      </c>
      <c r="RY59" s="19" t="str">
        <f t="shared" ca="1" si="349"/>
        <v>-</v>
      </c>
      <c r="RZ59" s="19" t="str">
        <f t="shared" ca="1" si="349"/>
        <v>-</v>
      </c>
      <c r="SA59" s="19" t="str">
        <f t="shared" ca="1" si="349"/>
        <v>-</v>
      </c>
      <c r="SB59" s="19" t="str">
        <f t="shared" ca="1" si="348"/>
        <v>-</v>
      </c>
      <c r="SC59" s="19" t="str">
        <f t="shared" ca="1" si="348"/>
        <v>-</v>
      </c>
      <c r="SD59" s="19" t="str">
        <f t="shared" ca="1" si="348"/>
        <v>-</v>
      </c>
      <c r="SE59" s="19" t="str">
        <f t="shared" ca="1" si="348"/>
        <v>-</v>
      </c>
      <c r="SF59" s="19" t="str">
        <f t="shared" ca="1" si="348"/>
        <v>-</v>
      </c>
      <c r="SG59" s="19" t="str">
        <f t="shared" ca="1" si="348"/>
        <v>-</v>
      </c>
      <c r="SH59" s="19" t="str">
        <f t="shared" ca="1" si="348"/>
        <v>-</v>
      </c>
      <c r="SI59" s="19" t="str">
        <f t="shared" ca="1" si="350"/>
        <v>-</v>
      </c>
      <c r="SJ59" s="19" t="str">
        <f t="shared" ca="1" si="350"/>
        <v>-</v>
      </c>
      <c r="SK59" s="19" t="str">
        <f t="shared" ca="1" si="350"/>
        <v>-</v>
      </c>
      <c r="SL59" s="19" t="str">
        <f t="shared" ca="1" si="350"/>
        <v>-</v>
      </c>
      <c r="SM59" s="19" t="str">
        <f t="shared" ca="1" si="350"/>
        <v>-</v>
      </c>
      <c r="SN59" s="19" t="str">
        <f t="shared" ca="1" si="350"/>
        <v>-</v>
      </c>
      <c r="SO59" s="19" t="str">
        <f t="shared" ca="1" si="350"/>
        <v>-</v>
      </c>
      <c r="SP59" s="19" t="str">
        <f t="shared" ca="1" si="350"/>
        <v>-</v>
      </c>
      <c r="SQ59" s="19" t="str">
        <f t="shared" ca="1" si="350"/>
        <v>-</v>
      </c>
      <c r="SR59" s="19" t="str">
        <f t="shared" ca="1" si="350"/>
        <v>-</v>
      </c>
      <c r="SS59" s="19" t="str">
        <f t="shared" ca="1" si="350"/>
        <v>-</v>
      </c>
      <c r="ST59" s="19" t="str">
        <f t="shared" ca="1" si="350"/>
        <v>-</v>
      </c>
      <c r="SU59" s="19" t="str">
        <f t="shared" ca="1" si="350"/>
        <v>-</v>
      </c>
      <c r="SV59" s="19" t="str">
        <f t="shared" ca="1" si="351"/>
        <v>-</v>
      </c>
      <c r="SW59" s="19" t="str">
        <f t="shared" ca="1" si="351"/>
        <v>-</v>
      </c>
      <c r="SX59" s="19" t="str">
        <f t="shared" ca="1" si="351"/>
        <v>-</v>
      </c>
      <c r="SY59" s="19" t="str">
        <f t="shared" ca="1" si="351"/>
        <v>-</v>
      </c>
      <c r="SZ59" s="19" t="str">
        <f t="shared" ca="1" si="351"/>
        <v>-</v>
      </c>
      <c r="TA59" s="19" t="str">
        <f t="shared" ca="1" si="351"/>
        <v>-</v>
      </c>
      <c r="TB59" s="12" t="str">
        <f t="shared" ca="1" si="352"/>
        <v>-</v>
      </c>
      <c r="TC59" s="19" t="str">
        <f t="shared" ca="1" si="482"/>
        <v>-</v>
      </c>
      <c r="TD59" s="19" t="str">
        <f t="shared" ca="1" si="482"/>
        <v>-</v>
      </c>
      <c r="TE59" s="19" t="str">
        <f t="shared" ca="1" si="482"/>
        <v>-</v>
      </c>
      <c r="TF59" s="19" t="str">
        <f t="shared" ca="1" si="482"/>
        <v>-</v>
      </c>
      <c r="TG59" s="19" t="str">
        <f t="shared" ca="1" si="482"/>
        <v>-</v>
      </c>
      <c r="TH59" s="19" t="str">
        <f t="shared" ca="1" si="482"/>
        <v>-</v>
      </c>
      <c r="TI59" s="19" t="str">
        <f t="shared" ca="1" si="482"/>
        <v>-</v>
      </c>
      <c r="TJ59" s="19" t="str">
        <f t="shared" ca="1" si="482"/>
        <v>-</v>
      </c>
      <c r="TK59" s="19" t="str">
        <f t="shared" ca="1" si="482"/>
        <v>-</v>
      </c>
      <c r="TL59" s="19" t="str">
        <f t="shared" ca="1" si="482"/>
        <v>-</v>
      </c>
      <c r="TM59" s="19" t="str">
        <f t="shared" ca="1" si="482"/>
        <v>-</v>
      </c>
      <c r="TN59" s="19" t="str">
        <f t="shared" ca="1" si="482"/>
        <v>-</v>
      </c>
      <c r="TO59" s="19" t="str">
        <f t="shared" ca="1" si="482"/>
        <v>-</v>
      </c>
      <c r="TP59" s="19" t="str">
        <f t="shared" ca="1" si="482"/>
        <v>-</v>
      </c>
      <c r="TQ59" s="19" t="str">
        <f t="shared" ca="1" si="482"/>
        <v>-</v>
      </c>
      <c r="TR59" s="19" t="str">
        <f t="shared" ca="1" si="482"/>
        <v>-</v>
      </c>
      <c r="TS59" s="19" t="str">
        <f t="shared" ca="1" si="482"/>
        <v>-</v>
      </c>
      <c r="TT59" s="19" t="str">
        <f t="shared" ca="1" si="482"/>
        <v>-</v>
      </c>
      <c r="TU59" s="19" t="str">
        <f t="shared" ca="1" si="482"/>
        <v>-</v>
      </c>
      <c r="TV59" s="19" t="str">
        <f t="shared" ca="1" si="482"/>
        <v>-</v>
      </c>
      <c r="TW59" s="19" t="str">
        <f t="shared" ca="1" si="482"/>
        <v>-</v>
      </c>
      <c r="TX59" s="19" t="str">
        <f t="shared" ca="1" si="482"/>
        <v>-</v>
      </c>
      <c r="TY59" s="19" t="str">
        <f t="shared" ca="1" si="482"/>
        <v>-</v>
      </c>
      <c r="TZ59" s="19" t="str">
        <f t="shared" ca="1" si="482"/>
        <v>-</v>
      </c>
      <c r="UA59" s="19" t="str">
        <f t="shared" ca="1" si="482"/>
        <v>-</v>
      </c>
      <c r="UB59" s="19" t="str">
        <f t="shared" ca="1" si="482"/>
        <v>-</v>
      </c>
      <c r="UC59" s="19" t="str">
        <f t="shared" ca="1" si="482"/>
        <v>-</v>
      </c>
      <c r="UD59" s="19" t="str">
        <f t="shared" ca="1" si="482"/>
        <v>-</v>
      </c>
      <c r="UE59" s="19" t="str">
        <f t="shared" ca="1" si="482"/>
        <v>-</v>
      </c>
      <c r="UF59" s="19" t="str">
        <f t="shared" ca="1" si="482"/>
        <v>-</v>
      </c>
      <c r="UG59" s="19" t="str">
        <f t="shared" ca="1" si="482"/>
        <v>-</v>
      </c>
      <c r="UH59" s="19" t="str">
        <f t="shared" ca="1" si="482"/>
        <v>-</v>
      </c>
      <c r="UI59" s="19" t="str">
        <f t="shared" ca="1" si="482"/>
        <v>-</v>
      </c>
      <c r="UJ59" s="19" t="str">
        <f t="shared" ca="1" si="482"/>
        <v>-</v>
      </c>
      <c r="UK59" s="19" t="str">
        <f t="shared" ca="1" si="482"/>
        <v>-</v>
      </c>
      <c r="UL59" s="19" t="str">
        <f t="shared" ca="1" si="482"/>
        <v>-</v>
      </c>
      <c r="UM59" s="19" t="str">
        <f t="shared" ca="1" si="482"/>
        <v>-</v>
      </c>
      <c r="UN59" s="19" t="str">
        <f t="shared" ca="1" si="482"/>
        <v>-</v>
      </c>
      <c r="UO59" s="19" t="str">
        <f t="shared" ca="1" si="482"/>
        <v>-</v>
      </c>
      <c r="UP59" s="19" t="str">
        <f t="shared" ca="1" si="482"/>
        <v>-</v>
      </c>
      <c r="UQ59" s="19" t="str">
        <f t="shared" ca="1" si="482"/>
        <v>-</v>
      </c>
      <c r="UR59" s="19" t="str">
        <f t="shared" ca="1" si="482"/>
        <v>-</v>
      </c>
      <c r="US59" s="19" t="str">
        <f t="shared" ca="1" si="482"/>
        <v>-</v>
      </c>
      <c r="UT59" s="19" t="str">
        <f t="shared" ca="1" si="482"/>
        <v>-</v>
      </c>
      <c r="UU59" s="19" t="str">
        <f t="shared" ca="1" si="482"/>
        <v>-</v>
      </c>
      <c r="UV59" s="19" t="str">
        <f t="shared" ca="1" si="482"/>
        <v>-</v>
      </c>
      <c r="UW59" s="19" t="str">
        <f t="shared" ca="1" si="482"/>
        <v>-</v>
      </c>
      <c r="UX59" s="19" t="str">
        <f t="shared" ca="1" si="482"/>
        <v>-</v>
      </c>
      <c r="UY59" s="19" t="str">
        <f t="shared" ca="1" si="482"/>
        <v>-</v>
      </c>
      <c r="UZ59" s="19" t="str">
        <f t="shared" ca="1" si="482"/>
        <v>-</v>
      </c>
      <c r="VA59" s="19" t="str">
        <f t="shared" ca="1" si="407"/>
        <v>-</v>
      </c>
      <c r="VB59" s="19" t="str">
        <f t="shared" ca="1" si="387"/>
        <v>-</v>
      </c>
      <c r="VC59" s="19" t="str">
        <f t="shared" ca="1" si="387"/>
        <v>-</v>
      </c>
      <c r="VD59" s="19" t="str">
        <f t="shared" ca="1" si="387"/>
        <v>-</v>
      </c>
      <c r="VE59" s="19" t="str">
        <f t="shared" ca="1" si="387"/>
        <v>-</v>
      </c>
      <c r="VF59" s="19" t="str">
        <f t="shared" ca="1" si="353"/>
        <v>-</v>
      </c>
      <c r="VG59" s="19" t="str">
        <f t="shared" ca="1" si="353"/>
        <v>-</v>
      </c>
      <c r="VH59" s="19" t="str">
        <f t="shared" ca="1" si="353"/>
        <v>-</v>
      </c>
      <c r="VI59" s="19" t="str">
        <f t="shared" ca="1" si="353"/>
        <v>-</v>
      </c>
      <c r="VJ59" s="19" t="str">
        <f t="shared" ca="1" si="353"/>
        <v>-</v>
      </c>
      <c r="VK59" s="19" t="str">
        <f t="shared" ca="1" si="353"/>
        <v>-</v>
      </c>
      <c r="VL59" s="19">
        <f t="shared" ca="1" si="388"/>
        <v>1</v>
      </c>
      <c r="VM59" s="23">
        <v>0</v>
      </c>
    </row>
    <row r="60" spans="1:585" outlineLevel="2">
      <c r="A60" s="21">
        <f t="shared" si="372"/>
        <v>55</v>
      </c>
      <c r="B60" s="561">
        <f t="shared" ca="1" si="408"/>
        <v>53</v>
      </c>
      <c r="C60">
        <f>202</f>
        <v>202</v>
      </c>
      <c r="D60" s="136" t="str">
        <f t="shared" ca="1" si="278"/>
        <v>GSW</v>
      </c>
      <c r="E60" t="b">
        <v>1</v>
      </c>
      <c r="F60" t="b">
        <v>0</v>
      </c>
      <c r="G60" s="349" t="b">
        <v>0</v>
      </c>
      <c r="H60" s="229">
        <f t="shared" ca="1" si="394"/>
        <v>20</v>
      </c>
      <c r="I60" s="229">
        <f t="shared" ca="1" si="355"/>
        <v>1</v>
      </c>
      <c r="J60" s="116">
        <f t="shared" ca="1" si="280"/>
        <v>0</v>
      </c>
      <c r="K60" s="229">
        <f t="shared" ca="1" si="355"/>
        <v>0</v>
      </c>
      <c r="L60" s="229">
        <f t="shared" ca="1" si="355"/>
        <v>0</v>
      </c>
      <c r="M60" s="229"/>
      <c r="N60" s="229">
        <f t="shared" ca="1" si="356"/>
        <v>2</v>
      </c>
      <c r="O60" s="229">
        <f t="shared" ca="1" si="357"/>
        <v>3</v>
      </c>
      <c r="P60" s="229">
        <f t="shared" ca="1" si="358"/>
        <v>2</v>
      </c>
      <c r="Q60" s="229">
        <f t="shared" ca="1" si="359"/>
        <v>2</v>
      </c>
      <c r="R60" s="229">
        <f t="shared" ca="1" si="359"/>
        <v>0</v>
      </c>
      <c r="S60" s="229">
        <f t="shared" ca="1" si="359"/>
        <v>0</v>
      </c>
      <c r="T60" s="229">
        <f t="shared" ca="1" si="359"/>
        <v>0</v>
      </c>
      <c r="U60" s="229">
        <f t="shared" ca="1" si="359"/>
        <v>0</v>
      </c>
      <c r="V60" s="229">
        <f t="shared" ca="1" si="358"/>
        <v>0</v>
      </c>
      <c r="W60" s="229">
        <f t="shared" ca="1" si="360"/>
        <v>1</v>
      </c>
      <c r="X60" s="229">
        <f t="shared" ca="1" si="358"/>
        <v>1</v>
      </c>
      <c r="Y60" s="229">
        <f t="shared" ca="1" si="358"/>
        <v>1</v>
      </c>
      <c r="Z60" s="265"/>
      <c r="AA60" s="265"/>
      <c r="AB60" s="265"/>
      <c r="AC60" s="265"/>
      <c r="AD60" s="265"/>
      <c r="AE60" s="229">
        <f t="shared" ca="1" si="361"/>
        <v>0</v>
      </c>
      <c r="AF60" s="265"/>
      <c r="AG60" s="265">
        <f t="shared" ca="1" si="362"/>
        <v>0</v>
      </c>
      <c r="AH60" s="265">
        <f t="shared" ca="1" si="362"/>
        <v>0</v>
      </c>
      <c r="AI60" s="265">
        <f t="shared" ca="1" si="362"/>
        <v>0</v>
      </c>
      <c r="AJ60" s="265">
        <f t="shared" ca="1" si="362"/>
        <v>0</v>
      </c>
      <c r="AK60" s="265">
        <f t="shared" ca="1" si="362"/>
        <v>0</v>
      </c>
      <c r="AL60" s="265">
        <f t="shared" ca="1" si="362"/>
        <v>0</v>
      </c>
      <c r="AM60" s="265">
        <f t="shared" ca="1" si="362"/>
        <v>0</v>
      </c>
      <c r="AN60" s="136">
        <f t="shared" ca="1" si="284"/>
        <v>2</v>
      </c>
      <c r="AO60" s="136">
        <f ca="1">INDEX(CHOOSE($P60,DataAutumn!i.AdultDrys,DataWinter!i.AdultDrys,DataSpring!i.AdultDrys),1,$O60)</f>
        <v>4</v>
      </c>
      <c r="AP60" s="5">
        <f t="shared" ca="1" si="285"/>
        <v>1</v>
      </c>
      <c r="AQ60" s="5">
        <f t="shared" ca="1" si="285"/>
        <v>1</v>
      </c>
      <c r="AR60" s="5">
        <f t="shared" ca="1" si="286"/>
        <v>3</v>
      </c>
      <c r="AS60">
        <f t="shared" ca="1" si="287"/>
        <v>0</v>
      </c>
      <c r="AV60" s="224" t="str">
        <f t="shared" ca="1" si="288"/>
        <v>FeedSupply 00020 GSW MWM&amp;BBT Day169 Scan2-0000 RR     GP100% WP100% MP100% T_TRUE (F33N11)</v>
      </c>
      <c r="AW60" s="9" t="str">
        <f ca="1">IF(COUNTIF(AV$5:AV60,AV60)=1,"-","Dup")</f>
        <v>-</v>
      </c>
      <c r="AX60" s="9"/>
      <c r="AY60" s="19" t="b">
        <f t="shared" ref="AY60:BF60" ca="1" si="487">OFFSET(AY$5,$B60,0)</f>
        <v>0</v>
      </c>
      <c r="AZ60" s="19" t="b">
        <f t="shared" ca="1" si="487"/>
        <v>0</v>
      </c>
      <c r="BA60" s="19" t="b">
        <f t="shared" ca="1" si="487"/>
        <v>0</v>
      </c>
      <c r="BB60" s="19" t="b">
        <f t="shared" ca="1" si="420"/>
        <v>0</v>
      </c>
      <c r="BC60" s="19" t="b">
        <f t="shared" ca="1" si="420"/>
        <v>0</v>
      </c>
      <c r="BD60" s="19" t="b">
        <f t="shared" ca="1" si="487"/>
        <v>0</v>
      </c>
      <c r="BE60" s="19" t="b">
        <f t="shared" ca="1" si="487"/>
        <v>0</v>
      </c>
      <c r="BF60" s="19" t="b">
        <f t="shared" ca="1" si="487"/>
        <v>0</v>
      </c>
      <c r="BG60" s="9"/>
      <c r="BH60" s="19" t="b">
        <f t="shared" ca="1" si="289"/>
        <v>1</v>
      </c>
      <c r="BI60" s="19" t="str">
        <f t="shared" ca="1" si="289"/>
        <v>-</v>
      </c>
      <c r="BJ60" s="19" t="str">
        <f t="shared" ca="1" si="289"/>
        <v>-</v>
      </c>
      <c r="BK60" s="19" t="str">
        <f t="shared" ca="1" si="289"/>
        <v>-</v>
      </c>
      <c r="BL60" s="19" t="b">
        <f t="shared" ca="1" si="289"/>
        <v>0</v>
      </c>
      <c r="BM60" s="19">
        <f t="shared" ca="1" si="290"/>
        <v>0</v>
      </c>
      <c r="BN60" s="19" t="b">
        <f t="shared" ca="1" si="290"/>
        <v>1</v>
      </c>
      <c r="BO60" s="9"/>
      <c r="BP60" s="19" t="str">
        <f t="shared" ca="1" si="291"/>
        <v>-</v>
      </c>
      <c r="BQ60" s="5" t="str">
        <f t="shared" ca="1" si="292"/>
        <v>-</v>
      </c>
      <c r="BR60" s="5">
        <f t="shared" ca="1" si="293"/>
        <v>0</v>
      </c>
      <c r="BS60" s="19" t="str">
        <f t="shared" ca="1" si="294"/>
        <v>-</v>
      </c>
      <c r="BT60" s="19" t="str">
        <f t="shared" ca="1" si="294"/>
        <v>-</v>
      </c>
      <c r="BU60" s="19" t="str">
        <f t="shared" ca="1" si="294"/>
        <v>-</v>
      </c>
      <c r="BV60" s="5" t="str">
        <f t="shared" ca="1" si="295"/>
        <v>-</v>
      </c>
      <c r="BW60" s="5">
        <f t="shared" ca="1" si="296"/>
        <v>0</v>
      </c>
      <c r="BX60" s="19" t="str">
        <f t="shared" ca="1" si="297"/>
        <v>-</v>
      </c>
      <c r="BY60" s="5" t="str">
        <f t="shared" ca="1" si="298"/>
        <v>-</v>
      </c>
      <c r="BZ60" s="5">
        <f t="shared" ca="1" si="299"/>
        <v>0</v>
      </c>
      <c r="CA60" s="19" t="str">
        <f t="shared" ca="1" si="300"/>
        <v>-</v>
      </c>
      <c r="CB60" s="19" t="str">
        <f t="shared" ca="1" si="300"/>
        <v>-</v>
      </c>
      <c r="CC60" s="19" t="str">
        <f t="shared" ca="1" si="300"/>
        <v>-</v>
      </c>
      <c r="CD60" s="5" t="str">
        <f t="shared" ca="1" si="301"/>
        <v>-</v>
      </c>
      <c r="CE60" s="5">
        <f t="shared" ca="1" si="302"/>
        <v>0</v>
      </c>
      <c r="CF60" s="9"/>
      <c r="CG60" s="19" t="str">
        <f t="shared" ref="CG60:CP60" ca="1" si="488">OFFSET(CG$5,$B60,0)</f>
        <v>-</v>
      </c>
      <c r="CH60" s="19" t="str">
        <f t="shared" ca="1" si="488"/>
        <v>-</v>
      </c>
      <c r="CI60" s="19" t="str">
        <f t="shared" ca="1" si="488"/>
        <v>-</v>
      </c>
      <c r="CJ60" s="19" t="str">
        <f t="shared" ca="1" si="488"/>
        <v>-</v>
      </c>
      <c r="CK60" s="19" t="str">
        <f t="shared" ca="1" si="488"/>
        <v>-</v>
      </c>
      <c r="CL60" s="19" t="str">
        <f t="shared" ca="1" si="488"/>
        <v>-</v>
      </c>
      <c r="CM60" s="19" t="str">
        <f t="shared" ca="1" si="488"/>
        <v>-</v>
      </c>
      <c r="CN60" s="19" t="str">
        <f t="shared" ca="1" si="488"/>
        <v>-</v>
      </c>
      <c r="CO60" s="19" t="str">
        <f t="shared" ca="1" si="488"/>
        <v>-</v>
      </c>
      <c r="CP60" s="19" t="str">
        <f t="shared" ca="1" si="488"/>
        <v>-</v>
      </c>
      <c r="CQ60" s="9"/>
      <c r="CR60" s="136" t="b">
        <f t="shared" ca="1" si="304"/>
        <v>1</v>
      </c>
      <c r="CS60" s="229" t="b">
        <f ca="1">OFFSET(CS60,-1,0)</f>
        <v>1</v>
      </c>
      <c r="CT60" s="19" t="b">
        <f t="shared" ca="1" si="396"/>
        <v>1</v>
      </c>
      <c r="CU60" s="582">
        <f t="shared" ca="1" si="397"/>
        <v>2321200000</v>
      </c>
      <c r="CV60" s="19" t="b">
        <f t="shared" ca="1" si="396"/>
        <v>0</v>
      </c>
      <c r="CW60" s="12" t="s">
        <v>31</v>
      </c>
      <c r="CX60" s="19" t="str">
        <f t="shared" ca="1" si="375"/>
        <v>-</v>
      </c>
      <c r="CY60" s="583">
        <f t="shared" ca="1" si="390"/>
        <v>2321200000</v>
      </c>
      <c r="CZ60" s="430">
        <f t="shared" ca="1" si="306"/>
        <v>669</v>
      </c>
      <c r="DA60" s="430">
        <f t="shared" ca="1" si="306"/>
        <v>703</v>
      </c>
      <c r="DB60" s="430">
        <f t="shared" ca="1" si="306"/>
        <v>738</v>
      </c>
      <c r="DC60" s="144">
        <f t="shared" ca="1" si="307"/>
        <v>413</v>
      </c>
      <c r="DD60" s="144">
        <f t="shared" ca="1" si="307"/>
        <v>448</v>
      </c>
      <c r="DE60" s="144">
        <f t="shared" ca="1" si="307"/>
        <v>483</v>
      </c>
      <c r="DF60" s="19" t="str">
        <f t="shared" ca="1" si="376"/>
        <v>-</v>
      </c>
      <c r="DG60" s="19" t="str">
        <f t="shared" ca="1" si="376"/>
        <v>-</v>
      </c>
      <c r="DH60" s="19" t="str">
        <f t="shared" ca="1" si="376"/>
        <v>-</v>
      </c>
      <c r="DI60" s="19" t="str">
        <f t="shared" ca="1" si="376"/>
        <v>-</v>
      </c>
      <c r="DJ60" s="19" t="str">
        <f t="shared" ca="1" si="376"/>
        <v>-</v>
      </c>
      <c r="DK60" s="19" t="str">
        <f t="shared" ca="1" si="376"/>
        <v>-</v>
      </c>
      <c r="DL60" s="12">
        <v>1</v>
      </c>
      <c r="DM60" s="12">
        <v>1</v>
      </c>
      <c r="DN60" s="19">
        <f t="shared" ca="1" si="309"/>
        <v>0</v>
      </c>
      <c r="DO60" s="19" t="str">
        <f t="shared" ca="1" si="309"/>
        <v>-</v>
      </c>
      <c r="DP60" s="19" t="str">
        <f t="shared" ca="1" si="309"/>
        <v>-</v>
      </c>
      <c r="DQ60" s="19" t="str">
        <f t="shared" ca="1" si="377"/>
        <v>-</v>
      </c>
      <c r="DR60" s="19" t="str">
        <f t="shared" ca="1" si="377"/>
        <v>-</v>
      </c>
      <c r="DS60" s="19" t="str">
        <f t="shared" ca="1" si="377"/>
        <v>-</v>
      </c>
      <c r="DT60" s="19">
        <f t="shared" ca="1" si="377"/>
        <v>0</v>
      </c>
      <c r="DU60" s="19" t="str">
        <f t="shared" ca="1" si="377"/>
        <v>-</v>
      </c>
      <c r="DV60" s="19" t="str">
        <f t="shared" ca="1" si="377"/>
        <v>-</v>
      </c>
      <c r="DW60" s="19" t="str">
        <f t="shared" ca="1" si="289"/>
        <v>-</v>
      </c>
      <c r="DX60" s="19">
        <f t="shared" ca="1" si="289"/>
        <v>1</v>
      </c>
      <c r="DY60" s="19">
        <f t="shared" ca="1" si="289"/>
        <v>1</v>
      </c>
      <c r="DZ60" s="9"/>
      <c r="EA60" s="19" t="str">
        <f t="shared" ref="EA60:EL60" ca="1" si="489">OFFSET(EA$5,$B60,0)</f>
        <v>-</v>
      </c>
      <c r="EB60" s="19" t="str">
        <f t="shared" ca="1" si="489"/>
        <v>-</v>
      </c>
      <c r="EC60" s="19" t="str">
        <f t="shared" ca="1" si="489"/>
        <v>-</v>
      </c>
      <c r="ED60" s="19" t="str">
        <f t="shared" ca="1" si="489"/>
        <v>-</v>
      </c>
      <c r="EE60" s="19" t="str">
        <f t="shared" ca="1" si="489"/>
        <v>-</v>
      </c>
      <c r="EF60" s="19" t="str">
        <f t="shared" ca="1" si="489"/>
        <v>-</v>
      </c>
      <c r="EG60" s="19" t="str">
        <f t="shared" ca="1" si="489"/>
        <v>-</v>
      </c>
      <c r="EH60" s="19" t="str">
        <f t="shared" ca="1" si="489"/>
        <v>-</v>
      </c>
      <c r="EI60" s="19" t="str">
        <f t="shared" ca="1" si="489"/>
        <v>-</v>
      </c>
      <c r="EJ60" s="19" t="str">
        <f t="shared" ca="1" si="489"/>
        <v>-</v>
      </c>
      <c r="EK60" s="19" t="str">
        <f t="shared" ca="1" si="489"/>
        <v>-</v>
      </c>
      <c r="EL60" s="19" t="str">
        <f t="shared" ca="1" si="489"/>
        <v>-</v>
      </c>
      <c r="EM60" s="19">
        <f t="shared" ca="1" si="378"/>
        <v>0</v>
      </c>
      <c r="EN60" s="19">
        <f t="shared" ca="1" si="378"/>
        <v>0</v>
      </c>
      <c r="EO60" s="19">
        <f t="shared" ca="1" si="378"/>
        <v>0</v>
      </c>
      <c r="EP60" s="19">
        <f t="shared" ca="1" si="378"/>
        <v>0</v>
      </c>
      <c r="EQ60" s="19">
        <f t="shared" ca="1" si="378"/>
        <v>0</v>
      </c>
      <c r="ER60" s="19">
        <f t="shared" ca="1" si="378"/>
        <v>0</v>
      </c>
      <c r="ES60" s="19">
        <f t="shared" ca="1" si="378"/>
        <v>0</v>
      </c>
      <c r="ET60" s="19">
        <f t="shared" ca="1" si="378"/>
        <v>0</v>
      </c>
      <c r="EU60" s="19">
        <f t="shared" ca="1" si="378"/>
        <v>0</v>
      </c>
      <c r="EV60" s="19">
        <f t="shared" ca="1" si="378"/>
        <v>0</v>
      </c>
      <c r="EW60" s="19">
        <f t="shared" ca="1" si="378"/>
        <v>0</v>
      </c>
      <c r="EX60" s="19">
        <f t="shared" ca="1" si="378"/>
        <v>0</v>
      </c>
      <c r="EY60" s="19">
        <f t="shared" ca="1" si="378"/>
        <v>0</v>
      </c>
      <c r="EZ60" s="19">
        <f t="shared" ca="1" si="378"/>
        <v>0</v>
      </c>
      <c r="FA60" s="19">
        <f t="shared" ca="1" si="378"/>
        <v>0</v>
      </c>
      <c r="FB60" s="19">
        <f t="shared" ca="1" si="378"/>
        <v>0</v>
      </c>
      <c r="FC60" s="19">
        <f t="shared" ref="FC60:HN60" ca="1" si="490">OFFSET(FC$5,$B60,0)</f>
        <v>0</v>
      </c>
      <c r="FD60" s="19">
        <f t="shared" ca="1" si="490"/>
        <v>0</v>
      </c>
      <c r="FE60" s="19">
        <f t="shared" ca="1" si="490"/>
        <v>0</v>
      </c>
      <c r="FF60" s="19">
        <f t="shared" ca="1" si="490"/>
        <v>0</v>
      </c>
      <c r="FG60" s="19">
        <f t="shared" ca="1" si="490"/>
        <v>0</v>
      </c>
      <c r="FH60" s="19">
        <f t="shared" ca="1" si="490"/>
        <v>0</v>
      </c>
      <c r="FI60" s="19">
        <f t="shared" ca="1" si="490"/>
        <v>0</v>
      </c>
      <c r="FJ60" s="19">
        <f t="shared" ca="1" si="490"/>
        <v>0</v>
      </c>
      <c r="FK60" s="19">
        <f t="shared" ca="1" si="490"/>
        <v>0</v>
      </c>
      <c r="FL60" s="19">
        <f t="shared" ca="1" si="490"/>
        <v>0</v>
      </c>
      <c r="FM60" s="19">
        <f t="shared" ca="1" si="490"/>
        <v>0</v>
      </c>
      <c r="FN60" s="19">
        <f t="shared" ca="1" si="490"/>
        <v>0</v>
      </c>
      <c r="FO60" s="19">
        <f t="shared" ca="1" si="490"/>
        <v>0</v>
      </c>
      <c r="FP60" s="19">
        <f t="shared" ca="1" si="490"/>
        <v>0</v>
      </c>
      <c r="FQ60" s="19">
        <f t="shared" ca="1" si="490"/>
        <v>0</v>
      </c>
      <c r="FR60" s="19">
        <f t="shared" ca="1" si="490"/>
        <v>0</v>
      </c>
      <c r="FS60" s="19">
        <f t="shared" ca="1" si="490"/>
        <v>0</v>
      </c>
      <c r="FT60" s="19">
        <f t="shared" ca="1" si="490"/>
        <v>0</v>
      </c>
      <c r="FU60" s="19">
        <f t="shared" ca="1" si="490"/>
        <v>0</v>
      </c>
      <c r="FV60" s="19">
        <f t="shared" ca="1" si="490"/>
        <v>0</v>
      </c>
      <c r="FW60" s="19">
        <f t="shared" ca="1" si="490"/>
        <v>0</v>
      </c>
      <c r="FX60" s="19">
        <f t="shared" ca="1" si="490"/>
        <v>0</v>
      </c>
      <c r="FY60" s="19">
        <f t="shared" ca="1" si="490"/>
        <v>0</v>
      </c>
      <c r="FZ60" s="19">
        <f t="shared" ca="1" si="490"/>
        <v>0</v>
      </c>
      <c r="GA60" s="19">
        <f t="shared" ca="1" si="490"/>
        <v>0</v>
      </c>
      <c r="GB60" s="19">
        <f t="shared" ca="1" si="490"/>
        <v>0</v>
      </c>
      <c r="GC60" s="19">
        <f t="shared" ca="1" si="490"/>
        <v>0</v>
      </c>
      <c r="GD60" s="19">
        <f t="shared" ca="1" si="490"/>
        <v>0</v>
      </c>
      <c r="GE60" s="19">
        <f t="shared" ca="1" si="490"/>
        <v>0</v>
      </c>
      <c r="GF60" s="19">
        <f t="shared" ca="1" si="490"/>
        <v>0</v>
      </c>
      <c r="GG60" s="19">
        <f t="shared" ca="1" si="490"/>
        <v>0</v>
      </c>
      <c r="GH60" s="19">
        <f t="shared" ca="1" si="490"/>
        <v>0</v>
      </c>
      <c r="GI60" s="19">
        <f t="shared" ca="1" si="490"/>
        <v>0</v>
      </c>
      <c r="GJ60" s="19">
        <f t="shared" ca="1" si="490"/>
        <v>0</v>
      </c>
      <c r="GK60" s="19">
        <f t="shared" ca="1" si="490"/>
        <v>0</v>
      </c>
      <c r="GL60" s="19">
        <f t="shared" ca="1" si="490"/>
        <v>0</v>
      </c>
      <c r="GM60" s="19">
        <f t="shared" ca="1" si="490"/>
        <v>0</v>
      </c>
      <c r="GN60" s="19">
        <f t="shared" ca="1" si="490"/>
        <v>0</v>
      </c>
      <c r="GO60" s="19">
        <f t="shared" ca="1" si="490"/>
        <v>0</v>
      </c>
      <c r="GP60" s="19">
        <f t="shared" ca="1" si="490"/>
        <v>0</v>
      </c>
      <c r="GQ60" s="19">
        <f t="shared" ca="1" si="490"/>
        <v>0</v>
      </c>
      <c r="GR60" s="19">
        <f t="shared" ca="1" si="490"/>
        <v>0</v>
      </c>
      <c r="GS60" s="19">
        <f t="shared" ca="1" si="490"/>
        <v>0</v>
      </c>
      <c r="GT60" s="19">
        <f t="shared" ca="1" si="490"/>
        <v>0</v>
      </c>
      <c r="GU60" s="19">
        <f t="shared" ca="1" si="490"/>
        <v>0</v>
      </c>
      <c r="GV60" s="19">
        <f t="shared" ca="1" si="490"/>
        <v>0</v>
      </c>
      <c r="GW60" s="19">
        <f t="shared" ca="1" si="490"/>
        <v>0</v>
      </c>
      <c r="GX60" s="19">
        <f t="shared" ca="1" si="490"/>
        <v>0</v>
      </c>
      <c r="GY60" s="19">
        <f t="shared" ca="1" si="490"/>
        <v>0</v>
      </c>
      <c r="GZ60" s="19">
        <f t="shared" ca="1" si="490"/>
        <v>0</v>
      </c>
      <c r="HA60" s="19">
        <f t="shared" ca="1" si="490"/>
        <v>0</v>
      </c>
      <c r="HB60" s="19">
        <f t="shared" ca="1" si="490"/>
        <v>0</v>
      </c>
      <c r="HC60" s="19">
        <f t="shared" ca="1" si="490"/>
        <v>0</v>
      </c>
      <c r="HD60" s="19">
        <f t="shared" ca="1" si="490"/>
        <v>0</v>
      </c>
      <c r="HE60" s="19">
        <f t="shared" ca="1" si="490"/>
        <v>0</v>
      </c>
      <c r="HF60" s="19">
        <f t="shared" ca="1" si="490"/>
        <v>0</v>
      </c>
      <c r="HG60" s="19">
        <f t="shared" ca="1" si="490"/>
        <v>0</v>
      </c>
      <c r="HH60" s="19">
        <f t="shared" ca="1" si="490"/>
        <v>0</v>
      </c>
      <c r="HI60" s="19">
        <f t="shared" ca="1" si="490"/>
        <v>0</v>
      </c>
      <c r="HJ60" s="19">
        <f t="shared" ca="1" si="490"/>
        <v>0</v>
      </c>
      <c r="HK60" s="19">
        <f t="shared" ca="1" si="490"/>
        <v>0</v>
      </c>
      <c r="HL60" s="19">
        <f t="shared" ca="1" si="490"/>
        <v>0</v>
      </c>
      <c r="HM60" s="19">
        <f t="shared" ca="1" si="490"/>
        <v>0</v>
      </c>
      <c r="HN60" s="19">
        <f t="shared" ca="1" si="490"/>
        <v>0</v>
      </c>
      <c r="HO60" s="19">
        <f t="shared" ref="HO60:HX60" ca="1" si="491">OFFSET(HO$5,$B60,0)</f>
        <v>0</v>
      </c>
      <c r="HP60" s="19">
        <f t="shared" ca="1" si="491"/>
        <v>0</v>
      </c>
      <c r="HQ60" s="19">
        <f t="shared" ca="1" si="491"/>
        <v>0</v>
      </c>
      <c r="HR60" s="19">
        <f t="shared" ca="1" si="491"/>
        <v>0</v>
      </c>
      <c r="HS60" s="19">
        <f t="shared" ca="1" si="491"/>
        <v>0</v>
      </c>
      <c r="HT60" s="19">
        <f t="shared" ca="1" si="491"/>
        <v>0</v>
      </c>
      <c r="HU60" s="19">
        <f t="shared" ca="1" si="491"/>
        <v>0</v>
      </c>
      <c r="HV60" s="19">
        <f t="shared" ca="1" si="491"/>
        <v>0</v>
      </c>
      <c r="HW60" s="19">
        <f t="shared" ca="1" si="491"/>
        <v>0</v>
      </c>
      <c r="HX60" s="19">
        <f t="shared" ca="1" si="491"/>
        <v>0</v>
      </c>
      <c r="HY60" s="19">
        <f t="shared" ca="1" si="316"/>
        <v>0</v>
      </c>
      <c r="HZ60" s="19">
        <f t="shared" ca="1" si="316"/>
        <v>0</v>
      </c>
      <c r="IA60" s="19">
        <f t="shared" ca="1" si="316"/>
        <v>0</v>
      </c>
      <c r="IB60" s="19">
        <f t="shared" ca="1" si="316"/>
        <v>0</v>
      </c>
      <c r="IC60" s="19">
        <f t="shared" ca="1" si="316"/>
        <v>0</v>
      </c>
      <c r="ID60" s="19">
        <f t="shared" ca="1" si="316"/>
        <v>0</v>
      </c>
      <c r="IE60" s="19">
        <f t="shared" ca="1" si="316"/>
        <v>0</v>
      </c>
      <c r="IF60" s="19">
        <f t="shared" ca="1" si="316"/>
        <v>0</v>
      </c>
      <c r="IG60" s="19">
        <f t="shared" ca="1" si="316"/>
        <v>0</v>
      </c>
      <c r="IH60" s="19">
        <f t="shared" ca="1" si="316"/>
        <v>0</v>
      </c>
      <c r="II60" s="19">
        <f t="shared" ca="1" si="477"/>
        <v>0</v>
      </c>
      <c r="IJ60" s="19">
        <f t="shared" ca="1" si="477"/>
        <v>0</v>
      </c>
      <c r="IK60" s="19">
        <f t="shared" ca="1" si="477"/>
        <v>0</v>
      </c>
      <c r="IL60" s="19">
        <f t="shared" ca="1" si="477"/>
        <v>0</v>
      </c>
      <c r="IM60" s="19">
        <f t="shared" ca="1" si="477"/>
        <v>0</v>
      </c>
      <c r="IN60" s="19">
        <f t="shared" ca="1" si="477"/>
        <v>0</v>
      </c>
      <c r="IO60" s="19">
        <f t="shared" ca="1" si="477"/>
        <v>0</v>
      </c>
      <c r="IP60" s="19">
        <f t="shared" ca="1" si="477"/>
        <v>0</v>
      </c>
      <c r="IQ60" s="19">
        <f t="shared" ca="1" si="477"/>
        <v>0</v>
      </c>
      <c r="IR60" s="19">
        <f t="shared" ca="1" si="477"/>
        <v>0</v>
      </c>
      <c r="IS60" s="19">
        <f t="shared" ca="1" si="477"/>
        <v>0</v>
      </c>
      <c r="IT60" s="19">
        <f t="shared" ca="1" si="477"/>
        <v>0</v>
      </c>
      <c r="IU60" s="19">
        <f t="shared" ca="1" si="477"/>
        <v>0</v>
      </c>
      <c r="IV60" s="19">
        <f t="shared" ca="1" si="477"/>
        <v>0</v>
      </c>
      <c r="IW60" s="19">
        <f t="shared" ca="1" si="477"/>
        <v>0</v>
      </c>
      <c r="IX60" s="19">
        <f t="shared" ca="1" si="477"/>
        <v>0</v>
      </c>
      <c r="IY60" s="19">
        <f t="shared" ca="1" si="477"/>
        <v>0</v>
      </c>
      <c r="IZ60" s="19">
        <f t="shared" ca="1" si="477"/>
        <v>0</v>
      </c>
      <c r="JA60" s="19">
        <f t="shared" ca="1" si="477"/>
        <v>0</v>
      </c>
      <c r="JB60" s="19">
        <f t="shared" ca="1" si="477"/>
        <v>0</v>
      </c>
      <c r="JC60" s="19">
        <f t="shared" ca="1" si="477"/>
        <v>0</v>
      </c>
      <c r="JD60" s="19">
        <f t="shared" ca="1" si="477"/>
        <v>0</v>
      </c>
      <c r="JE60" s="19">
        <f t="shared" ca="1" si="477"/>
        <v>0</v>
      </c>
      <c r="JF60" s="19">
        <f t="shared" ca="1" si="477"/>
        <v>0</v>
      </c>
      <c r="JG60" s="19">
        <f t="shared" ca="1" si="477"/>
        <v>0</v>
      </c>
      <c r="JH60" s="5">
        <f t="shared" ca="1" si="317"/>
        <v>43</v>
      </c>
      <c r="JI60" s="9"/>
      <c r="JJ60" s="5">
        <f t="shared" ca="1" si="318"/>
        <v>1</v>
      </c>
      <c r="JK60" s="5" t="b">
        <f t="shared" ca="1" si="318"/>
        <v>1</v>
      </c>
      <c r="JL60" s="19">
        <f t="shared" ref="JL60:LC60" ca="1" si="492">OFFSET(JL$5,$B60,0)</f>
        <v>0</v>
      </c>
      <c r="JM60" s="5">
        <f t="shared" ca="1" si="319"/>
        <v>0</v>
      </c>
      <c r="JN60" s="5">
        <f t="shared" ca="1" si="320"/>
        <v>0.01</v>
      </c>
      <c r="JO60" s="19">
        <f t="shared" ca="1" si="321"/>
        <v>0</v>
      </c>
      <c r="JP60" s="19">
        <f t="shared" ca="1" si="321"/>
        <v>0</v>
      </c>
      <c r="JQ60" s="19">
        <f t="shared" ca="1" si="321"/>
        <v>60</v>
      </c>
      <c r="JR60" s="19">
        <f t="shared" ca="1" si="492"/>
        <v>1</v>
      </c>
      <c r="JS60" s="19">
        <f t="shared" ca="1" si="492"/>
        <v>0</v>
      </c>
      <c r="JT60" s="19">
        <f t="shared" ca="1" si="492"/>
        <v>0</v>
      </c>
      <c r="JU60" s="19">
        <f t="shared" ca="1" si="492"/>
        <v>0</v>
      </c>
      <c r="JV60" s="19">
        <f t="shared" ca="1" si="492"/>
        <v>0</v>
      </c>
      <c r="JW60" s="19">
        <f t="shared" ca="1" si="492"/>
        <v>0</v>
      </c>
      <c r="JX60" s="19">
        <f t="shared" ca="1" si="492"/>
        <v>0</v>
      </c>
      <c r="JY60" s="19">
        <f t="shared" ca="1" si="492"/>
        <v>0</v>
      </c>
      <c r="JZ60" s="19">
        <f t="shared" ca="1" si="492"/>
        <v>0</v>
      </c>
      <c r="KA60" s="19">
        <f t="shared" ca="1" si="492"/>
        <v>0</v>
      </c>
      <c r="KB60" s="19">
        <f t="shared" ca="1" si="492"/>
        <v>0</v>
      </c>
      <c r="KC60" s="19">
        <f t="shared" ca="1" si="492"/>
        <v>0</v>
      </c>
      <c r="KD60" s="19">
        <f t="shared" ca="1" si="492"/>
        <v>0</v>
      </c>
      <c r="KE60" s="19">
        <f t="shared" ca="1" si="492"/>
        <v>0</v>
      </c>
      <c r="KF60" s="19">
        <f t="shared" ca="1" si="492"/>
        <v>0</v>
      </c>
      <c r="KG60" s="19">
        <f t="shared" ca="1" si="492"/>
        <v>0</v>
      </c>
      <c r="KH60" s="19">
        <f t="shared" ca="1" si="492"/>
        <v>0</v>
      </c>
      <c r="KI60" s="19">
        <f t="shared" ca="1" si="492"/>
        <v>0</v>
      </c>
      <c r="KJ60" s="19">
        <f t="shared" ca="1" si="492"/>
        <v>0</v>
      </c>
      <c r="KK60" s="19">
        <f t="shared" ca="1" si="492"/>
        <v>0</v>
      </c>
      <c r="KL60" s="19">
        <f t="shared" ca="1" si="492"/>
        <v>0</v>
      </c>
      <c r="KM60" s="19">
        <f t="shared" ca="1" si="492"/>
        <v>0</v>
      </c>
      <c r="KN60" s="5">
        <f t="shared" ca="1" si="322"/>
        <v>0</v>
      </c>
      <c r="KO60" s="5">
        <f t="shared" ca="1" si="322"/>
        <v>0</v>
      </c>
      <c r="KP60" s="5">
        <f t="shared" ca="1" si="322"/>
        <v>0.05</v>
      </c>
      <c r="KQ60" s="5">
        <f t="shared" ca="1" si="322"/>
        <v>0.05</v>
      </c>
      <c r="KR60" s="19">
        <f t="shared" ca="1" si="270"/>
        <v>0</v>
      </c>
      <c r="KS60" s="19">
        <f t="shared" ca="1" si="492"/>
        <v>0</v>
      </c>
      <c r="KT60" s="19">
        <f t="shared" ca="1" si="222"/>
        <v>0</v>
      </c>
      <c r="KU60" s="19">
        <f t="shared" ca="1" si="222"/>
        <v>0</v>
      </c>
      <c r="KV60" s="19">
        <f t="shared" ca="1" si="222"/>
        <v>0</v>
      </c>
      <c r="KW60" s="19">
        <f t="shared" ca="1" si="492"/>
        <v>0</v>
      </c>
      <c r="KX60" s="19">
        <f t="shared" ca="1" si="492"/>
        <v>1</v>
      </c>
      <c r="KY60" s="19">
        <f t="shared" ca="1" si="323"/>
        <v>0</v>
      </c>
      <c r="KZ60" s="19">
        <f t="shared" ca="1" si="323"/>
        <v>0</v>
      </c>
      <c r="LA60" s="19">
        <f t="shared" ca="1" si="323"/>
        <v>0</v>
      </c>
      <c r="LB60" s="19">
        <f t="shared" ca="1" si="492"/>
        <v>0</v>
      </c>
      <c r="LC60" s="19">
        <f t="shared" ca="1" si="492"/>
        <v>1</v>
      </c>
      <c r="LD60" s="9"/>
      <c r="LE60" s="19" t="str">
        <f t="shared" ca="1" si="324"/>
        <v>-</v>
      </c>
      <c r="LF60" s="19" t="str">
        <f t="shared" ca="1" si="324"/>
        <v>-</v>
      </c>
      <c r="LG60" s="19" t="str">
        <f t="shared" ca="1" si="324"/>
        <v>-</v>
      </c>
      <c r="LH60" s="19" t="str">
        <f t="shared" ca="1" si="324"/>
        <v>-</v>
      </c>
      <c r="LI60" s="5" t="b">
        <f t="shared" ca="1" si="325"/>
        <v>0</v>
      </c>
      <c r="LJ60" s="5" t="b">
        <f t="shared" ca="1" si="326"/>
        <v>0</v>
      </c>
      <c r="LK60" s="5" t="b">
        <f t="shared" ca="1" si="326"/>
        <v>1</v>
      </c>
      <c r="LL60" s="5" t="b">
        <f t="shared" ca="1" si="326"/>
        <v>0</v>
      </c>
      <c r="LM60" s="136">
        <f t="shared" ca="1" si="327"/>
        <v>2</v>
      </c>
      <c r="LN60" s="136">
        <f t="shared" ca="1" si="327"/>
        <v>2</v>
      </c>
      <c r="LO60" s="5" t="b">
        <f t="shared" ca="1" si="455"/>
        <v>0</v>
      </c>
      <c r="LP60" s="5" t="b">
        <f t="shared" ca="1" si="455"/>
        <v>0</v>
      </c>
      <c r="LQ60" s="5" t="b">
        <f t="shared" ca="1" si="455"/>
        <v>1</v>
      </c>
      <c r="LR60" s="5" t="b">
        <f t="shared" ca="1" si="455"/>
        <v>0</v>
      </c>
      <c r="LS60" s="5">
        <f t="shared" ca="1" si="456"/>
        <v>1</v>
      </c>
      <c r="LT60" s="5">
        <f t="shared" ca="1" si="456"/>
        <v>0.66</v>
      </c>
      <c r="LU60" s="5" t="b">
        <f t="shared" ca="1" si="457"/>
        <v>1</v>
      </c>
      <c r="LV60" s="5" t="str" cm="1">
        <f t="array" aca="1" ref="LV60" ca="1">IF(OR(LW60:MD60&lt;&gt;"-"),TRUE,"-")</f>
        <v>-</v>
      </c>
      <c r="LW60" s="19" t="str">
        <f t="shared" ca="1" si="471"/>
        <v>-</v>
      </c>
      <c r="LX60" s="19" t="str">
        <f t="shared" ca="1" si="471"/>
        <v>-</v>
      </c>
      <c r="LY60" s="19" t="str">
        <f t="shared" ca="1" si="471"/>
        <v>-</v>
      </c>
      <c r="LZ60" s="19" t="str">
        <f t="shared" ca="1" si="471"/>
        <v>-</v>
      </c>
      <c r="MA60" s="19" t="str">
        <f t="shared" ca="1" si="471"/>
        <v>-</v>
      </c>
      <c r="MB60" s="19" t="str">
        <f t="shared" ca="1" si="471"/>
        <v>-</v>
      </c>
      <c r="MC60" s="19" t="str">
        <f t="shared" ca="1" si="471"/>
        <v>-</v>
      </c>
      <c r="MD60" s="19" t="str">
        <f t="shared" ca="1" si="471"/>
        <v>-</v>
      </c>
      <c r="ME60" s="5" t="b">
        <f t="array" aca="1" ref="ME60" ca="1">IF(OR(MF60:ML60&lt;&gt;"-"),TRUE,"-")</f>
        <v>1</v>
      </c>
      <c r="MF60" s="19">
        <f t="shared" ca="1" si="383"/>
        <v>0</v>
      </c>
      <c r="MG60" s="19" t="str">
        <f t="shared" ca="1" si="383"/>
        <v>-</v>
      </c>
      <c r="MH60" s="19">
        <f t="shared" ca="1" si="383"/>
        <v>999999</v>
      </c>
      <c r="MI60" s="19">
        <f t="shared" ca="1" si="383"/>
        <v>999999</v>
      </c>
      <c r="MJ60" s="19">
        <f t="shared" ca="1" si="383"/>
        <v>999999</v>
      </c>
      <c r="MK60" s="19">
        <f t="shared" ca="1" si="383"/>
        <v>999999</v>
      </c>
      <c r="ML60" s="19">
        <f t="shared" ca="1" si="383"/>
        <v>999999</v>
      </c>
      <c r="MM60" s="5" t="str">
        <f t="array" aca="1" ref="MM60" ca="1">IF(OR(MN60:MO60&lt;&gt;"-"),TRUE,"-")</f>
        <v>-</v>
      </c>
      <c r="MN60" s="19" t="str">
        <f t="shared" ca="1" si="467"/>
        <v>-</v>
      </c>
      <c r="MO60" s="19" t="str">
        <f t="shared" ca="1" si="467"/>
        <v>-</v>
      </c>
      <c r="MP60" s="19" t="b">
        <f t="shared" ca="1" si="383"/>
        <v>0</v>
      </c>
      <c r="MQ60" s="19">
        <f t="shared" ca="1" si="383"/>
        <v>0</v>
      </c>
      <c r="MR60" s="5" t="str">
        <f t="shared" ca="1" si="333"/>
        <v>-</v>
      </c>
      <c r="MS60" s="5" t="str">
        <f t="shared" ca="1" si="333"/>
        <v>-</v>
      </c>
      <c r="MT60" s="5" t="str">
        <f t="shared" ca="1" si="333"/>
        <v>-</v>
      </c>
      <c r="MU60" s="5" t="str">
        <f t="shared" ca="1" si="333"/>
        <v>-</v>
      </c>
      <c r="MV60" s="19" t="str">
        <f t="shared" ca="1" si="237"/>
        <v>-</v>
      </c>
      <c r="MW60" s="19" t="str">
        <f t="shared" ca="1" si="237"/>
        <v>-</v>
      </c>
      <c r="MX60" s="19" t="str">
        <f t="shared" ca="1" si="237"/>
        <v>-</v>
      </c>
      <c r="MY60" s="19" t="str">
        <f t="shared" ca="1" si="237"/>
        <v>-</v>
      </c>
      <c r="MZ60" s="19" t="str">
        <f t="shared" ca="1" si="237"/>
        <v>-</v>
      </c>
      <c r="NA60" s="19" t="str">
        <f t="shared" ca="1" si="237"/>
        <v>-</v>
      </c>
      <c r="NB60" s="19" t="str">
        <f t="shared" ca="1" si="237"/>
        <v>-</v>
      </c>
      <c r="NC60" s="5" t="str">
        <f t="shared" ca="1" si="458"/>
        <v>-</v>
      </c>
      <c r="ND60" s="5">
        <f t="shared" ca="1" si="458"/>
        <v>500</v>
      </c>
      <c r="NE60" s="5">
        <f t="shared" ca="1" si="458"/>
        <v>500</v>
      </c>
      <c r="NF60" s="5" t="str">
        <f t="shared" ca="1" si="458"/>
        <v>-</v>
      </c>
      <c r="NG60" s="5">
        <f t="shared" ca="1" si="458"/>
        <v>150</v>
      </c>
      <c r="NH60" s="5">
        <f t="shared" ca="1" si="458"/>
        <v>550</v>
      </c>
      <c r="NI60" s="5">
        <f t="shared" ca="1" si="336"/>
        <v>1</v>
      </c>
      <c r="NJ60" s="9"/>
      <c r="NK60" s="19">
        <f t="shared" ca="1" si="335"/>
        <v>70</v>
      </c>
      <c r="NL60" s="19">
        <f t="shared" ca="1" si="335"/>
        <v>50</v>
      </c>
      <c r="NM60" s="19">
        <f t="shared" ref="NM60:OF60" ca="1" si="493">OFFSET(NM$5,$B60,0)</f>
        <v>75</v>
      </c>
      <c r="NN60" s="19">
        <f t="shared" ca="1" si="493"/>
        <v>50</v>
      </c>
      <c r="NO60" s="19">
        <f t="shared" ca="1" si="239"/>
        <v>1</v>
      </c>
      <c r="NP60" s="5">
        <f t="shared" ca="1" si="337"/>
        <v>1</v>
      </c>
      <c r="NQ60" s="19">
        <f t="shared" ca="1" si="368"/>
        <v>1</v>
      </c>
      <c r="NR60" s="19">
        <f t="shared" ca="1" si="368"/>
        <v>1</v>
      </c>
      <c r="NS60" s="9"/>
      <c r="NT60" s="19" t="b">
        <f t="shared" ca="1" si="493"/>
        <v>0</v>
      </c>
      <c r="NU60" s="19" t="b">
        <f t="shared" ca="1" si="493"/>
        <v>0</v>
      </c>
      <c r="NV60" s="19" t="str">
        <f t="shared" ca="1" si="493"/>
        <v>-</v>
      </c>
      <c r="NW60" s="19" t="str">
        <f t="shared" ca="1" si="493"/>
        <v>-</v>
      </c>
      <c r="NX60" s="19">
        <f t="shared" ca="1" si="493"/>
        <v>1</v>
      </c>
      <c r="NY60" s="19">
        <f t="shared" ca="1" si="493"/>
        <v>1</v>
      </c>
      <c r="NZ60" s="19">
        <f t="shared" ca="1" si="493"/>
        <v>2.1403206110492325</v>
      </c>
      <c r="OA60" s="19">
        <f t="shared" ca="1" si="493"/>
        <v>1.965073149607067</v>
      </c>
      <c r="OB60" s="19">
        <f t="shared" ca="1" si="493"/>
        <v>1.9869867897902949</v>
      </c>
      <c r="OC60" s="19">
        <f t="shared" ca="1" si="493"/>
        <v>0.84809443844984356</v>
      </c>
      <c r="OD60" s="19">
        <f t="shared" ca="1" si="493"/>
        <v>1.2867145190754228</v>
      </c>
      <c r="OE60" s="19">
        <f t="shared" ca="1" si="493"/>
        <v>1</v>
      </c>
      <c r="OF60" s="19">
        <f t="shared" ca="1" si="493"/>
        <v>0.26</v>
      </c>
      <c r="OG60" s="9"/>
      <c r="OH60" s="12" t="str">
        <f t="shared" ca="1" si="339"/>
        <v>-</v>
      </c>
      <c r="OI60" s="19" t="str">
        <f t="shared" ref="OI60:QT60" ca="1" si="494">OFFSET(OI$5,$B60,0)</f>
        <v>-</v>
      </c>
      <c r="OJ60" s="19" t="str">
        <f t="shared" ca="1" si="494"/>
        <v>-</v>
      </c>
      <c r="OK60" s="19" t="str">
        <f t="shared" ca="1" si="341"/>
        <v>-</v>
      </c>
      <c r="OL60" s="19" t="str">
        <f t="shared" ca="1" si="494"/>
        <v>-</v>
      </c>
      <c r="OM60" s="19" t="str">
        <f t="shared" ca="1" si="342"/>
        <v>-</v>
      </c>
      <c r="ON60" s="19" t="str">
        <f t="shared" ca="1" si="494"/>
        <v>-</v>
      </c>
      <c r="OO60" s="19" t="str">
        <f t="shared" ca="1" si="494"/>
        <v>-</v>
      </c>
      <c r="OP60" s="19" t="str">
        <f t="shared" ca="1" si="494"/>
        <v>-</v>
      </c>
      <c r="OQ60" s="19" t="str">
        <f t="shared" ca="1" si="494"/>
        <v>-</v>
      </c>
      <c r="OR60" s="19" t="str">
        <f t="shared" ca="1" si="494"/>
        <v>-</v>
      </c>
      <c r="OS60" s="19" t="str">
        <f t="shared" ca="1" si="494"/>
        <v>-</v>
      </c>
      <c r="OT60" s="19" t="str">
        <f t="shared" ca="1" si="494"/>
        <v>-</v>
      </c>
      <c r="OU60" s="19" t="str">
        <f t="shared" ca="1" si="494"/>
        <v>-</v>
      </c>
      <c r="OV60" s="19" t="str">
        <f t="shared" ca="1" si="494"/>
        <v>-</v>
      </c>
      <c r="OW60" s="19" t="str">
        <f t="shared" ca="1" si="494"/>
        <v>-</v>
      </c>
      <c r="OX60" s="19" t="str">
        <f t="shared" ca="1" si="494"/>
        <v>-</v>
      </c>
      <c r="OY60" s="19" t="str">
        <f t="shared" ca="1" si="494"/>
        <v>-</v>
      </c>
      <c r="OZ60" s="19" t="str">
        <f t="shared" ca="1" si="494"/>
        <v>-</v>
      </c>
      <c r="PA60" s="19" t="str">
        <f t="shared" ca="1" si="494"/>
        <v>-</v>
      </c>
      <c r="PB60" s="19" t="str">
        <f t="shared" ca="1" si="494"/>
        <v>-</v>
      </c>
      <c r="PC60" s="19" t="str">
        <f t="shared" ca="1" si="494"/>
        <v>-</v>
      </c>
      <c r="PD60" s="19" t="str">
        <f t="shared" ca="1" si="494"/>
        <v>-</v>
      </c>
      <c r="PE60" s="19" t="str">
        <f t="shared" ca="1" si="494"/>
        <v>-</v>
      </c>
      <c r="PF60" s="19" t="str">
        <f t="shared" ca="1" si="494"/>
        <v>-</v>
      </c>
      <c r="PG60" s="19" t="str">
        <f t="shared" ca="1" si="494"/>
        <v>-</v>
      </c>
      <c r="PH60" s="19" t="str">
        <f t="shared" ca="1" si="494"/>
        <v>-</v>
      </c>
      <c r="PI60" s="19" t="str">
        <f t="shared" ca="1" si="494"/>
        <v>-</v>
      </c>
      <c r="PJ60" s="19" t="str">
        <f t="shared" ca="1" si="494"/>
        <v>-</v>
      </c>
      <c r="PK60" s="19" t="str">
        <f t="shared" ca="1" si="494"/>
        <v>-</v>
      </c>
      <c r="PL60" s="19" t="str">
        <f t="shared" ca="1" si="494"/>
        <v>-</v>
      </c>
      <c r="PM60" s="19" t="str">
        <f t="shared" ca="1" si="494"/>
        <v>-</v>
      </c>
      <c r="PN60" s="19" t="str">
        <f t="shared" ca="1" si="494"/>
        <v>-</v>
      </c>
      <c r="PO60" s="19" t="str">
        <f t="shared" ca="1" si="494"/>
        <v>-</v>
      </c>
      <c r="PP60" s="19" t="str">
        <f t="shared" ca="1" si="494"/>
        <v>-</v>
      </c>
      <c r="PQ60" s="19" t="str">
        <f t="shared" ca="1" si="494"/>
        <v>-</v>
      </c>
      <c r="PR60" s="19" t="str">
        <f t="shared" ca="1" si="494"/>
        <v>-</v>
      </c>
      <c r="PS60" s="19" t="str">
        <f t="shared" ca="1" si="494"/>
        <v>-</v>
      </c>
      <c r="PT60" s="19" t="str">
        <f t="shared" ca="1" si="494"/>
        <v>-</v>
      </c>
      <c r="PU60" s="19" t="str">
        <f t="shared" ca="1" si="494"/>
        <v>-</v>
      </c>
      <c r="PV60" s="19" t="str">
        <f t="shared" ca="1" si="494"/>
        <v>-</v>
      </c>
      <c r="PW60" s="19" t="str">
        <f t="shared" ca="1" si="494"/>
        <v>-</v>
      </c>
      <c r="PX60" s="19" t="str">
        <f t="shared" ca="1" si="494"/>
        <v>-</v>
      </c>
      <c r="PY60" s="19" t="str">
        <f t="shared" ca="1" si="494"/>
        <v>-</v>
      </c>
      <c r="PZ60" s="19" t="str">
        <f t="shared" ca="1" si="494"/>
        <v>-</v>
      </c>
      <c r="QA60" s="19" t="str">
        <f t="shared" ca="1" si="494"/>
        <v>-</v>
      </c>
      <c r="QB60" s="19" t="str">
        <f t="shared" ca="1" si="494"/>
        <v>-</v>
      </c>
      <c r="QC60" s="19" t="str">
        <f t="shared" ca="1" si="494"/>
        <v>-</v>
      </c>
      <c r="QD60" s="19" t="str">
        <f t="shared" ca="1" si="494"/>
        <v>-</v>
      </c>
      <c r="QE60" s="19" t="str">
        <f t="shared" ca="1" si="494"/>
        <v>-</v>
      </c>
      <c r="QF60" s="19" t="str">
        <f t="shared" ca="1" si="494"/>
        <v>-</v>
      </c>
      <c r="QG60" s="19" t="str">
        <f t="shared" ca="1" si="494"/>
        <v>-</v>
      </c>
      <c r="QH60" s="19" t="str">
        <f t="shared" ca="1" si="494"/>
        <v>-</v>
      </c>
      <c r="QI60" s="19" t="str">
        <f t="shared" ca="1" si="494"/>
        <v>-</v>
      </c>
      <c r="QJ60" s="19" t="str">
        <f t="shared" ca="1" si="494"/>
        <v>-</v>
      </c>
      <c r="QK60" s="19" t="str">
        <f t="shared" ca="1" si="494"/>
        <v>-</v>
      </c>
      <c r="QL60" s="19" t="str">
        <f t="shared" ca="1" si="494"/>
        <v>-</v>
      </c>
      <c r="QM60" s="19" t="str">
        <f t="shared" ca="1" si="494"/>
        <v>-</v>
      </c>
      <c r="QN60" s="19" t="str">
        <f t="shared" ca="1" si="494"/>
        <v>-</v>
      </c>
      <c r="QO60" s="19" t="str">
        <f t="shared" ca="1" si="494"/>
        <v>-</v>
      </c>
      <c r="QP60" s="19" t="str">
        <f t="shared" ca="1" si="494"/>
        <v>-</v>
      </c>
      <c r="QQ60" s="19" t="str">
        <f t="shared" ca="1" si="494"/>
        <v>-</v>
      </c>
      <c r="QR60" s="12" t="b">
        <f t="shared" ca="1" si="347"/>
        <v>1</v>
      </c>
      <c r="QS60" s="19" t="str">
        <f t="shared" ca="1" si="494"/>
        <v>-</v>
      </c>
      <c r="QT60" s="19" t="str">
        <f t="shared" ca="1" si="494"/>
        <v>-</v>
      </c>
      <c r="QU60" s="19" t="str">
        <f t="shared" ref="QU60:TA60" ca="1" si="495">OFFSET(QU$5,$B60,0)</f>
        <v>-</v>
      </c>
      <c r="QV60" s="19" t="str">
        <f t="shared" ca="1" si="405"/>
        <v>-</v>
      </c>
      <c r="QW60" s="19" t="str">
        <f t="shared" ca="1" si="405"/>
        <v>-</v>
      </c>
      <c r="QX60" s="19" t="str">
        <f t="shared" ca="1" si="405"/>
        <v>-</v>
      </c>
      <c r="QY60" s="19" t="str">
        <f t="shared" ca="1" si="405"/>
        <v>-</v>
      </c>
      <c r="QZ60" s="19" t="str">
        <f t="shared" ca="1" si="405"/>
        <v>-</v>
      </c>
      <c r="RA60" s="19" t="str">
        <f t="shared" ca="1" si="405"/>
        <v>-</v>
      </c>
      <c r="RB60" s="19" t="str">
        <f t="shared" ca="1" si="495"/>
        <v>-</v>
      </c>
      <c r="RC60" s="19" t="str">
        <f t="shared" ca="1" si="495"/>
        <v>-</v>
      </c>
      <c r="RD60" s="19" t="str">
        <f t="shared" ca="1" si="495"/>
        <v>-</v>
      </c>
      <c r="RE60" s="19" t="str">
        <f t="shared" ca="1" si="495"/>
        <v>-</v>
      </c>
      <c r="RF60" s="19" t="str">
        <f t="shared" ca="1" si="495"/>
        <v>-</v>
      </c>
      <c r="RG60" s="19" t="str">
        <f t="shared" ca="1" si="495"/>
        <v>-</v>
      </c>
      <c r="RH60" s="19" t="str">
        <f t="shared" ca="1" si="495"/>
        <v>-</v>
      </c>
      <c r="RI60" s="19" t="str">
        <f t="shared" ca="1" si="495"/>
        <v>-</v>
      </c>
      <c r="RJ60" s="19" t="str">
        <f t="shared" ca="1" si="495"/>
        <v>-</v>
      </c>
      <c r="RK60" s="19" t="str">
        <f t="shared" ca="1" si="495"/>
        <v>-</v>
      </c>
      <c r="RL60" s="19" t="str">
        <f t="shared" ca="1" si="495"/>
        <v>-</v>
      </c>
      <c r="RM60" s="19" t="str">
        <f t="shared" ca="1" si="495"/>
        <v>-</v>
      </c>
      <c r="RN60" s="19" t="str">
        <f t="shared" ca="1" si="495"/>
        <v>-</v>
      </c>
      <c r="RO60" s="19" t="str">
        <f t="shared" ca="1" si="495"/>
        <v>-</v>
      </c>
      <c r="RP60" s="19" t="str">
        <f t="shared" ca="1" si="495"/>
        <v>-</v>
      </c>
      <c r="RQ60" s="19" t="str">
        <f t="shared" ca="1" si="495"/>
        <v>-</v>
      </c>
      <c r="RR60" s="19" t="str">
        <f t="shared" ca="1" si="495"/>
        <v>-</v>
      </c>
      <c r="RS60" s="19" t="str">
        <f t="shared" ca="1" si="495"/>
        <v>-</v>
      </c>
      <c r="RT60" s="19" t="str">
        <f t="shared" ca="1" si="495"/>
        <v>-</v>
      </c>
      <c r="RU60" s="19" t="str">
        <f t="shared" ca="1" si="495"/>
        <v>-</v>
      </c>
      <c r="RV60" s="19" t="str">
        <f t="shared" ca="1" si="349"/>
        <v>-</v>
      </c>
      <c r="RW60" s="19" t="str">
        <f t="shared" ca="1" si="349"/>
        <v>-</v>
      </c>
      <c r="RX60" s="19" t="str">
        <f t="shared" ca="1" si="349"/>
        <v>-</v>
      </c>
      <c r="RY60" s="19" t="str">
        <f t="shared" ca="1" si="349"/>
        <v>-</v>
      </c>
      <c r="RZ60" s="19" t="str">
        <f t="shared" ca="1" si="349"/>
        <v>-</v>
      </c>
      <c r="SA60" s="19" t="str">
        <f t="shared" ca="1" si="349"/>
        <v>-</v>
      </c>
      <c r="SB60" s="19" t="str">
        <f t="shared" ca="1" si="495"/>
        <v>-</v>
      </c>
      <c r="SC60" s="19" t="str">
        <f t="shared" ca="1" si="495"/>
        <v>-</v>
      </c>
      <c r="SD60" s="19" t="str">
        <f t="shared" ca="1" si="495"/>
        <v>-</v>
      </c>
      <c r="SE60" s="19" t="str">
        <f t="shared" ca="1" si="495"/>
        <v>-</v>
      </c>
      <c r="SF60" s="19" t="str">
        <f t="shared" ca="1" si="495"/>
        <v>-</v>
      </c>
      <c r="SG60" s="19" t="str">
        <f t="shared" ca="1" si="495"/>
        <v>-</v>
      </c>
      <c r="SH60" s="19" t="str">
        <f t="shared" ca="1" si="495"/>
        <v>-</v>
      </c>
      <c r="SI60" s="19" t="str">
        <f t="shared" ca="1" si="495"/>
        <v>-</v>
      </c>
      <c r="SJ60" s="19" t="str">
        <f t="shared" ca="1" si="495"/>
        <v>-</v>
      </c>
      <c r="SK60" s="19" t="str">
        <f t="shared" ca="1" si="495"/>
        <v>-</v>
      </c>
      <c r="SL60" s="19" t="str">
        <f t="shared" ca="1" si="495"/>
        <v>-</v>
      </c>
      <c r="SM60" s="19" t="str">
        <f t="shared" ca="1" si="495"/>
        <v>-</v>
      </c>
      <c r="SN60" s="19" t="str">
        <f t="shared" ca="1" si="495"/>
        <v>-</v>
      </c>
      <c r="SO60" s="19" t="str">
        <f t="shared" ca="1" si="495"/>
        <v>-</v>
      </c>
      <c r="SP60" s="19" t="str">
        <f t="shared" ca="1" si="495"/>
        <v>-</v>
      </c>
      <c r="SQ60" s="19" t="str">
        <f t="shared" ca="1" si="495"/>
        <v>-</v>
      </c>
      <c r="SR60" s="19" t="str">
        <f t="shared" ca="1" si="495"/>
        <v>-</v>
      </c>
      <c r="SS60" s="19" t="str">
        <f t="shared" ca="1" si="495"/>
        <v>-</v>
      </c>
      <c r="ST60" s="19" t="str">
        <f t="shared" ca="1" si="495"/>
        <v>-</v>
      </c>
      <c r="SU60" s="19" t="str">
        <f t="shared" ca="1" si="495"/>
        <v>-</v>
      </c>
      <c r="SV60" s="19" t="str">
        <f t="shared" ca="1" si="495"/>
        <v>-</v>
      </c>
      <c r="SW60" s="19" t="str">
        <f t="shared" ca="1" si="495"/>
        <v>-</v>
      </c>
      <c r="SX60" s="19" t="str">
        <f t="shared" ca="1" si="495"/>
        <v>-</v>
      </c>
      <c r="SY60" s="19" t="str">
        <f t="shared" ca="1" si="495"/>
        <v>-</v>
      </c>
      <c r="SZ60" s="19" t="str">
        <f t="shared" ca="1" si="495"/>
        <v>-</v>
      </c>
      <c r="TA60" s="19" t="str">
        <f t="shared" ca="1" si="495"/>
        <v>-</v>
      </c>
      <c r="TB60" s="12" t="str">
        <f t="shared" ca="1" si="352"/>
        <v>-</v>
      </c>
      <c r="TC60" s="19" t="str">
        <f t="shared" ca="1" si="482"/>
        <v>-</v>
      </c>
      <c r="TD60" s="19" t="str">
        <f t="shared" ca="1" si="482"/>
        <v>-</v>
      </c>
      <c r="TE60" s="19" t="str">
        <f t="shared" ca="1" si="482"/>
        <v>-</v>
      </c>
      <c r="TF60" s="19" t="str">
        <f t="shared" ca="1" si="482"/>
        <v>-</v>
      </c>
      <c r="TG60" s="19" t="str">
        <f t="shared" ca="1" si="482"/>
        <v>-</v>
      </c>
      <c r="TH60" s="19" t="str">
        <f t="shared" ca="1" si="482"/>
        <v>-</v>
      </c>
      <c r="TI60" s="19" t="str">
        <f t="shared" ca="1" si="482"/>
        <v>-</v>
      </c>
      <c r="TJ60" s="19" t="str">
        <f t="shared" ca="1" si="482"/>
        <v>-</v>
      </c>
      <c r="TK60" s="19" t="str">
        <f t="shared" ca="1" si="482"/>
        <v>-</v>
      </c>
      <c r="TL60" s="19" t="str">
        <f t="shared" ca="1" si="482"/>
        <v>-</v>
      </c>
      <c r="TM60" s="19" t="str">
        <f t="shared" ca="1" si="482"/>
        <v>-</v>
      </c>
      <c r="TN60" s="19" t="str">
        <f t="shared" ca="1" si="482"/>
        <v>-</v>
      </c>
      <c r="TO60" s="19" t="str">
        <f t="shared" ca="1" si="482"/>
        <v>-</v>
      </c>
      <c r="TP60" s="19" t="str">
        <f t="shared" ca="1" si="482"/>
        <v>-</v>
      </c>
      <c r="TQ60" s="19" t="str">
        <f t="shared" ca="1" si="482"/>
        <v>-</v>
      </c>
      <c r="TR60" s="19" t="str">
        <f t="shared" ca="1" si="482"/>
        <v>-</v>
      </c>
      <c r="TS60" s="19" t="str">
        <f t="shared" ca="1" si="482"/>
        <v>-</v>
      </c>
      <c r="TT60" s="19" t="str">
        <f t="shared" ca="1" si="482"/>
        <v>-</v>
      </c>
      <c r="TU60" s="19" t="str">
        <f t="shared" ca="1" si="482"/>
        <v>-</v>
      </c>
      <c r="TV60" s="19" t="str">
        <f t="shared" ca="1" si="482"/>
        <v>-</v>
      </c>
      <c r="TW60" s="19" t="str">
        <f t="shared" ca="1" si="482"/>
        <v>-</v>
      </c>
      <c r="TX60" s="19" t="str">
        <f t="shared" ca="1" si="482"/>
        <v>-</v>
      </c>
      <c r="TY60" s="19" t="str">
        <f t="shared" ca="1" si="482"/>
        <v>-</v>
      </c>
      <c r="TZ60" s="19" t="str">
        <f t="shared" ca="1" si="482"/>
        <v>-</v>
      </c>
      <c r="UA60" s="19" t="str">
        <f t="shared" ca="1" si="482"/>
        <v>-</v>
      </c>
      <c r="UB60" s="19" t="str">
        <f t="shared" ca="1" si="482"/>
        <v>-</v>
      </c>
      <c r="UC60" s="19" t="str">
        <f t="shared" ca="1" si="482"/>
        <v>-</v>
      </c>
      <c r="UD60" s="19" t="str">
        <f t="shared" ca="1" si="482"/>
        <v>-</v>
      </c>
      <c r="UE60" s="19" t="str">
        <f t="shared" ca="1" si="482"/>
        <v>-</v>
      </c>
      <c r="UF60" s="19" t="str">
        <f t="shared" ca="1" si="482"/>
        <v>-</v>
      </c>
      <c r="UG60" s="19" t="str">
        <f t="shared" ca="1" si="482"/>
        <v>-</v>
      </c>
      <c r="UH60" s="19" t="str">
        <f t="shared" ca="1" si="482"/>
        <v>-</v>
      </c>
      <c r="UI60" s="19" t="str">
        <f t="shared" ca="1" si="482"/>
        <v>-</v>
      </c>
      <c r="UJ60" s="19" t="str">
        <f t="shared" ca="1" si="482"/>
        <v>-</v>
      </c>
      <c r="UK60" s="19" t="str">
        <f t="shared" ca="1" si="482"/>
        <v>-</v>
      </c>
      <c r="UL60" s="19" t="str">
        <f t="shared" ca="1" si="482"/>
        <v>-</v>
      </c>
      <c r="UM60" s="19" t="str">
        <f t="shared" ca="1" si="482"/>
        <v>-</v>
      </c>
      <c r="UN60" s="19" t="str">
        <f t="shared" ca="1" si="482"/>
        <v>-</v>
      </c>
      <c r="UO60" s="19" t="str">
        <f t="shared" ca="1" si="482"/>
        <v>-</v>
      </c>
      <c r="UP60" s="19" t="str">
        <f t="shared" ca="1" si="482"/>
        <v>-</v>
      </c>
      <c r="UQ60" s="19" t="str">
        <f t="shared" ca="1" si="482"/>
        <v>-</v>
      </c>
      <c r="UR60" s="19" t="str">
        <f t="shared" ca="1" si="482"/>
        <v>-</v>
      </c>
      <c r="US60" s="19" t="str">
        <f t="shared" ca="1" si="482"/>
        <v>-</v>
      </c>
      <c r="UT60" s="19" t="str">
        <f t="shared" ca="1" si="482"/>
        <v>-</v>
      </c>
      <c r="UU60" s="19" t="str">
        <f t="shared" ca="1" si="482"/>
        <v>-</v>
      </c>
      <c r="UV60" s="19" t="str">
        <f t="shared" ca="1" si="482"/>
        <v>-</v>
      </c>
      <c r="UW60" s="19" t="str">
        <f t="shared" ca="1" si="482"/>
        <v>-</v>
      </c>
      <c r="UX60" s="19" t="str">
        <f t="shared" ca="1" si="482"/>
        <v>-</v>
      </c>
      <c r="UY60" s="19" t="str">
        <f t="shared" ca="1" si="482"/>
        <v>-</v>
      </c>
      <c r="UZ60" s="19" t="str">
        <f t="shared" ca="1" si="482"/>
        <v>-</v>
      </c>
      <c r="VA60" s="19" t="str">
        <f t="shared" ref="VA60" ca="1" si="496">OFFSET(VA$5,$B60,0)</f>
        <v>-</v>
      </c>
      <c r="VB60" s="19" t="str">
        <f t="shared" ca="1" si="387"/>
        <v>-</v>
      </c>
      <c r="VC60" s="19" t="str">
        <f t="shared" ca="1" si="387"/>
        <v>-</v>
      </c>
      <c r="VD60" s="19" t="str">
        <f t="shared" ca="1" si="387"/>
        <v>-</v>
      </c>
      <c r="VE60" s="19" t="str">
        <f t="shared" ca="1" si="387"/>
        <v>-</v>
      </c>
      <c r="VF60" s="19" t="str">
        <f t="shared" ca="1" si="353"/>
        <v>-</v>
      </c>
      <c r="VG60" s="19" t="str">
        <f t="shared" ca="1" si="353"/>
        <v>-</v>
      </c>
      <c r="VH60" s="19" t="str">
        <f t="shared" ca="1" si="353"/>
        <v>-</v>
      </c>
      <c r="VI60" s="19" t="str">
        <f t="shared" ca="1" si="353"/>
        <v>-</v>
      </c>
      <c r="VJ60" s="19" t="str">
        <f t="shared" ca="1" si="353"/>
        <v>-</v>
      </c>
      <c r="VK60" s="19" t="str">
        <f t="shared" ca="1" si="353"/>
        <v>-</v>
      </c>
      <c r="VL60" s="19">
        <f t="shared" ca="1" si="388"/>
        <v>1</v>
      </c>
      <c r="VM60" s="23">
        <v>0</v>
      </c>
    </row>
    <row r="61" spans="1:585" outlineLevel="1">
      <c r="A61" s="21">
        <f t="shared" ref="A61" si="497">ROW(A61)-5</f>
        <v>56</v>
      </c>
      <c r="B61" s="21"/>
      <c r="D61" s="14"/>
      <c r="E61" t="b">
        <v>0</v>
      </c>
      <c r="I61" s="21"/>
      <c r="J61" s="21"/>
      <c r="K61" s="21"/>
      <c r="L61" s="21"/>
      <c r="M61" s="21"/>
      <c r="N61" s="21"/>
      <c r="O61" s="21"/>
      <c r="P61" s="21"/>
      <c r="Q61" s="21"/>
      <c r="R61" s="21"/>
      <c r="S61" s="21"/>
      <c r="T61" s="21"/>
      <c r="U61" s="21"/>
      <c r="V61" s="21"/>
      <c r="W61" s="21"/>
      <c r="X61" s="21"/>
      <c r="Y61" s="21"/>
      <c r="Z61" s="211"/>
      <c r="AA61" s="211"/>
      <c r="AB61" s="211"/>
      <c r="AC61" s="211"/>
      <c r="AD61" s="211"/>
      <c r="AE61" s="21"/>
      <c r="AF61" s="211"/>
      <c r="AG61" s="211"/>
      <c r="AH61" s="211"/>
      <c r="AI61" s="211"/>
      <c r="AJ61" s="211"/>
      <c r="AK61" s="312" t="e">
        <f>INDEX(CHOOSE($P61,DataAutumn!i.OptLTWAdj,DataWinter!i.OptLTWAdj,DataSpring!i.OptLTWAdj),AK$18+($AR61-1)*3+($AE61-1)*15,$Y61+($O61-1)*4)</f>
        <v>#VALUE!</v>
      </c>
      <c r="AL61" s="211"/>
      <c r="AM61" s="211"/>
      <c r="AV61" s="227" t="str">
        <f ca="1">"blank "&amp;TEXT(RAND(),"0.000")</f>
        <v>blank 0.411</v>
      </c>
      <c r="AW61" s="9" t="str">
        <f ca="1">IF(COUNTIF(AV$5:AV61,AV61)=1,"-","Dup")</f>
        <v>-</v>
      </c>
      <c r="AX61" s="9"/>
      <c r="AY61" s="14"/>
      <c r="AZ61" s="14"/>
      <c r="BA61" s="14"/>
      <c r="BB61" s="14"/>
      <c r="BC61" s="14"/>
      <c r="BD61" s="14"/>
      <c r="BE61" s="14"/>
      <c r="BF61" s="14"/>
      <c r="BG61" s="9"/>
      <c r="BH61" s="14"/>
      <c r="BI61" s="14"/>
      <c r="BJ61" s="14"/>
      <c r="BK61" s="14"/>
      <c r="BL61" s="14"/>
      <c r="BM61" s="14"/>
      <c r="BN61" s="14"/>
      <c r="BO61" s="9"/>
      <c r="BP61" s="14"/>
      <c r="BQ61" s="14"/>
      <c r="BR61" s="14"/>
      <c r="BS61" s="14"/>
      <c r="BT61" s="14"/>
      <c r="BU61" s="14"/>
      <c r="BV61" s="14"/>
      <c r="BW61" s="14"/>
      <c r="BX61" s="14"/>
      <c r="BY61" s="14"/>
      <c r="BZ61" s="14"/>
      <c r="CA61" s="14"/>
      <c r="CB61" s="14"/>
      <c r="CC61" s="14"/>
      <c r="CD61" s="14"/>
      <c r="CE61" s="14"/>
      <c r="CF61" s="9"/>
      <c r="CG61" s="14"/>
      <c r="CH61" s="14"/>
      <c r="CI61" s="14"/>
      <c r="CJ61" s="14"/>
      <c r="CK61" s="14"/>
      <c r="CL61" s="14"/>
      <c r="CM61" s="14"/>
      <c r="CN61" s="14"/>
      <c r="CO61" s="14"/>
      <c r="CP61" s="14"/>
      <c r="CQ61" s="9"/>
      <c r="CR61" s="14"/>
      <c r="CS61" s="14"/>
      <c r="CT61" s="14"/>
      <c r="CU61" s="575"/>
      <c r="CV61" s="14"/>
      <c r="CW61" s="14"/>
      <c r="CX61" s="14"/>
      <c r="CY61" s="575"/>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9"/>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9"/>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9"/>
      <c r="LE61" s="14"/>
      <c r="LF61" s="14"/>
      <c r="LG61" s="14"/>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9"/>
      <c r="NK61" s="14"/>
      <c r="NL61" s="14"/>
      <c r="NM61" s="14"/>
      <c r="NN61" s="14"/>
      <c r="NO61" s="14"/>
      <c r="NP61" s="14"/>
      <c r="NQ61" s="14"/>
      <c r="NR61" s="14"/>
      <c r="NS61" s="9"/>
      <c r="NT61" s="14"/>
      <c r="NU61" s="14"/>
      <c r="NV61" s="14"/>
      <c r="NW61" s="14"/>
      <c r="NX61" s="14"/>
      <c r="NY61" s="14"/>
      <c r="NZ61" s="14"/>
      <c r="OA61" s="14"/>
      <c r="OB61" s="14"/>
      <c r="OC61" s="14"/>
      <c r="OD61" s="14"/>
      <c r="OE61" s="14"/>
      <c r="OF61" s="14"/>
      <c r="OG61" s="9"/>
      <c r="OH61" s="14"/>
      <c r="OI61" s="14"/>
      <c r="OJ61" s="14"/>
      <c r="OK61" s="14"/>
      <c r="OL61" s="14"/>
      <c r="OM61" s="14"/>
      <c r="ON61" s="14"/>
      <c r="OO61" s="14"/>
      <c r="OP61" s="14"/>
      <c r="OQ61" s="14"/>
      <c r="OR61" s="14"/>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23">
        <v>0</v>
      </c>
    </row>
    <row r="62" spans="1:585">
      <c r="A62" s="21">
        <f>ROW(A62)-5</f>
        <v>57</v>
      </c>
      <c r="B62" s="21"/>
      <c r="D62" s="501"/>
      <c r="E62" t="b">
        <v>0</v>
      </c>
      <c r="G62" s="29" t="s">
        <v>1859</v>
      </c>
      <c r="O62" s="266">
        <v>2</v>
      </c>
      <c r="P62" s="211"/>
      <c r="Q62" s="266">
        <v>2</v>
      </c>
      <c r="R62" s="211"/>
      <c r="S62" s="211"/>
      <c r="T62" s="211"/>
      <c r="U62" s="211"/>
      <c r="V62" s="266">
        <v>1</v>
      </c>
      <c r="W62" s="266">
        <v>1</v>
      </c>
      <c r="X62" s="266">
        <v>1</v>
      </c>
      <c r="Y62" s="266">
        <v>3</v>
      </c>
      <c r="Z62" s="211"/>
      <c r="AA62" s="211"/>
      <c r="AB62" s="211"/>
      <c r="AC62" s="211"/>
      <c r="AD62" s="211"/>
      <c r="AF62" s="211"/>
      <c r="AG62" s="211"/>
      <c r="AH62" s="211"/>
      <c r="AI62" s="211"/>
      <c r="AJ62" s="211"/>
      <c r="AK62" s="211"/>
      <c r="AL62" s="211"/>
      <c r="AM62" s="211"/>
      <c r="AT62" s="266">
        <v>1</v>
      </c>
      <c r="AU62" s="211"/>
      <c r="AV62" s="26" t="s">
        <v>1923</v>
      </c>
      <c r="AW62" s="9" t="str">
        <f ca="1">IF(COUNTIF(AV$5:AV62,AV62)=1,"-","Dup")</f>
        <v>-</v>
      </c>
      <c r="AX62" s="9"/>
      <c r="AY62" s="501"/>
      <c r="AZ62" s="501"/>
      <c r="BA62" s="501"/>
      <c r="BB62" s="501"/>
      <c r="BC62" s="501"/>
      <c r="BD62" s="501"/>
      <c r="BE62" s="501"/>
      <c r="BF62" s="501"/>
      <c r="BG62" s="9"/>
      <c r="BH62" s="501"/>
      <c r="BI62" s="501"/>
      <c r="BJ62" s="501"/>
      <c r="BK62" s="501"/>
      <c r="BL62" s="501"/>
      <c r="BM62" s="501"/>
      <c r="BN62" s="501"/>
      <c r="BO62" s="9"/>
      <c r="BP62" s="501"/>
      <c r="BQ62" s="501"/>
      <c r="BR62" s="501"/>
      <c r="BS62" s="501"/>
      <c r="BT62" s="501"/>
      <c r="BU62" s="501"/>
      <c r="BV62" s="501"/>
      <c r="BW62" s="501"/>
      <c r="BX62" s="501"/>
      <c r="BY62" s="501"/>
      <c r="BZ62" s="501"/>
      <c r="CA62" s="501"/>
      <c r="CB62" s="501"/>
      <c r="CC62" s="501"/>
      <c r="CD62" s="501"/>
      <c r="CE62" s="501"/>
      <c r="CF62" s="9"/>
      <c r="CG62" s="501"/>
      <c r="CH62" s="501"/>
      <c r="CI62" s="501"/>
      <c r="CJ62" s="501"/>
      <c r="CK62" s="501"/>
      <c r="CL62" s="501"/>
      <c r="CM62" s="501"/>
      <c r="CN62" s="501"/>
      <c r="CO62" s="501"/>
      <c r="CP62" s="501"/>
      <c r="CQ62" s="9"/>
      <c r="CR62" s="501"/>
      <c r="CS62" s="501"/>
      <c r="CT62" s="501"/>
      <c r="CU62" s="580"/>
      <c r="CV62" s="501"/>
      <c r="CW62" s="501"/>
      <c r="CX62" s="501"/>
      <c r="CY62" s="580"/>
      <c r="CZ62" s="501"/>
      <c r="DA62" s="501"/>
      <c r="DB62" s="501"/>
      <c r="DC62" s="501"/>
      <c r="DD62" s="501"/>
      <c r="DE62" s="501"/>
      <c r="DF62" s="501"/>
      <c r="DG62" s="501"/>
      <c r="DH62" s="501"/>
      <c r="DI62" s="501"/>
      <c r="DJ62" s="501"/>
      <c r="DK62" s="501"/>
      <c r="DL62" s="501"/>
      <c r="DM62" s="501"/>
      <c r="DN62" s="501"/>
      <c r="DO62" s="501"/>
      <c r="DP62" s="501"/>
      <c r="DQ62" s="501"/>
      <c r="DR62" s="501"/>
      <c r="DS62" s="501"/>
      <c r="DT62" s="501"/>
      <c r="DU62" s="501"/>
      <c r="DV62" s="501"/>
      <c r="DW62" s="501"/>
      <c r="DX62" s="501"/>
      <c r="DY62" s="501"/>
      <c r="DZ62" s="9"/>
      <c r="EA62" s="501"/>
      <c r="EB62" s="501"/>
      <c r="EC62" s="501"/>
      <c r="ED62" s="501"/>
      <c r="EE62" s="501"/>
      <c r="EF62" s="501"/>
      <c r="EG62" s="501"/>
      <c r="EH62" s="501"/>
      <c r="EI62" s="501"/>
      <c r="EJ62" s="501"/>
      <c r="EK62" s="501"/>
      <c r="EL62" s="501"/>
      <c r="EM62" s="502"/>
      <c r="EN62" s="501"/>
      <c r="EO62" s="501"/>
      <c r="EP62" s="501"/>
      <c r="EQ62" s="501"/>
      <c r="ER62" s="501"/>
      <c r="ES62" s="501"/>
      <c r="ET62" s="501"/>
      <c r="EU62" s="501"/>
      <c r="EV62" s="501"/>
      <c r="EW62" s="501"/>
      <c r="EX62" s="501"/>
      <c r="EY62" s="501"/>
      <c r="EZ62" s="501"/>
      <c r="FA62" s="501"/>
      <c r="FB62" s="501"/>
      <c r="FC62" s="501"/>
      <c r="FD62" s="501"/>
      <c r="FE62" s="501"/>
      <c r="FF62" s="501"/>
      <c r="FG62" s="501"/>
      <c r="FH62" s="501"/>
      <c r="FI62" s="501"/>
      <c r="FJ62" s="501"/>
      <c r="FK62" s="501"/>
      <c r="FL62" s="501"/>
      <c r="FM62" s="501"/>
      <c r="FN62" s="501"/>
      <c r="FO62" s="501"/>
      <c r="FP62" s="501"/>
      <c r="FQ62" s="501"/>
      <c r="FR62" s="501"/>
      <c r="FS62" s="501"/>
      <c r="FT62" s="501"/>
      <c r="FU62" s="501"/>
      <c r="FV62" s="501"/>
      <c r="FW62" s="501"/>
      <c r="FX62" s="501"/>
      <c r="FY62" s="501"/>
      <c r="FZ62" s="501"/>
      <c r="GA62" s="501"/>
      <c r="GB62" s="501"/>
      <c r="GC62" s="501"/>
      <c r="GD62" s="501"/>
      <c r="GE62" s="501"/>
      <c r="GF62" s="501"/>
      <c r="GG62" s="501"/>
      <c r="GH62" s="501"/>
      <c r="GI62" s="501"/>
      <c r="GJ62" s="501"/>
      <c r="GK62" s="501"/>
      <c r="GL62" s="501"/>
      <c r="GM62" s="501"/>
      <c r="GN62" s="501"/>
      <c r="GO62" s="501"/>
      <c r="GP62" s="501"/>
      <c r="GQ62" s="501"/>
      <c r="GR62" s="501"/>
      <c r="GS62" s="501"/>
      <c r="GT62" s="501"/>
      <c r="GU62" s="501"/>
      <c r="GV62" s="501"/>
      <c r="GW62" s="501"/>
      <c r="GX62" s="501"/>
      <c r="GY62" s="501"/>
      <c r="GZ62" s="501"/>
      <c r="HA62" s="501"/>
      <c r="HB62" s="501"/>
      <c r="HC62" s="501"/>
      <c r="HD62" s="501"/>
      <c r="HE62" s="501"/>
      <c r="HF62" s="501"/>
      <c r="HG62" s="501"/>
      <c r="HH62" s="501"/>
      <c r="HI62" s="501"/>
      <c r="HJ62" s="501"/>
      <c r="HK62" s="501"/>
      <c r="HL62" s="501"/>
      <c r="HM62" s="501"/>
      <c r="HN62" s="501"/>
      <c r="HO62" s="501"/>
      <c r="HP62" s="501"/>
      <c r="HQ62" s="501"/>
      <c r="HR62" s="501"/>
      <c r="HS62" s="501"/>
      <c r="HT62" s="501"/>
      <c r="HU62" s="501"/>
      <c r="HV62" s="501"/>
      <c r="HW62" s="501"/>
      <c r="HX62" s="501"/>
      <c r="HY62" s="501"/>
      <c r="HZ62" s="501"/>
      <c r="IA62" s="501"/>
      <c r="IB62" s="501"/>
      <c r="IC62" s="501"/>
      <c r="ID62" s="501"/>
      <c r="IE62" s="501"/>
      <c r="IF62" s="501"/>
      <c r="IG62" s="501"/>
      <c r="IH62" s="501"/>
      <c r="II62" s="501"/>
      <c r="IJ62" s="501"/>
      <c r="IK62" s="501"/>
      <c r="IL62" s="501"/>
      <c r="IM62" s="501"/>
      <c r="IN62" s="501"/>
      <c r="IO62" s="501"/>
      <c r="IP62" s="501"/>
      <c r="IQ62" s="501"/>
      <c r="IR62" s="501"/>
      <c r="IS62" s="501"/>
      <c r="IT62" s="501"/>
      <c r="IU62" s="501"/>
      <c r="IV62" s="501"/>
      <c r="IW62" s="501"/>
      <c r="IX62" s="501"/>
      <c r="IY62" s="501"/>
      <c r="IZ62" s="501"/>
      <c r="JA62" s="501"/>
      <c r="JB62" s="501"/>
      <c r="JC62" s="501"/>
      <c r="JD62" s="501"/>
      <c r="JE62" s="501"/>
      <c r="JF62" s="501"/>
      <c r="JG62" s="501"/>
      <c r="JH62" s="501"/>
      <c r="JI62" s="9"/>
      <c r="JJ62" s="501"/>
      <c r="JK62" s="501"/>
      <c r="JL62" s="501"/>
      <c r="JM62" s="501"/>
      <c r="JN62" s="501"/>
      <c r="JO62" s="501"/>
      <c r="JP62" s="501"/>
      <c r="JQ62" s="501"/>
      <c r="JR62" s="501"/>
      <c r="JS62" s="501"/>
      <c r="JT62" s="501"/>
      <c r="JU62" s="501"/>
      <c r="JV62" s="501"/>
      <c r="JW62" s="501"/>
      <c r="JX62" s="501"/>
      <c r="JY62" s="501"/>
      <c r="JZ62" s="501"/>
      <c r="KA62" s="501"/>
      <c r="KB62" s="501"/>
      <c r="KC62" s="501"/>
      <c r="KD62" s="501"/>
      <c r="KE62" s="501"/>
      <c r="KF62" s="501"/>
      <c r="KG62" s="501"/>
      <c r="KH62" s="501"/>
      <c r="KI62" s="501"/>
      <c r="KJ62" s="501"/>
      <c r="KK62" s="501"/>
      <c r="KL62" s="501"/>
      <c r="KM62" s="501"/>
      <c r="KN62" s="501"/>
      <c r="KO62" s="501"/>
      <c r="KP62" s="501"/>
      <c r="KQ62" s="501"/>
      <c r="KR62" s="501"/>
      <c r="KS62" s="501"/>
      <c r="KT62" s="501"/>
      <c r="KU62" s="501"/>
      <c r="KV62" s="501"/>
      <c r="KW62" s="501"/>
      <c r="KX62" s="501"/>
      <c r="KY62" s="501"/>
      <c r="KZ62" s="501"/>
      <c r="LA62" s="501"/>
      <c r="LB62" s="501"/>
      <c r="LC62" s="501"/>
      <c r="LD62" s="9"/>
      <c r="LE62" s="501"/>
      <c r="LF62" s="501"/>
      <c r="LG62" s="501"/>
      <c r="LH62" s="501"/>
      <c r="LI62" s="501"/>
      <c r="LJ62" s="501"/>
      <c r="LK62" s="501"/>
      <c r="LL62" s="501"/>
      <c r="LM62" s="501"/>
      <c r="LN62" s="501"/>
      <c r="LO62" s="501"/>
      <c r="LP62" s="501"/>
      <c r="LQ62" s="501"/>
      <c r="LR62" s="501"/>
      <c r="LS62" s="501"/>
      <c r="LT62" s="501"/>
      <c r="LU62" s="501"/>
      <c r="LV62" s="501"/>
      <c r="LW62" s="501"/>
      <c r="LX62" s="501"/>
      <c r="LY62" s="501"/>
      <c r="LZ62" s="501"/>
      <c r="MA62" s="501"/>
      <c r="MB62" s="501"/>
      <c r="MC62" s="501"/>
      <c r="MD62" s="501"/>
      <c r="ME62" s="501"/>
      <c r="MF62" s="501"/>
      <c r="MG62" s="501"/>
      <c r="MH62" s="501"/>
      <c r="MI62" s="501"/>
      <c r="MJ62" s="501"/>
      <c r="MK62" s="501"/>
      <c r="ML62" s="501"/>
      <c r="MM62" s="501"/>
      <c r="MN62" s="501"/>
      <c r="MO62" s="501"/>
      <c r="MP62" s="501"/>
      <c r="MQ62" s="501"/>
      <c r="MR62" s="501"/>
      <c r="MS62" s="501"/>
      <c r="MT62" s="501"/>
      <c r="MU62" s="501"/>
      <c r="MV62" s="501"/>
      <c r="MW62" s="501"/>
      <c r="MX62" s="501"/>
      <c r="MY62" s="501"/>
      <c r="MZ62" s="501"/>
      <c r="NA62" s="501"/>
      <c r="NB62" s="501"/>
      <c r="NC62" s="501"/>
      <c r="ND62" s="501"/>
      <c r="NE62" s="501"/>
      <c r="NF62" s="501"/>
      <c r="NG62" s="501"/>
      <c r="NH62" s="501"/>
      <c r="NI62" s="501"/>
      <c r="NJ62" s="9"/>
      <c r="NK62" s="501"/>
      <c r="NL62" s="501"/>
      <c r="NM62" s="501"/>
      <c r="NN62" s="501"/>
      <c r="NO62" s="501"/>
      <c r="NP62" s="501"/>
      <c r="NQ62" s="501"/>
      <c r="NR62" s="501"/>
      <c r="NS62" s="9"/>
      <c r="NT62" s="501"/>
      <c r="NU62" s="501"/>
      <c r="NV62" s="501"/>
      <c r="NW62" s="501"/>
      <c r="NX62" s="501"/>
      <c r="NY62" s="501"/>
      <c r="NZ62" s="501"/>
      <c r="OA62" s="501"/>
      <c r="OB62" s="501"/>
      <c r="OC62" s="501"/>
      <c r="OD62" s="501"/>
      <c r="OE62" s="501"/>
      <c r="OF62" s="501"/>
      <c r="OG62" s="9"/>
      <c r="OH62" s="501"/>
      <c r="OI62" s="501"/>
      <c r="OJ62" s="501"/>
      <c r="OK62" s="501"/>
      <c r="OL62" s="501"/>
      <c r="OM62" s="501"/>
      <c r="ON62" s="501"/>
      <c r="OO62" s="501"/>
      <c r="OP62" s="501"/>
      <c r="OQ62" s="501"/>
      <c r="OR62" s="501"/>
      <c r="OS62" s="501"/>
      <c r="OT62" s="501"/>
      <c r="OU62" s="501"/>
      <c r="OV62" s="501"/>
      <c r="OW62" s="501"/>
      <c r="OX62" s="501"/>
      <c r="OY62" s="501"/>
      <c r="OZ62" s="501"/>
      <c r="PA62" s="501"/>
      <c r="PB62" s="501"/>
      <c r="PC62" s="501"/>
      <c r="PD62" s="501"/>
      <c r="PE62" s="501"/>
      <c r="PF62" s="501"/>
      <c r="PG62" s="501"/>
      <c r="PH62" s="501"/>
      <c r="PI62" s="501"/>
      <c r="PJ62" s="501"/>
      <c r="PK62" s="501"/>
      <c r="PL62" s="501"/>
      <c r="PM62" s="501"/>
      <c r="PN62" s="501"/>
      <c r="PO62" s="501"/>
      <c r="PP62" s="501"/>
      <c r="PQ62" s="501"/>
      <c r="PR62" s="501"/>
      <c r="PS62" s="501"/>
      <c r="PT62" s="501"/>
      <c r="PU62" s="501"/>
      <c r="PV62" s="501"/>
      <c r="PW62" s="501"/>
      <c r="PX62" s="501"/>
      <c r="PY62" s="501"/>
      <c r="PZ62" s="501"/>
      <c r="QA62" s="501"/>
      <c r="QB62" s="501"/>
      <c r="QC62" s="501"/>
      <c r="QD62" s="501"/>
      <c r="QE62" s="501"/>
      <c r="QF62" s="501"/>
      <c r="QG62" s="501"/>
      <c r="QH62" s="501"/>
      <c r="QI62" s="501"/>
      <c r="QJ62" s="501"/>
      <c r="QK62" s="501"/>
      <c r="QL62" s="501"/>
      <c r="QM62" s="501"/>
      <c r="QN62" s="501"/>
      <c r="QO62" s="501"/>
      <c r="QP62" s="501"/>
      <c r="QQ62" s="501"/>
      <c r="QR62" s="501"/>
      <c r="QS62" s="501"/>
      <c r="QT62" s="501"/>
      <c r="QU62" s="501"/>
      <c r="QV62" s="501"/>
      <c r="QW62" s="501"/>
      <c r="QX62" s="501"/>
      <c r="QY62" s="501"/>
      <c r="QZ62" s="501"/>
      <c r="RA62" s="501"/>
      <c r="RB62" s="501"/>
      <c r="RC62" s="501"/>
      <c r="RD62" s="501"/>
      <c r="RE62" s="501"/>
      <c r="RF62" s="501"/>
      <c r="RG62" s="501"/>
      <c r="RH62" s="501"/>
      <c r="RI62" s="501"/>
      <c r="RJ62" s="501"/>
      <c r="RK62" s="501"/>
      <c r="RL62" s="501"/>
      <c r="RM62" s="501"/>
      <c r="RN62" s="501"/>
      <c r="RO62" s="501"/>
      <c r="RP62" s="501"/>
      <c r="RQ62" s="501"/>
      <c r="RR62" s="501"/>
      <c r="RS62" s="501"/>
      <c r="RT62" s="501"/>
      <c r="RU62" s="501"/>
      <c r="RV62" s="501"/>
      <c r="RW62" s="501"/>
      <c r="RX62" s="501"/>
      <c r="RY62" s="501"/>
      <c r="RZ62" s="501"/>
      <c r="SA62" s="501"/>
      <c r="SB62" s="501"/>
      <c r="SC62" s="501"/>
      <c r="SD62" s="501"/>
      <c r="SE62" s="501"/>
      <c r="SF62" s="501"/>
      <c r="SG62" s="501"/>
      <c r="SH62" s="501"/>
      <c r="SI62" s="501"/>
      <c r="SJ62" s="501"/>
      <c r="SK62" s="501"/>
      <c r="SL62" s="501"/>
      <c r="SM62" s="501"/>
      <c r="SN62" s="501"/>
      <c r="SO62" s="501"/>
      <c r="SP62" s="501"/>
      <c r="SQ62" s="501"/>
      <c r="SR62" s="501"/>
      <c r="SS62" s="501"/>
      <c r="ST62" s="501"/>
      <c r="SU62" s="501"/>
      <c r="SV62" s="501"/>
      <c r="SW62" s="501"/>
      <c r="SX62" s="501"/>
      <c r="SY62" s="501"/>
      <c r="SZ62" s="501"/>
      <c r="TA62" s="501"/>
      <c r="TB62" s="501"/>
      <c r="TC62" s="501"/>
      <c r="TD62" s="501"/>
      <c r="TE62" s="501"/>
      <c r="TF62" s="501"/>
      <c r="TG62" s="501"/>
      <c r="TH62" s="501"/>
      <c r="TI62" s="501"/>
      <c r="TJ62" s="501"/>
      <c r="TK62" s="501"/>
      <c r="TL62" s="501"/>
      <c r="TM62" s="501"/>
      <c r="TN62" s="501"/>
      <c r="TO62" s="501"/>
      <c r="TP62" s="501"/>
      <c r="TQ62" s="501"/>
      <c r="TR62" s="501"/>
      <c r="TS62" s="501"/>
      <c r="TT62" s="501"/>
      <c r="TU62" s="501"/>
      <c r="TV62" s="501"/>
      <c r="TW62" s="501"/>
      <c r="TX62" s="501"/>
      <c r="TY62" s="501"/>
      <c r="TZ62" s="501"/>
      <c r="UA62" s="501"/>
      <c r="UB62" s="501"/>
      <c r="UC62" s="501"/>
      <c r="UD62" s="501"/>
      <c r="UE62" s="501"/>
      <c r="UF62" s="501"/>
      <c r="UG62" s="501"/>
      <c r="UH62" s="501"/>
      <c r="UI62" s="501"/>
      <c r="UJ62" s="501"/>
      <c r="UK62" s="501"/>
      <c r="UL62" s="501"/>
      <c r="UM62" s="501"/>
      <c r="UN62" s="501"/>
      <c r="UO62" s="501"/>
      <c r="UP62" s="501"/>
      <c r="UQ62" s="501"/>
      <c r="UR62" s="501"/>
      <c r="US62" s="501"/>
      <c r="UT62" s="501"/>
      <c r="UU62" s="501"/>
      <c r="UV62" s="501"/>
      <c r="UW62" s="501"/>
      <c r="UX62" s="501"/>
      <c r="UY62" s="501"/>
      <c r="UZ62" s="501"/>
      <c r="VA62" s="501"/>
      <c r="VB62" s="501"/>
      <c r="VC62" s="501"/>
      <c r="VD62" s="501"/>
      <c r="VE62" s="501"/>
      <c r="VF62" s="501"/>
      <c r="VG62" s="501"/>
      <c r="VH62" s="501"/>
      <c r="VI62" s="501"/>
      <c r="VJ62" s="501"/>
      <c r="VK62" s="501"/>
      <c r="VL62" s="501"/>
      <c r="VM62" s="23">
        <v>0</v>
      </c>
    </row>
    <row r="63" spans="1:585" outlineLevel="2">
      <c r="A63" s="21">
        <f>ROW(A63)-5</f>
        <v>58</v>
      </c>
      <c r="B63" s="21"/>
      <c r="D63" s="501"/>
      <c r="E63" t="b">
        <v>0</v>
      </c>
      <c r="G63" s="29" t="s">
        <v>1743</v>
      </c>
      <c r="O63" s="571">
        <f>PRODUCT($Q62:$Q63)</f>
        <v>6</v>
      </c>
      <c r="P63" s="211"/>
      <c r="Q63" s="567">
        <f>PRODUCT($V62:$V63)</f>
        <v>3</v>
      </c>
      <c r="R63" s="211"/>
      <c r="S63" s="211"/>
      <c r="T63" s="211"/>
      <c r="U63" s="211"/>
      <c r="V63" s="568">
        <f>PRODUCT($W62:$W63)</f>
        <v>3</v>
      </c>
      <c r="W63" s="569">
        <f>PRODUCT($X62:$X63)</f>
        <v>3</v>
      </c>
      <c r="X63" s="570">
        <f>PRODUCT($Y62:$Y63)</f>
        <v>3</v>
      </c>
      <c r="Y63" s="587">
        <f>PRODUCT($AT62:$AT63)</f>
        <v>1</v>
      </c>
      <c r="Z63" s="211"/>
      <c r="AA63" s="211"/>
      <c r="AB63" s="211"/>
      <c r="AC63" s="211"/>
      <c r="AD63" s="211"/>
      <c r="AF63" s="211"/>
      <c r="AG63" s="211"/>
      <c r="AH63" s="211"/>
      <c r="AI63" s="211"/>
      <c r="AJ63" s="211"/>
      <c r="AK63" s="211"/>
      <c r="AL63" s="211"/>
      <c r="AM63" s="211"/>
      <c r="AT63" s="266">
        <v>1</v>
      </c>
      <c r="AU63">
        <f>PRODUCT($H62:$AU62)</f>
        <v>12</v>
      </c>
      <c r="AV63" s="547" t="str">
        <f>AV62&amp;" "&amp;$AU63&amp;" trials (if complete)"</f>
        <v>Gooding Calibration 12 trials (if complete)</v>
      </c>
      <c r="AW63" s="9" t="str">
        <f ca="1">IF(COUNTIF(AV$5:AV63,AV63)=1,"-","Dup")</f>
        <v>-</v>
      </c>
      <c r="AX63" s="9"/>
      <c r="AY63" s="501"/>
      <c r="AZ63" s="501"/>
      <c r="BA63" s="501"/>
      <c r="BB63" s="501"/>
      <c r="BC63" s="501"/>
      <c r="BD63" s="501"/>
      <c r="BE63" s="501"/>
      <c r="BF63" s="501"/>
      <c r="BG63" s="9"/>
      <c r="BH63" s="501"/>
      <c r="BI63" s="501"/>
      <c r="BJ63" s="501"/>
      <c r="BK63" s="501"/>
      <c r="BL63" s="501"/>
      <c r="BM63" s="501"/>
      <c r="BN63" s="501"/>
      <c r="BO63" s="9"/>
      <c r="BP63" s="501"/>
      <c r="BQ63" s="501"/>
      <c r="BR63" s="501"/>
      <c r="BS63" s="501"/>
      <c r="BT63" s="501"/>
      <c r="BU63" s="501"/>
      <c r="BV63" s="501"/>
      <c r="BW63" s="501"/>
      <c r="BX63" s="501"/>
      <c r="BY63" s="501"/>
      <c r="BZ63" s="501"/>
      <c r="CA63" s="501"/>
      <c r="CB63" s="501"/>
      <c r="CC63" s="501"/>
      <c r="CD63" s="501"/>
      <c r="CE63" s="501"/>
      <c r="CF63" s="9"/>
      <c r="CG63" s="501"/>
      <c r="CH63" s="501"/>
      <c r="CI63" s="501"/>
      <c r="CJ63" s="501"/>
      <c r="CK63" s="501"/>
      <c r="CL63" s="501"/>
      <c r="CM63" s="501"/>
      <c r="CN63" s="501"/>
      <c r="CO63" s="501"/>
      <c r="CP63" s="501"/>
      <c r="CQ63" s="9"/>
      <c r="CR63" s="501"/>
      <c r="CS63" s="501"/>
      <c r="CT63" s="501"/>
      <c r="CU63" s="580"/>
      <c r="CV63" s="501"/>
      <c r="CW63" s="501"/>
      <c r="CX63" s="501"/>
      <c r="CY63" s="580"/>
      <c r="CZ63" s="501"/>
      <c r="DA63" s="501"/>
      <c r="DB63" s="501"/>
      <c r="DC63" s="501"/>
      <c r="DD63" s="501"/>
      <c r="DE63" s="501"/>
      <c r="DF63" s="501"/>
      <c r="DG63" s="501"/>
      <c r="DH63" s="501"/>
      <c r="DI63" s="501"/>
      <c r="DJ63" s="501"/>
      <c r="DK63" s="501"/>
      <c r="DL63" s="501"/>
      <c r="DM63" s="501"/>
      <c r="DN63" s="501"/>
      <c r="DO63" s="501"/>
      <c r="DP63" s="501"/>
      <c r="DQ63" s="501"/>
      <c r="DR63" s="501"/>
      <c r="DS63" s="501"/>
      <c r="DT63" s="501"/>
      <c r="DU63" s="501"/>
      <c r="DV63" s="501"/>
      <c r="DW63" s="501"/>
      <c r="DX63" s="501"/>
      <c r="DY63" s="501"/>
      <c r="DZ63" s="9"/>
      <c r="EA63" s="501"/>
      <c r="EB63" s="501"/>
      <c r="EC63" s="501"/>
      <c r="ED63" s="501"/>
      <c r="EE63" s="501"/>
      <c r="EF63" s="501"/>
      <c r="EG63" s="501"/>
      <c r="EH63" s="501"/>
      <c r="EI63" s="501"/>
      <c r="EJ63" s="501"/>
      <c r="EK63" s="501"/>
      <c r="EL63" s="501"/>
      <c r="EM63" s="502"/>
      <c r="EN63" s="501"/>
      <c r="EO63" s="501"/>
      <c r="EP63" s="501"/>
      <c r="EQ63" s="501"/>
      <c r="ER63" s="501"/>
      <c r="ES63" s="501"/>
      <c r="ET63" s="501"/>
      <c r="EU63" s="501"/>
      <c r="EV63" s="501"/>
      <c r="EW63" s="501"/>
      <c r="EX63" s="501"/>
      <c r="EY63" s="501"/>
      <c r="EZ63" s="501"/>
      <c r="FA63" s="501"/>
      <c r="FB63" s="501"/>
      <c r="FC63" s="501"/>
      <c r="FD63" s="501"/>
      <c r="FE63" s="501"/>
      <c r="FF63" s="501"/>
      <c r="FG63" s="501"/>
      <c r="FH63" s="501"/>
      <c r="FI63" s="501"/>
      <c r="FJ63" s="501"/>
      <c r="FK63" s="501"/>
      <c r="FL63" s="501"/>
      <c r="FM63" s="501"/>
      <c r="FN63" s="501"/>
      <c r="FO63" s="501"/>
      <c r="FP63" s="501"/>
      <c r="FQ63" s="501"/>
      <c r="FR63" s="501"/>
      <c r="FS63" s="501"/>
      <c r="FT63" s="501"/>
      <c r="FU63" s="501"/>
      <c r="FV63" s="501"/>
      <c r="FW63" s="501"/>
      <c r="FX63" s="501"/>
      <c r="FY63" s="501"/>
      <c r="FZ63" s="501"/>
      <c r="GA63" s="501"/>
      <c r="GB63" s="501"/>
      <c r="GC63" s="501"/>
      <c r="GD63" s="501"/>
      <c r="GE63" s="501"/>
      <c r="GF63" s="501"/>
      <c r="GG63" s="501"/>
      <c r="GH63" s="501"/>
      <c r="GI63" s="501"/>
      <c r="GJ63" s="501"/>
      <c r="GK63" s="501"/>
      <c r="GL63" s="501"/>
      <c r="GM63" s="501"/>
      <c r="GN63" s="501"/>
      <c r="GO63" s="501"/>
      <c r="GP63" s="501"/>
      <c r="GQ63" s="501"/>
      <c r="GR63" s="501"/>
      <c r="GS63" s="501"/>
      <c r="GT63" s="501"/>
      <c r="GU63" s="501"/>
      <c r="GV63" s="501"/>
      <c r="GW63" s="501"/>
      <c r="GX63" s="501"/>
      <c r="GY63" s="501"/>
      <c r="GZ63" s="501"/>
      <c r="HA63" s="501"/>
      <c r="HB63" s="501"/>
      <c r="HC63" s="501"/>
      <c r="HD63" s="501"/>
      <c r="HE63" s="501"/>
      <c r="HF63" s="501"/>
      <c r="HG63" s="501"/>
      <c r="HH63" s="501"/>
      <c r="HI63" s="501"/>
      <c r="HJ63" s="501"/>
      <c r="HK63" s="501"/>
      <c r="HL63" s="501"/>
      <c r="HM63" s="501"/>
      <c r="HN63" s="501"/>
      <c r="HO63" s="501"/>
      <c r="HP63" s="501"/>
      <c r="HQ63" s="501"/>
      <c r="HR63" s="501"/>
      <c r="HS63" s="501"/>
      <c r="HT63" s="501"/>
      <c r="HU63" s="501"/>
      <c r="HV63" s="501"/>
      <c r="HW63" s="501"/>
      <c r="HX63" s="501"/>
      <c r="HY63" s="501"/>
      <c r="HZ63" s="501"/>
      <c r="IA63" s="501"/>
      <c r="IB63" s="501"/>
      <c r="IC63" s="501"/>
      <c r="ID63" s="501"/>
      <c r="IE63" s="501"/>
      <c r="IF63" s="501"/>
      <c r="IG63" s="501"/>
      <c r="IH63" s="501"/>
      <c r="II63" s="501"/>
      <c r="IJ63" s="501"/>
      <c r="IK63" s="501"/>
      <c r="IL63" s="501"/>
      <c r="IM63" s="501"/>
      <c r="IN63" s="501"/>
      <c r="IO63" s="501"/>
      <c r="IP63" s="501"/>
      <c r="IQ63" s="501"/>
      <c r="IR63" s="501"/>
      <c r="IS63" s="501"/>
      <c r="IT63" s="501"/>
      <c r="IU63" s="501"/>
      <c r="IV63" s="501"/>
      <c r="IW63" s="501"/>
      <c r="IX63" s="501"/>
      <c r="IY63" s="501"/>
      <c r="IZ63" s="501"/>
      <c r="JA63" s="501"/>
      <c r="JB63" s="501"/>
      <c r="JC63" s="501"/>
      <c r="JD63" s="501"/>
      <c r="JE63" s="501"/>
      <c r="JF63" s="501"/>
      <c r="JG63" s="501"/>
      <c r="JH63" s="501"/>
      <c r="JI63" s="9"/>
      <c r="JJ63" s="501"/>
      <c r="JK63" s="501"/>
      <c r="JL63" s="501"/>
      <c r="JM63" s="501"/>
      <c r="JN63" s="501"/>
      <c r="JO63" s="501"/>
      <c r="JP63" s="501"/>
      <c r="JQ63" s="501"/>
      <c r="JR63" s="501"/>
      <c r="JS63" s="501"/>
      <c r="JT63" s="501"/>
      <c r="JU63" s="501"/>
      <c r="JV63" s="501"/>
      <c r="JW63" s="501"/>
      <c r="JX63" s="501"/>
      <c r="JY63" s="501"/>
      <c r="JZ63" s="501"/>
      <c r="KA63" s="501"/>
      <c r="KB63" s="501"/>
      <c r="KC63" s="501"/>
      <c r="KD63" s="501"/>
      <c r="KE63" s="501"/>
      <c r="KF63" s="501"/>
      <c r="KG63" s="501"/>
      <c r="KH63" s="501"/>
      <c r="KI63" s="501"/>
      <c r="KJ63" s="501"/>
      <c r="KK63" s="501"/>
      <c r="KL63" s="501"/>
      <c r="KM63" s="501"/>
      <c r="KN63" s="501"/>
      <c r="KO63" s="501"/>
      <c r="KP63" s="501"/>
      <c r="KQ63" s="501"/>
      <c r="KR63" s="501"/>
      <c r="KS63" s="501"/>
      <c r="KT63" s="501"/>
      <c r="KU63" s="501"/>
      <c r="KV63" s="501"/>
      <c r="KW63" s="501"/>
      <c r="KX63" s="501"/>
      <c r="KY63" s="501"/>
      <c r="KZ63" s="501"/>
      <c r="LA63" s="501"/>
      <c r="LB63" s="501"/>
      <c r="LC63" s="501"/>
      <c r="LD63" s="9"/>
      <c r="LE63" s="501"/>
      <c r="LF63" s="501"/>
      <c r="LG63" s="501"/>
      <c r="LH63" s="501"/>
      <c r="LI63" s="501"/>
      <c r="LJ63" s="501"/>
      <c r="LK63" s="501"/>
      <c r="LL63" s="501"/>
      <c r="LM63" s="501"/>
      <c r="LN63" s="501"/>
      <c r="LO63" s="501"/>
      <c r="LP63" s="501"/>
      <c r="LQ63" s="501"/>
      <c r="LR63" s="501"/>
      <c r="LS63" s="501"/>
      <c r="LT63" s="501"/>
      <c r="LU63" s="501"/>
      <c r="LV63" s="501"/>
      <c r="LW63" s="501"/>
      <c r="LX63" s="501"/>
      <c r="LY63" s="501"/>
      <c r="LZ63" s="501"/>
      <c r="MA63" s="501"/>
      <c r="MB63" s="501"/>
      <c r="MC63" s="501"/>
      <c r="MD63" s="501"/>
      <c r="ME63" s="501"/>
      <c r="MF63" s="501"/>
      <c r="MG63" s="501"/>
      <c r="MH63" s="501"/>
      <c r="MI63" s="501"/>
      <c r="MJ63" s="501"/>
      <c r="MK63" s="501"/>
      <c r="ML63" s="501"/>
      <c r="MM63" s="501"/>
      <c r="MN63" s="501"/>
      <c r="MO63" s="501"/>
      <c r="MP63" s="501"/>
      <c r="MQ63" s="501"/>
      <c r="MR63" s="501"/>
      <c r="MS63" s="501"/>
      <c r="MT63" s="501"/>
      <c r="MU63" s="501"/>
      <c r="MV63" s="501"/>
      <c r="MW63" s="501"/>
      <c r="MX63" s="501"/>
      <c r="MY63" s="501"/>
      <c r="MZ63" s="501"/>
      <c r="NA63" s="501"/>
      <c r="NB63" s="501"/>
      <c r="NC63" s="501"/>
      <c r="ND63" s="501"/>
      <c r="NE63" s="501"/>
      <c r="NF63" s="501"/>
      <c r="NG63" s="501"/>
      <c r="NH63" s="501"/>
      <c r="NI63" s="501"/>
      <c r="NJ63" s="9"/>
      <c r="NK63" s="501"/>
      <c r="NL63" s="501"/>
      <c r="NM63" s="501"/>
      <c r="NN63" s="501"/>
      <c r="NO63" s="501"/>
      <c r="NP63" s="501"/>
      <c r="NQ63" s="501"/>
      <c r="NR63" s="501"/>
      <c r="NS63" s="9"/>
      <c r="NT63" s="501"/>
      <c r="NU63" s="501"/>
      <c r="NV63" s="501"/>
      <c r="NW63" s="501"/>
      <c r="NX63" s="501"/>
      <c r="NY63" s="501"/>
      <c r="NZ63" s="501"/>
      <c r="OA63" s="501"/>
      <c r="OB63" s="501"/>
      <c r="OC63" s="501"/>
      <c r="OD63" s="501"/>
      <c r="OE63" s="501"/>
      <c r="OF63" s="501"/>
      <c r="OG63" s="9"/>
      <c r="OH63" s="501"/>
      <c r="OI63" s="501"/>
      <c r="OJ63" s="501"/>
      <c r="OK63" s="501"/>
      <c r="OL63" s="501"/>
      <c r="OM63" s="501"/>
      <c r="ON63" s="501"/>
      <c r="OO63" s="501"/>
      <c r="OP63" s="501"/>
      <c r="OQ63" s="501"/>
      <c r="OR63" s="501"/>
      <c r="OS63" s="501"/>
      <c r="OT63" s="501"/>
      <c r="OU63" s="501"/>
      <c r="OV63" s="501"/>
      <c r="OW63" s="501"/>
      <c r="OX63" s="501"/>
      <c r="OY63" s="501"/>
      <c r="OZ63" s="501"/>
      <c r="PA63" s="501"/>
      <c r="PB63" s="501"/>
      <c r="PC63" s="501"/>
      <c r="PD63" s="501"/>
      <c r="PE63" s="501"/>
      <c r="PF63" s="501"/>
      <c r="PG63" s="501"/>
      <c r="PH63" s="501"/>
      <c r="PI63" s="501"/>
      <c r="PJ63" s="501"/>
      <c r="PK63" s="501"/>
      <c r="PL63" s="501"/>
      <c r="PM63" s="501"/>
      <c r="PN63" s="501"/>
      <c r="PO63" s="501"/>
      <c r="PP63" s="501"/>
      <c r="PQ63" s="501"/>
      <c r="PR63" s="501"/>
      <c r="PS63" s="501"/>
      <c r="PT63" s="501"/>
      <c r="PU63" s="501"/>
      <c r="PV63" s="501"/>
      <c r="PW63" s="501"/>
      <c r="PX63" s="501"/>
      <c r="PY63" s="501"/>
      <c r="PZ63" s="501"/>
      <c r="QA63" s="501"/>
      <c r="QB63" s="501"/>
      <c r="QC63" s="501"/>
      <c r="QD63" s="501"/>
      <c r="QE63" s="501"/>
      <c r="QF63" s="501"/>
      <c r="QG63" s="501"/>
      <c r="QH63" s="501"/>
      <c r="QI63" s="501"/>
      <c r="QJ63" s="501"/>
      <c r="QK63" s="501"/>
      <c r="QL63" s="501"/>
      <c r="QM63" s="501"/>
      <c r="QN63" s="501"/>
      <c r="QO63" s="501"/>
      <c r="QP63" s="501"/>
      <c r="QQ63" s="501"/>
      <c r="QR63" s="501"/>
      <c r="QS63" s="501"/>
      <c r="QT63" s="501"/>
      <c r="QU63" s="501"/>
      <c r="QV63" s="501"/>
      <c r="QW63" s="501"/>
      <c r="QX63" s="501"/>
      <c r="QY63" s="501"/>
      <c r="QZ63" s="501"/>
      <c r="RA63" s="501"/>
      <c r="RB63" s="501"/>
      <c r="RC63" s="501"/>
      <c r="RD63" s="501"/>
      <c r="RE63" s="501"/>
      <c r="RF63" s="501"/>
      <c r="RG63" s="501"/>
      <c r="RH63" s="501"/>
      <c r="RI63" s="501"/>
      <c r="RJ63" s="501"/>
      <c r="RK63" s="501"/>
      <c r="RL63" s="501"/>
      <c r="RM63" s="501"/>
      <c r="RN63" s="501"/>
      <c r="RO63" s="501"/>
      <c r="RP63" s="501"/>
      <c r="RQ63" s="501"/>
      <c r="RR63" s="501"/>
      <c r="RS63" s="501"/>
      <c r="RT63" s="501"/>
      <c r="RU63" s="501"/>
      <c r="RV63" s="501"/>
      <c r="RW63" s="501"/>
      <c r="RX63" s="501"/>
      <c r="RY63" s="501"/>
      <c r="RZ63" s="501"/>
      <c r="SA63" s="501"/>
      <c r="SB63" s="501"/>
      <c r="SC63" s="501"/>
      <c r="SD63" s="501"/>
      <c r="SE63" s="501"/>
      <c r="SF63" s="501"/>
      <c r="SG63" s="501"/>
      <c r="SH63" s="501"/>
      <c r="SI63" s="501"/>
      <c r="SJ63" s="501"/>
      <c r="SK63" s="501"/>
      <c r="SL63" s="501"/>
      <c r="SM63" s="501"/>
      <c r="SN63" s="501"/>
      <c r="SO63" s="501"/>
      <c r="SP63" s="501"/>
      <c r="SQ63" s="501"/>
      <c r="SR63" s="501"/>
      <c r="SS63" s="501"/>
      <c r="ST63" s="501"/>
      <c r="SU63" s="501"/>
      <c r="SV63" s="501"/>
      <c r="SW63" s="501"/>
      <c r="SX63" s="501"/>
      <c r="SY63" s="501"/>
      <c r="SZ63" s="501"/>
      <c r="TA63" s="501"/>
      <c r="TB63" s="501"/>
      <c r="TC63" s="501"/>
      <c r="TD63" s="501"/>
      <c r="TE63" s="501"/>
      <c r="TF63" s="501"/>
      <c r="TG63" s="501"/>
      <c r="TH63" s="501"/>
      <c r="TI63" s="501"/>
      <c r="TJ63" s="501"/>
      <c r="TK63" s="501"/>
      <c r="TL63" s="501"/>
      <c r="TM63" s="501"/>
      <c r="TN63" s="501"/>
      <c r="TO63" s="501"/>
      <c r="TP63" s="501"/>
      <c r="TQ63" s="501"/>
      <c r="TR63" s="501"/>
      <c r="TS63" s="501"/>
      <c r="TT63" s="501"/>
      <c r="TU63" s="501"/>
      <c r="TV63" s="501"/>
      <c r="TW63" s="501"/>
      <c r="TX63" s="501"/>
      <c r="TY63" s="501"/>
      <c r="TZ63" s="501"/>
      <c r="UA63" s="501"/>
      <c r="UB63" s="501"/>
      <c r="UC63" s="501"/>
      <c r="UD63" s="501"/>
      <c r="UE63" s="501"/>
      <c r="UF63" s="501"/>
      <c r="UG63" s="501"/>
      <c r="UH63" s="501"/>
      <c r="UI63" s="501"/>
      <c r="UJ63" s="501"/>
      <c r="UK63" s="501"/>
      <c r="UL63" s="501"/>
      <c r="UM63" s="501"/>
      <c r="UN63" s="501"/>
      <c r="UO63" s="501"/>
      <c r="UP63" s="501"/>
      <c r="UQ63" s="501"/>
      <c r="UR63" s="501"/>
      <c r="US63" s="501"/>
      <c r="UT63" s="501"/>
      <c r="UU63" s="501"/>
      <c r="UV63" s="501"/>
      <c r="UW63" s="501"/>
      <c r="UX63" s="501"/>
      <c r="UY63" s="501"/>
      <c r="UZ63" s="501"/>
      <c r="VA63" s="501"/>
      <c r="VB63" s="501"/>
      <c r="VC63" s="501"/>
      <c r="VD63" s="501"/>
      <c r="VE63" s="501"/>
      <c r="VF63" s="501"/>
      <c r="VG63" s="501"/>
      <c r="VH63" s="501"/>
      <c r="VI63" s="501"/>
      <c r="VJ63" s="501"/>
      <c r="VK63" s="501"/>
      <c r="VL63" s="501"/>
      <c r="VM63" s="23">
        <v>0</v>
      </c>
    </row>
    <row r="64" spans="1:585" outlineLevel="1">
      <c r="A64" s="21">
        <f t="shared" si="127"/>
        <v>59</v>
      </c>
      <c r="B64" s="26">
        <f>$A$26</f>
        <v>21</v>
      </c>
      <c r="C64">
        <v>301</v>
      </c>
      <c r="D64" s="136" t="str">
        <f t="shared" ref="D64:D76" ca="1" si="498">INDEX(i.Region_Desc,$N64,1)</f>
        <v>GSW</v>
      </c>
      <c r="E64" t="b">
        <v>1</v>
      </c>
      <c r="F64" t="b">
        <v>0</v>
      </c>
      <c r="G64" t="b">
        <f t="shared" ref="G64:G69" si="499">E64</f>
        <v>1</v>
      </c>
      <c r="H64" s="26">
        <v>0</v>
      </c>
      <c r="I64" s="19">
        <f t="shared" ref="I64:X76" ca="1" si="500">OFFSET(I$5,$B64,0)</f>
        <v>1</v>
      </c>
      <c r="J64" s="19">
        <f t="shared" ca="1" si="500"/>
        <v>0</v>
      </c>
      <c r="K64" s="19">
        <f t="shared" ca="1" si="500"/>
        <v>0</v>
      </c>
      <c r="L64" s="19">
        <f t="shared" ca="1" si="500"/>
        <v>0</v>
      </c>
      <c r="M64" s="19">
        <f ca="1">OFFSET(M$5,$B64,0)</f>
        <v>2</v>
      </c>
      <c r="N64" s="19">
        <f ca="1">OFFSET(N$5,$B64,0)</f>
        <v>2</v>
      </c>
      <c r="O64" s="19">
        <f t="shared" ref="O64:Y76" ca="1" si="501">OFFSET(O$5,$B64,0)</f>
        <v>3</v>
      </c>
      <c r="P64" s="19">
        <f t="shared" ca="1" si="501"/>
        <v>2</v>
      </c>
      <c r="Q64" s="19">
        <f t="shared" ca="1" si="501"/>
        <v>2</v>
      </c>
      <c r="R64" s="19">
        <f t="shared" ca="1" si="501"/>
        <v>0</v>
      </c>
      <c r="S64" s="19">
        <f t="shared" ca="1" si="501"/>
        <v>0</v>
      </c>
      <c r="T64" s="19">
        <f t="shared" ca="1" si="501"/>
        <v>0</v>
      </c>
      <c r="U64" s="19">
        <f t="shared" ca="1" si="501"/>
        <v>0</v>
      </c>
      <c r="V64" s="19">
        <f t="shared" ca="1" si="501"/>
        <v>0</v>
      </c>
      <c r="W64" s="19">
        <f ca="1">OFFSET(W$5,$B64,0)</f>
        <v>1</v>
      </c>
      <c r="X64" s="19">
        <f t="shared" ca="1" si="501"/>
        <v>1</v>
      </c>
      <c r="Y64" s="19">
        <f t="shared" ca="1" si="501"/>
        <v>1</v>
      </c>
      <c r="Z64" s="211"/>
      <c r="AA64" s="211"/>
      <c r="AB64" s="211"/>
      <c r="AC64" s="211"/>
      <c r="AD64" s="211"/>
      <c r="AE64" s="19">
        <f ca="1">OFFSET(AE$5,$B64,0)</f>
        <v>0</v>
      </c>
      <c r="AF64" s="211"/>
      <c r="AG64" s="211"/>
      <c r="AH64" s="211"/>
      <c r="AI64" s="211"/>
      <c r="AJ64" s="211"/>
      <c r="AK64" s="211"/>
      <c r="AL64" s="211"/>
      <c r="AM64" s="211"/>
      <c r="AN64" s="136">
        <f t="shared" ref="AN64:AN76" ca="1" si="502">INDEX(i.StdELMan,($N64-1)*12+($O64-1)*3+$P64,AN$19)</f>
        <v>2</v>
      </c>
      <c r="AO64" s="136">
        <f ca="1">INDEX(CHOOSE($P64,DataAutumn!i.AdultDrys,DataWinter!i.AdultDrys,DataSpring!i.AdultDrys),1,$O64)</f>
        <v>4</v>
      </c>
      <c r="AP64" s="5">
        <f t="shared" ref="AP64:AQ76" ca="1" si="503">INDEX(i.FlkStrctr,$O64,AP$18)</f>
        <v>1</v>
      </c>
      <c r="AQ64" s="5">
        <f t="shared" ca="1" si="503"/>
        <v>1</v>
      </c>
      <c r="AR64" s="5">
        <f t="shared" ref="AR64:AR76" ca="1" si="504">INDEX(i.StdELMan,($N64-1)*12+($O64-1)*3+$P64,AR$18)</f>
        <v>3</v>
      </c>
      <c r="AS64" s="211"/>
      <c r="AT64" s="211"/>
      <c r="AU64" s="211"/>
      <c r="AV64" s="353" t="str">
        <f ca="1">LEFT(OFFSET(AV64,-1,0),10)        &amp; TEXT($H64," 00000 ")
&amp; $D64        &amp; " Lupin"&amp;TEXT($LE64,"0000;;0000;@@@@")  &amp; " Graz"&amp;TEXT($LG64,"000%;-00%;000%;@@@@")  &amp; " OatF"&amp;TEXT($LF64,"0000;;0000;@@@@")   &amp; " Graz"&amp;TEXT($LH64,"000%;-00%;000%;@@@@")
&amp; " GP"&amp;TEXT($NQ64,"000%")        &amp; " YIELD"&amp;TEXT($NR64,"000%")
    &amp; " (F"&amp;3+COUNTIF($DG64:$DK64,TRUE)&amp;3&amp;"N"&amp;$DL64&amp;$DM64&amp;")"</f>
        <v>Gooding Ca 00000 GSW Lupin---- Graz---- OatF---- Graz---- GP100% YIELD100% (F33N11)</v>
      </c>
      <c r="AW64" s="9" t="str">
        <f ca="1">IF(COUNTIF(AV$5:AV64,AV64)=1,"-","Dup")</f>
        <v>-</v>
      </c>
      <c r="AX64" s="9"/>
      <c r="AY64" s="19" t="str">
        <f t="shared" ref="AY64:BE76" ca="1" si="505">OFFSET(AY$5,$B64,0)</f>
        <v>-</v>
      </c>
      <c r="AZ64" s="19" t="str">
        <f t="shared" ca="1" si="505"/>
        <v>-</v>
      </c>
      <c r="BA64" s="19" t="str">
        <f t="shared" ca="1" si="505"/>
        <v>-</v>
      </c>
      <c r="BB64" s="19" t="str">
        <f t="shared" ca="1" si="505"/>
        <v>-</v>
      </c>
      <c r="BC64" s="19" t="str">
        <f t="shared" ca="1" si="505"/>
        <v>-</v>
      </c>
      <c r="BD64" s="19" t="str">
        <f t="shared" ca="1" si="505"/>
        <v>-</v>
      </c>
      <c r="BE64" s="19" t="str">
        <f t="shared" ca="1" si="505"/>
        <v>-</v>
      </c>
      <c r="BF64" s="12" t="b">
        <v>1</v>
      </c>
      <c r="BG64" s="9"/>
      <c r="BH64" s="19" t="b">
        <f t="shared" ref="BH64:BN76" ca="1" si="506">OFFSET(BH$5,$B64,0)</f>
        <v>1</v>
      </c>
      <c r="BI64" s="19" t="str">
        <f t="shared" ca="1" si="506"/>
        <v>-</v>
      </c>
      <c r="BJ64" s="19" t="str">
        <f t="shared" ca="1" si="506"/>
        <v>-</v>
      </c>
      <c r="BK64" s="19" t="str">
        <f t="shared" ca="1" si="506"/>
        <v>-</v>
      </c>
      <c r="BL64" s="19" t="b">
        <f t="shared" ca="1" si="506"/>
        <v>0</v>
      </c>
      <c r="BM64" s="19">
        <f t="shared" ca="1" si="506"/>
        <v>0</v>
      </c>
      <c r="BN64" s="19" t="b">
        <f t="shared" ca="1" si="506"/>
        <v>1</v>
      </c>
      <c r="BO64" s="9"/>
      <c r="BP64" s="19" t="str">
        <f t="shared" ref="BP64:BR76" ca="1" si="507">OFFSET(BP$5,$B64,0)</f>
        <v>-</v>
      </c>
      <c r="BQ64" s="19" t="str">
        <f t="shared" ca="1" si="507"/>
        <v>-</v>
      </c>
      <c r="BR64" s="19">
        <f t="shared" ca="1" si="507"/>
        <v>0</v>
      </c>
      <c r="BS64" s="19" t="str">
        <f t="shared" ref="BS64:CE76" ca="1" si="508">OFFSET(BS$5,$B64,0)</f>
        <v>-</v>
      </c>
      <c r="BT64" s="19" t="str">
        <f t="shared" ca="1" si="508"/>
        <v>-</v>
      </c>
      <c r="BU64" s="19" t="str">
        <f t="shared" ca="1" si="508"/>
        <v>-</v>
      </c>
      <c r="BV64" s="19" t="str">
        <f t="shared" ca="1" si="508"/>
        <v>-</v>
      </c>
      <c r="BW64" s="19">
        <f t="shared" ca="1" si="508"/>
        <v>0</v>
      </c>
      <c r="BX64" s="19" t="str">
        <f t="shared" ca="1" si="508"/>
        <v>-</v>
      </c>
      <c r="BY64" s="19" t="str">
        <f t="shared" ca="1" si="508"/>
        <v>-</v>
      </c>
      <c r="BZ64" s="19">
        <f t="shared" ca="1" si="508"/>
        <v>0</v>
      </c>
      <c r="CA64" s="19" t="str">
        <f t="shared" ca="1" si="508"/>
        <v>-</v>
      </c>
      <c r="CB64" s="19" t="str">
        <f t="shared" ca="1" si="508"/>
        <v>-</v>
      </c>
      <c r="CC64" s="19" t="str">
        <f t="shared" ca="1" si="508"/>
        <v>-</v>
      </c>
      <c r="CD64" s="19" t="str">
        <f t="shared" ca="1" si="508"/>
        <v>-</v>
      </c>
      <c r="CE64" s="19">
        <f t="shared" ca="1" si="508"/>
        <v>0</v>
      </c>
      <c r="CF64" s="9"/>
      <c r="CG64" s="19" t="str">
        <f t="shared" ref="CG64:CP76" ca="1" si="509">OFFSET(CG$5,$B64,0)</f>
        <v>-</v>
      </c>
      <c r="CH64" s="19" t="str">
        <f t="shared" ca="1" si="509"/>
        <v>-</v>
      </c>
      <c r="CI64" s="19" t="str">
        <f t="shared" ca="1" si="509"/>
        <v>-</v>
      </c>
      <c r="CJ64" s="19" t="str">
        <f t="shared" ca="1" si="509"/>
        <v>-</v>
      </c>
      <c r="CK64" s="19" t="str">
        <f t="shared" ca="1" si="509"/>
        <v>-</v>
      </c>
      <c r="CL64" s="19" t="str">
        <f t="shared" ca="1" si="509"/>
        <v>-</v>
      </c>
      <c r="CM64" s="19" t="str">
        <f t="shared" ca="1" si="509"/>
        <v>-</v>
      </c>
      <c r="CN64" s="19" t="str">
        <f t="shared" ca="1" si="509"/>
        <v>-</v>
      </c>
      <c r="CO64" s="19" t="str">
        <f t="shared" ca="1" si="509"/>
        <v>-</v>
      </c>
      <c r="CP64" s="19" t="str">
        <f t="shared" ca="1" si="509"/>
        <v>-</v>
      </c>
      <c r="CQ64" s="9"/>
      <c r="CR64" s="12" t="b">
        <v>0</v>
      </c>
      <c r="CS64" s="12" t="b">
        <v>0</v>
      </c>
      <c r="CT64" s="12" t="b">
        <v>0</v>
      </c>
      <c r="CU64" s="579">
        <f t="shared" ref="CU64" ca="1" si="510">VALUE($N64&amp;$O64&amp;$P64&amp;$Y64&amp;$Q64&amp;$R64&amp;$S64&amp;$T64&amp;$U64&amp;IFERROR(VALUE($BW64),0))</f>
        <v>2321200000</v>
      </c>
      <c r="CV64" s="12" t="b">
        <v>1</v>
      </c>
      <c r="CW64" s="19">
        <f t="shared" ref="CW64:DY65" ca="1" si="511">OFFSET(CW$5,$B64,0)</f>
        <v>0</v>
      </c>
      <c r="CX64" s="19" t="str">
        <f t="shared" ca="1" si="511"/>
        <v>-</v>
      </c>
      <c r="CY64" s="578" t="str">
        <f t="shared" ca="1" si="511"/>
        <v>-</v>
      </c>
      <c r="CZ64" s="430">
        <f t="shared" ref="CZ64:DB76" ca="1" si="512">INDEX(i.UserPeriod0,$AR64,CZ$18)</f>
        <v>669</v>
      </c>
      <c r="DA64" s="430">
        <f t="shared" ca="1" si="512"/>
        <v>703</v>
      </c>
      <c r="DB64" s="430">
        <f t="shared" ca="1" si="512"/>
        <v>738</v>
      </c>
      <c r="DC64" s="144">
        <f t="shared" ref="DC64:DE76" ca="1" si="513">7*INDEX(i.end_joining,1,DC$18+($AR64-1)*3)</f>
        <v>413</v>
      </c>
      <c r="DD64" s="144">
        <f t="shared" ca="1" si="513"/>
        <v>448</v>
      </c>
      <c r="DE64" s="144">
        <f t="shared" ca="1" si="513"/>
        <v>483</v>
      </c>
      <c r="DF64" s="19" t="str">
        <f t="shared" ref="DF64:DV76" ca="1" si="514">OFFSET(DF$5,$B64,0)</f>
        <v>-</v>
      </c>
      <c r="DG64" s="19" t="str">
        <f t="shared" ca="1" si="514"/>
        <v>-</v>
      </c>
      <c r="DH64" s="19" t="str">
        <f t="shared" ca="1" si="514"/>
        <v>-</v>
      </c>
      <c r="DI64" s="19" t="str">
        <f t="shared" ca="1" si="514"/>
        <v>-</v>
      </c>
      <c r="DJ64" s="19" t="str">
        <f t="shared" ca="1" si="514"/>
        <v>-</v>
      </c>
      <c r="DK64" s="19" t="str">
        <f t="shared" ca="1" si="514"/>
        <v>-</v>
      </c>
      <c r="DL64" s="19">
        <f t="shared" ca="1" si="514"/>
        <v>1</v>
      </c>
      <c r="DM64" s="19">
        <f t="shared" ca="1" si="514"/>
        <v>1</v>
      </c>
      <c r="DN64" s="19">
        <f t="shared" ca="1" si="514"/>
        <v>0</v>
      </c>
      <c r="DO64" s="19" t="str">
        <f t="shared" ca="1" si="514"/>
        <v>-</v>
      </c>
      <c r="DP64" s="19" t="str">
        <f t="shared" ca="1" si="514"/>
        <v>-</v>
      </c>
      <c r="DQ64" s="19" t="str">
        <f t="shared" ca="1" si="514"/>
        <v>-</v>
      </c>
      <c r="DR64" s="19" t="str">
        <f t="shared" ca="1" si="514"/>
        <v>-</v>
      </c>
      <c r="DS64" s="19" t="str">
        <f t="shared" ca="1" si="514"/>
        <v>-</v>
      </c>
      <c r="DT64" s="19">
        <f t="shared" ca="1" si="514"/>
        <v>0</v>
      </c>
      <c r="DU64" s="19" t="str">
        <f t="shared" ca="1" si="514"/>
        <v>-</v>
      </c>
      <c r="DV64" s="19" t="str">
        <f t="shared" ca="1" si="514"/>
        <v>-</v>
      </c>
      <c r="DW64" s="19" t="str">
        <f t="shared" ca="1" si="511"/>
        <v>-</v>
      </c>
      <c r="DX64" s="19">
        <f t="shared" ca="1" si="511"/>
        <v>1</v>
      </c>
      <c r="DY64" s="19">
        <f t="shared" ca="1" si="511"/>
        <v>1</v>
      </c>
      <c r="DZ64" s="9"/>
      <c r="EA64" s="19" t="str">
        <f t="shared" ref="EA64:EM76" ca="1" si="515">OFFSET(EA$5,$B64,0)</f>
        <v>-</v>
      </c>
      <c r="EB64" s="19" t="str">
        <f t="shared" ca="1" si="515"/>
        <v>-</v>
      </c>
      <c r="EC64" s="19" t="str">
        <f t="shared" ca="1" si="515"/>
        <v>-</v>
      </c>
      <c r="ED64" s="19" t="str">
        <f t="shared" ca="1" si="515"/>
        <v>-</v>
      </c>
      <c r="EE64" s="19" t="str">
        <f t="shared" ca="1" si="515"/>
        <v>-</v>
      </c>
      <c r="EF64" s="19" t="str">
        <f t="shared" ca="1" si="515"/>
        <v>-</v>
      </c>
      <c r="EG64" s="19" t="str">
        <f t="shared" ca="1" si="515"/>
        <v>-</v>
      </c>
      <c r="EH64" s="19" t="str">
        <f t="shared" ca="1" si="515"/>
        <v>-</v>
      </c>
      <c r="EI64" s="19" t="str">
        <f t="shared" ca="1" si="515"/>
        <v>-</v>
      </c>
      <c r="EJ64" s="19" t="str">
        <f t="shared" ca="1" si="515"/>
        <v>-</v>
      </c>
      <c r="EK64" s="19" t="str">
        <f t="shared" ca="1" si="515"/>
        <v>-</v>
      </c>
      <c r="EL64" s="19" t="str">
        <f t="shared" ca="1" si="515"/>
        <v>-</v>
      </c>
      <c r="EM64" s="19">
        <f t="shared" ca="1" si="515"/>
        <v>0</v>
      </c>
      <c r="EN64" s="430">
        <f t="shared" ref="EN64:EO76" ca="1" si="516">IF(AND($P64=EN$22,$AG64&lt;&gt;0,$AR64=EN$24),INDEX(i.LTWFeedLevels,$AG64,MOD(EN$18-1,7)+1),0)</f>
        <v>0</v>
      </c>
      <c r="EO64" s="430">
        <f t="shared" ca="1" si="516"/>
        <v>0</v>
      </c>
      <c r="EP64" s="116">
        <f t="shared" ref="EP64:ET76" ca="1" si="517">IF(AND($N64=EP$20,$P64=EP$22,$AJ64=EP$19,OR($Q64=EP$23,EP$23=1),$AR64=EP$24),INDEX(i.FS_Strategy,$AK64+1,$AJ64),0)</f>
        <v>0</v>
      </c>
      <c r="EQ64" s="116">
        <f t="shared" ca="1" si="517"/>
        <v>0</v>
      </c>
      <c r="ER64" s="116">
        <f t="shared" ca="1" si="517"/>
        <v>0</v>
      </c>
      <c r="ES64" s="116">
        <f t="shared" ca="1" si="517"/>
        <v>0</v>
      </c>
      <c r="ET64" s="116">
        <f t="shared" ca="1" si="517"/>
        <v>0</v>
      </c>
      <c r="EU64" s="534">
        <f t="shared" ref="EU64:EU76" ca="1" si="518">IF(AND($N64=EU$20,$P64=EU$22,$AJ64=EU$19,OR($Q64=EU$23,EU$23=1),$AR64=EU$24),INDEX(i.FS_Strategy,$AL64+1,$AJ64),0)</f>
        <v>0</v>
      </c>
      <c r="EV64" s="116">
        <f t="shared" ref="EV64:EZ76" ca="1" si="519">IF(AND($N64=EV$20,$P64=EV$22,$AJ64=EV$19,OR($Q64=EV$23,EV$23=1),$AR64=EV$24),INDEX(i.FS_Strategy,$AK64+1,$AJ64),0)</f>
        <v>0</v>
      </c>
      <c r="EW64" s="116">
        <f t="shared" ca="1" si="519"/>
        <v>0</v>
      </c>
      <c r="EX64" s="116">
        <f t="shared" ca="1" si="519"/>
        <v>0</v>
      </c>
      <c r="EY64" s="116">
        <f t="shared" ca="1" si="519"/>
        <v>0</v>
      </c>
      <c r="EZ64" s="116">
        <f t="shared" ca="1" si="519"/>
        <v>0</v>
      </c>
      <c r="FA64" s="534">
        <f t="shared" ref="FA64:FA76" ca="1" si="520">IF(AND($N64=FA$20,$P64=FA$22,$AJ64=FA$19,OR($Q64=FA$23,FA$23=1),$AR64=FA$24),INDEX(i.FS_Strategy,$AL64+1,$AJ64),0)</f>
        <v>0</v>
      </c>
      <c r="FB64" s="116">
        <f t="shared" ref="FB64:FF76" ca="1" si="521">IF(AND($N64=FB$20,$P64=FB$22,$AJ64=FB$19,OR($Q64=FB$23,FB$23=1),$AR64=FB$24),INDEX(i.FS_Strategy,$AK64+1,$AJ64),0)</f>
        <v>0</v>
      </c>
      <c r="FC64" s="116">
        <f t="shared" ca="1" si="521"/>
        <v>0</v>
      </c>
      <c r="FD64" s="116">
        <f t="shared" ca="1" si="521"/>
        <v>0</v>
      </c>
      <c r="FE64" s="116">
        <f t="shared" ca="1" si="521"/>
        <v>0</v>
      </c>
      <c r="FF64" s="116">
        <f t="shared" ca="1" si="521"/>
        <v>0</v>
      </c>
      <c r="FG64" s="534">
        <f t="shared" ref="FG64:FG76" ca="1" si="522">IF(AND($N64=FG$20,$P64=FG$22,$AJ64=FG$19,OR($Q64=FG$23,FG$23=1),$AR64=FG$24),INDEX(i.FS_Strategy,$AL64+1,$AJ64),0)</f>
        <v>0</v>
      </c>
      <c r="FH64" s="116">
        <f t="shared" ref="FH64:FL76" ca="1" si="523">IF(AND($N64=FH$20,$P64=FH$22,$AJ64=FH$19,OR($Q64=FH$23,FH$23=1),$AR64=FH$24),INDEX(i.FS_Strategy,$AK64+1,$AJ64),0)</f>
        <v>0</v>
      </c>
      <c r="FI64" s="116">
        <f t="shared" ca="1" si="523"/>
        <v>0</v>
      </c>
      <c r="FJ64" s="116">
        <f t="shared" ca="1" si="523"/>
        <v>0</v>
      </c>
      <c r="FK64" s="116">
        <f t="shared" ca="1" si="523"/>
        <v>0</v>
      </c>
      <c r="FL64" s="116">
        <f t="shared" ca="1" si="523"/>
        <v>0</v>
      </c>
      <c r="FM64" s="534">
        <f t="shared" ref="FM64:FM76" ca="1" si="524">IF(AND($N64=FM$20,$P64=FM$22,$AJ64=FM$19,OR($Q64=FM$23,FM$23=1),$AR64=FM$24),INDEX(i.FS_Strategy,$AL64+1,$AJ64),0)</f>
        <v>0</v>
      </c>
      <c r="FN64" s="116">
        <f t="shared" ref="FN64:FR76" ca="1" si="525">IF(AND($N64=FN$20,$P64=FN$22,$AJ64=FN$19,OR($Q64=FN$23,FN$23=1),$AR64=FN$24),INDEX(i.FS_Strategy,$AK64+1,$AJ64),0)</f>
        <v>0</v>
      </c>
      <c r="FO64" s="116">
        <f t="shared" ca="1" si="525"/>
        <v>0</v>
      </c>
      <c r="FP64" s="116">
        <f t="shared" ca="1" si="525"/>
        <v>0</v>
      </c>
      <c r="FQ64" s="116">
        <f t="shared" ca="1" si="525"/>
        <v>0</v>
      </c>
      <c r="FR64" s="116">
        <f t="shared" ca="1" si="525"/>
        <v>0</v>
      </c>
      <c r="FS64" s="534">
        <f t="shared" ref="FS64:FS76" ca="1" si="526">IF(AND($N64=FS$20,$P64=FS$22,$AJ64=FS$19,OR($Q64=FS$23,FS$23=1),$AR64=FS$24),INDEX(i.FS_Strategy,$AL64+1,$AJ64),0)</f>
        <v>0</v>
      </c>
      <c r="FT64" s="116">
        <f t="shared" ref="FT64:FX76" ca="1" si="527">IF(AND($N64=FT$20,$P64=FT$22,$AJ64=FT$19,OR($Q64=FT$23,FT$23=1),$AR64=FT$24),INDEX(i.FS_Strategy,$AK64+1,$AJ64),0)</f>
        <v>0</v>
      </c>
      <c r="FU64" s="116">
        <f t="shared" ca="1" si="527"/>
        <v>0</v>
      </c>
      <c r="FV64" s="116">
        <f t="shared" ca="1" si="527"/>
        <v>0</v>
      </c>
      <c r="FW64" s="116">
        <f t="shared" ca="1" si="527"/>
        <v>0</v>
      </c>
      <c r="FX64" s="116">
        <f t="shared" ca="1" si="527"/>
        <v>0</v>
      </c>
      <c r="FY64" s="534">
        <f t="shared" ref="FY64:FY76" ca="1" si="528">IF(AND($N64=FY$20,$P64=FY$22,$AJ64=FY$19,OR($Q64=FY$23,FY$23=1),$AR64=FY$24),INDEX(i.FS_Strategy,$AL64+1,$AJ64),0)</f>
        <v>0</v>
      </c>
      <c r="FZ64" s="117">
        <f t="shared" ref="FZ64:GC76" ca="1" si="529">IF(AND($N64=FZ$20,$P64=FZ$22,$AJ64=FZ$19,OR($Q64=FZ$23,FZ$23=1)),INDEX(i.FS_Strategy,$AL64+1,$AJ64),0)</f>
        <v>0</v>
      </c>
      <c r="GA64" s="117">
        <f t="shared" ca="1" si="529"/>
        <v>0</v>
      </c>
      <c r="GB64" s="117">
        <f t="shared" ca="1" si="529"/>
        <v>0</v>
      </c>
      <c r="GC64" s="117">
        <f t="shared" ca="1" si="529"/>
        <v>0</v>
      </c>
      <c r="GD64" s="552">
        <f t="shared" ref="GD64:GW76" ca="1" si="530">IF(AND($N64=GD$20,$P64=GD$22,$AJ64=GD$19,OR($Q64=GD$23,GD$23=1)),INDEX(i.FS_Strategy,$AM64+1,$AJ64),0)</f>
        <v>0</v>
      </c>
      <c r="GE64" s="552">
        <f t="shared" ca="1" si="530"/>
        <v>0</v>
      </c>
      <c r="GF64" s="552">
        <f t="shared" ca="1" si="530"/>
        <v>0</v>
      </c>
      <c r="GG64" s="552">
        <f t="shared" ca="1" si="530"/>
        <v>0</v>
      </c>
      <c r="GH64" s="552">
        <f t="shared" ca="1" si="530"/>
        <v>0</v>
      </c>
      <c r="GI64" s="552">
        <f t="shared" ca="1" si="530"/>
        <v>0</v>
      </c>
      <c r="GJ64" s="552">
        <f t="shared" ca="1" si="530"/>
        <v>0</v>
      </c>
      <c r="GK64" s="552">
        <f t="shared" ca="1" si="530"/>
        <v>0</v>
      </c>
      <c r="GL64" s="552">
        <f t="shared" ca="1" si="530"/>
        <v>0</v>
      </c>
      <c r="GM64" s="552">
        <f t="shared" ca="1" si="530"/>
        <v>0</v>
      </c>
      <c r="GN64" s="552">
        <f t="shared" ca="1" si="530"/>
        <v>0</v>
      </c>
      <c r="GO64" s="552">
        <f t="shared" ca="1" si="530"/>
        <v>0</v>
      </c>
      <c r="GP64" s="552">
        <f t="shared" ca="1" si="530"/>
        <v>0</v>
      </c>
      <c r="GQ64" s="552">
        <f t="shared" ca="1" si="530"/>
        <v>0</v>
      </c>
      <c r="GR64" s="552">
        <f t="shared" ca="1" si="530"/>
        <v>0</v>
      </c>
      <c r="GS64" s="552">
        <f t="shared" ca="1" si="530"/>
        <v>0</v>
      </c>
      <c r="GT64" s="552">
        <f t="shared" ca="1" si="530"/>
        <v>0</v>
      </c>
      <c r="GU64" s="552">
        <f t="shared" ca="1" si="530"/>
        <v>0</v>
      </c>
      <c r="GV64" s="552">
        <f t="shared" ca="1" si="530"/>
        <v>0</v>
      </c>
      <c r="GW64" s="552">
        <f t="shared" ca="1" si="530"/>
        <v>0</v>
      </c>
      <c r="GX64" s="19">
        <f t="shared" ref="GX64:GX76" ca="1" si="531">OFFSET(GX$5,$B64,0)</f>
        <v>0</v>
      </c>
      <c r="GY64" s="116">
        <f t="shared" ref="GY64:HC76" ca="1" si="532">IF(AND($N64=GY$20,$P64=GY$22,$AJ64=GY$19,OR($Q64=GY$23,GY$23=1),$AR64=GY$24),INDEX(i.FS_Strategy,$AK64+1,$AJ64),0)</f>
        <v>0</v>
      </c>
      <c r="GZ64" s="116">
        <f t="shared" ca="1" si="532"/>
        <v>0</v>
      </c>
      <c r="HA64" s="116">
        <f t="shared" ca="1" si="532"/>
        <v>0</v>
      </c>
      <c r="HB64" s="116">
        <f t="shared" ca="1" si="532"/>
        <v>0</v>
      </c>
      <c r="HC64" s="116">
        <f t="shared" ca="1" si="532"/>
        <v>0</v>
      </c>
      <c r="HD64" s="534">
        <f t="shared" ref="HD64:HD76" ca="1" si="533">IF(AND($N64=HD$20,$P64=HD$22,$AJ64=HD$19,OR($Q64=HD$23,HD$23=1),$AR64=HD$24),INDEX(i.FS_Strategy,$AL64+1,$AJ64),0)</f>
        <v>0</v>
      </c>
      <c r="HE64" s="116">
        <f t="shared" ref="HE64:HI76" ca="1" si="534">IF(AND($N64=HE$20,$P64=HE$22,$AJ64=HE$19,OR($Q64=HE$23,HE$23=1),$AR64=HE$24),INDEX(i.FS_Strategy,$AK64+1,$AJ64),0)</f>
        <v>0</v>
      </c>
      <c r="HF64" s="116">
        <f t="shared" ca="1" si="534"/>
        <v>0</v>
      </c>
      <c r="HG64" s="116">
        <f t="shared" ca="1" si="534"/>
        <v>0</v>
      </c>
      <c r="HH64" s="116">
        <f t="shared" ca="1" si="534"/>
        <v>0</v>
      </c>
      <c r="HI64" s="116">
        <f t="shared" ca="1" si="534"/>
        <v>0</v>
      </c>
      <c r="HJ64" s="534">
        <f t="shared" ref="HJ64:HJ76" ca="1" si="535">IF(AND($N64=HJ$20,$P64=HJ$22,$AJ64=HJ$19,OR($Q64=HJ$23,HJ$23=1),$AR64=HJ$24),INDEX(i.FS_Strategy,$AL64+1,$AJ64),0)</f>
        <v>0</v>
      </c>
      <c r="HK64" s="116">
        <f t="shared" ref="HK64:HO76" ca="1" si="536">IF(AND($N64=HK$20,$P64=HK$22,$AJ64=HK$19,OR($Q64=HK$23,HK$23=1),$AR64=HK$24),INDEX(i.FS_Strategy,$AK64+1,$AJ64),0)</f>
        <v>0</v>
      </c>
      <c r="HL64" s="116">
        <f t="shared" ca="1" si="536"/>
        <v>0</v>
      </c>
      <c r="HM64" s="116">
        <f t="shared" ca="1" si="536"/>
        <v>0</v>
      </c>
      <c r="HN64" s="116">
        <f t="shared" ca="1" si="536"/>
        <v>0</v>
      </c>
      <c r="HO64" s="116">
        <f t="shared" ca="1" si="536"/>
        <v>0</v>
      </c>
      <c r="HP64" s="534">
        <f t="shared" ref="HP64:HP76" ca="1" si="537">IF(AND($N64=HP$20,$P64=HP$22,$AJ64=HP$19,OR($Q64=HP$23,HP$23=1),$AR64=HP$24),INDEX(i.FS_Strategy,$AL64+1,$AJ64),0)</f>
        <v>0</v>
      </c>
      <c r="HQ64" s="116">
        <f t="shared" ref="HQ64:HU76" ca="1" si="538">IF(AND($N64=HQ$20,$P64=HQ$22,$AJ64=HQ$19,OR($Q64=HQ$23,HQ$23=1),$AR64=HQ$24),INDEX(i.FS_Strategy,$AK64+1,$AJ64),0)</f>
        <v>0</v>
      </c>
      <c r="HR64" s="116">
        <f t="shared" ca="1" si="538"/>
        <v>0</v>
      </c>
      <c r="HS64" s="116">
        <f t="shared" ca="1" si="538"/>
        <v>0</v>
      </c>
      <c r="HT64" s="116">
        <f t="shared" ca="1" si="538"/>
        <v>0</v>
      </c>
      <c r="HU64" s="116">
        <f t="shared" ca="1" si="538"/>
        <v>0</v>
      </c>
      <c r="HV64" s="534">
        <f t="shared" ref="HV64:HV76" ca="1" si="539">IF(AND($N64=HV$20,$P64=HV$22,$AJ64=HV$19,OR($Q64=HV$23,HV$23=1),$AR64=HV$24),INDEX(i.FS_Strategy,$AL64+1,$AJ64),0)</f>
        <v>0</v>
      </c>
      <c r="HW64" s="116">
        <f t="shared" ref="HW64:IA76" ca="1" si="540">IF(AND($N64=HW$20,$P64=HW$22,$AJ64=HW$19,OR($Q64=HW$23,HW$23=1),$AR64=HW$24),INDEX(i.FS_Strategy,$AK64+1,$AJ64),0)</f>
        <v>0</v>
      </c>
      <c r="HX64" s="116">
        <f t="shared" ca="1" si="540"/>
        <v>0</v>
      </c>
      <c r="HY64" s="116">
        <f t="shared" ca="1" si="540"/>
        <v>0</v>
      </c>
      <c r="HZ64" s="116">
        <f t="shared" ca="1" si="540"/>
        <v>0</v>
      </c>
      <c r="IA64" s="116">
        <f t="shared" ca="1" si="540"/>
        <v>0</v>
      </c>
      <c r="IB64" s="534">
        <f t="shared" ref="IB64:IB76" ca="1" si="541">IF(AND($N64=IB$20,$P64=IB$22,$AJ64=IB$19,OR($Q64=IB$23,IB$23=1),$AR64=IB$24),INDEX(i.FS_Strategy,$AL64+1,$AJ64),0)</f>
        <v>0</v>
      </c>
      <c r="IC64" s="116">
        <f t="shared" ref="IC64:IG76" ca="1" si="542">IF(AND($N64=IC$20,$P64=IC$22,$AJ64=IC$19,OR($Q64=IC$23,IC$23=1),$AR64=IC$24),INDEX(i.FS_Strategy,$AK64+1,$AJ64),0)</f>
        <v>0</v>
      </c>
      <c r="ID64" s="116">
        <f t="shared" ca="1" si="542"/>
        <v>0</v>
      </c>
      <c r="IE64" s="116">
        <f t="shared" ca="1" si="542"/>
        <v>0</v>
      </c>
      <c r="IF64" s="116">
        <f t="shared" ca="1" si="542"/>
        <v>0</v>
      </c>
      <c r="IG64" s="116">
        <f t="shared" ca="1" si="542"/>
        <v>0</v>
      </c>
      <c r="IH64" s="534">
        <f t="shared" ref="IH64:IH76" ca="1" si="543">IF(AND($N64=IH$20,$P64=IH$22,$AJ64=IH$19,OR($Q64=IH$23,IH$23=1),$AR64=IH$24),INDEX(i.FS_Strategy,$AL64+1,$AJ64),0)</f>
        <v>0</v>
      </c>
      <c r="II64" s="117">
        <f t="shared" ref="II64:IL76" ca="1" si="544">IF(AND($N64=II$20,$P64=II$22,$AJ64=II$19,OR($Q64=II$23,II$23=1)),INDEX(i.FS_Strategy,$AL64+1,$AJ64),0)</f>
        <v>0</v>
      </c>
      <c r="IJ64" s="117">
        <f t="shared" ca="1" si="544"/>
        <v>0</v>
      </c>
      <c r="IK64" s="117">
        <f t="shared" ca="1" si="544"/>
        <v>0</v>
      </c>
      <c r="IL64" s="117">
        <f t="shared" ca="1" si="544"/>
        <v>0</v>
      </c>
      <c r="IM64" s="552">
        <f t="shared" ref="IM64:JF76" ca="1" si="545">IF(AND($N64=IM$20,$P64=IM$22,$AJ64=IM$19,OR($Q64=IM$23,IM$23=1)),INDEX(i.FS_Strategy,$AM64+1,$AJ64),0)</f>
        <v>0</v>
      </c>
      <c r="IN64" s="552">
        <f t="shared" ca="1" si="545"/>
        <v>0</v>
      </c>
      <c r="IO64" s="552">
        <f t="shared" ca="1" si="545"/>
        <v>0</v>
      </c>
      <c r="IP64" s="552">
        <f t="shared" ca="1" si="545"/>
        <v>0</v>
      </c>
      <c r="IQ64" s="552">
        <f t="shared" ca="1" si="545"/>
        <v>0</v>
      </c>
      <c r="IR64" s="552">
        <f t="shared" ca="1" si="545"/>
        <v>0</v>
      </c>
      <c r="IS64" s="552">
        <f t="shared" ca="1" si="545"/>
        <v>0</v>
      </c>
      <c r="IT64" s="552">
        <f t="shared" ca="1" si="545"/>
        <v>0</v>
      </c>
      <c r="IU64" s="552">
        <f t="shared" ca="1" si="545"/>
        <v>0</v>
      </c>
      <c r="IV64" s="552">
        <f t="shared" ca="1" si="545"/>
        <v>0</v>
      </c>
      <c r="IW64" s="552">
        <f t="shared" ca="1" si="545"/>
        <v>0</v>
      </c>
      <c r="IX64" s="552">
        <f t="shared" ca="1" si="545"/>
        <v>0</v>
      </c>
      <c r="IY64" s="552">
        <f t="shared" ca="1" si="545"/>
        <v>0</v>
      </c>
      <c r="IZ64" s="552">
        <f t="shared" ca="1" si="545"/>
        <v>0</v>
      </c>
      <c r="JA64" s="552">
        <f t="shared" ca="1" si="545"/>
        <v>0</v>
      </c>
      <c r="JB64" s="552">
        <f t="shared" ca="1" si="545"/>
        <v>0</v>
      </c>
      <c r="JC64" s="552">
        <f t="shared" ca="1" si="545"/>
        <v>0</v>
      </c>
      <c r="JD64" s="552">
        <f t="shared" ca="1" si="545"/>
        <v>0</v>
      </c>
      <c r="JE64" s="552">
        <f t="shared" ca="1" si="545"/>
        <v>0</v>
      </c>
      <c r="JF64" s="552">
        <f t="shared" ca="1" si="545"/>
        <v>0</v>
      </c>
      <c r="JG64" s="19">
        <f t="shared" ref="JG64:JH76" ca="1" si="546">OFFSET(JG$5,$B64,0)</f>
        <v>0</v>
      </c>
      <c r="JH64" s="19">
        <f t="shared" ca="1" si="546"/>
        <v>43</v>
      </c>
      <c r="JI64" s="9"/>
      <c r="JJ64" s="19">
        <f t="shared" ref="JJ64:LC69" ca="1" si="547">OFFSET(JJ$5,$B64,0)</f>
        <v>1</v>
      </c>
      <c r="JK64" s="19" t="b">
        <f t="shared" ca="1" si="547"/>
        <v>1</v>
      </c>
      <c r="JL64" s="19">
        <f t="shared" ca="1" si="547"/>
        <v>0</v>
      </c>
      <c r="JM64" s="19">
        <f t="shared" ca="1" si="547"/>
        <v>0</v>
      </c>
      <c r="JN64" s="19">
        <f t="shared" ca="1" si="547"/>
        <v>0.01</v>
      </c>
      <c r="JO64" s="19">
        <f t="shared" ca="1" si="547"/>
        <v>0</v>
      </c>
      <c r="JP64" s="19">
        <f t="shared" ca="1" si="547"/>
        <v>0</v>
      </c>
      <c r="JQ64" s="19">
        <f t="shared" ca="1" si="547"/>
        <v>60</v>
      </c>
      <c r="JR64" s="19">
        <f t="shared" ca="1" si="547"/>
        <v>1</v>
      </c>
      <c r="JS64" s="19">
        <f t="shared" ca="1" si="547"/>
        <v>0</v>
      </c>
      <c r="JT64" s="19">
        <f t="shared" ca="1" si="547"/>
        <v>0</v>
      </c>
      <c r="JU64" s="19">
        <f t="shared" ca="1" si="547"/>
        <v>0</v>
      </c>
      <c r="JV64" s="19">
        <f t="shared" ca="1" si="547"/>
        <v>0</v>
      </c>
      <c r="JW64" s="19">
        <f t="shared" ca="1" si="547"/>
        <v>0</v>
      </c>
      <c r="JX64" s="19">
        <f t="shared" ca="1" si="547"/>
        <v>0</v>
      </c>
      <c r="JY64" s="19">
        <f t="shared" ca="1" si="547"/>
        <v>0</v>
      </c>
      <c r="JZ64" s="19">
        <f t="shared" ca="1" si="547"/>
        <v>0</v>
      </c>
      <c r="KA64" s="19">
        <f t="shared" ca="1" si="547"/>
        <v>0</v>
      </c>
      <c r="KB64" s="19">
        <f t="shared" ca="1" si="547"/>
        <v>0</v>
      </c>
      <c r="KC64" s="19">
        <f t="shared" ca="1" si="547"/>
        <v>0</v>
      </c>
      <c r="KD64" s="19">
        <f t="shared" ca="1" si="547"/>
        <v>0</v>
      </c>
      <c r="KE64" s="19">
        <f t="shared" ca="1" si="547"/>
        <v>0</v>
      </c>
      <c r="KF64" s="19">
        <f t="shared" ca="1" si="547"/>
        <v>0</v>
      </c>
      <c r="KG64" s="19">
        <f t="shared" ca="1" si="547"/>
        <v>0</v>
      </c>
      <c r="KH64" s="19">
        <f t="shared" ca="1" si="547"/>
        <v>0</v>
      </c>
      <c r="KI64" s="19">
        <f t="shared" ca="1" si="547"/>
        <v>0</v>
      </c>
      <c r="KJ64" s="19">
        <f t="shared" ca="1" si="547"/>
        <v>0</v>
      </c>
      <c r="KK64" s="19">
        <f t="shared" ca="1" si="547"/>
        <v>0</v>
      </c>
      <c r="KL64" s="19">
        <f t="shared" ca="1" si="547"/>
        <v>0</v>
      </c>
      <c r="KM64" s="19">
        <f t="shared" ca="1" si="547"/>
        <v>0</v>
      </c>
      <c r="KN64" s="19">
        <f t="shared" ca="1" si="547"/>
        <v>0</v>
      </c>
      <c r="KO64" s="19">
        <f t="shared" ca="1" si="547"/>
        <v>0</v>
      </c>
      <c r="KP64" s="19">
        <f t="shared" ca="1" si="547"/>
        <v>0.05</v>
      </c>
      <c r="KQ64" s="19">
        <f t="shared" ca="1" si="547"/>
        <v>0.05</v>
      </c>
      <c r="KR64" s="19">
        <f t="shared" ca="1" si="547"/>
        <v>0</v>
      </c>
      <c r="KS64" s="19">
        <f t="shared" ca="1" si="547"/>
        <v>0</v>
      </c>
      <c r="KT64" s="19">
        <f t="shared" ca="1" si="547"/>
        <v>0</v>
      </c>
      <c r="KU64" s="19">
        <f t="shared" ca="1" si="547"/>
        <v>0</v>
      </c>
      <c r="KV64" s="19">
        <f t="shared" ca="1" si="547"/>
        <v>0</v>
      </c>
      <c r="KW64" s="19">
        <f t="shared" ca="1" si="547"/>
        <v>0</v>
      </c>
      <c r="KX64" s="19">
        <f t="shared" ca="1" si="547"/>
        <v>1</v>
      </c>
      <c r="KY64" s="19">
        <f t="shared" ca="1" si="547"/>
        <v>0</v>
      </c>
      <c r="KZ64" s="19">
        <f t="shared" ca="1" si="547"/>
        <v>0</v>
      </c>
      <c r="LA64" s="19">
        <f t="shared" ca="1" si="547"/>
        <v>0</v>
      </c>
      <c r="LB64" s="19">
        <f t="shared" ca="1" si="547"/>
        <v>0</v>
      </c>
      <c r="LC64" s="19">
        <f t="shared" ca="1" si="547"/>
        <v>1</v>
      </c>
      <c r="LD64" s="9"/>
      <c r="LE64" s="19" t="str">
        <f t="shared" ref="LE64:LH76" ca="1" si="548">OFFSET(LE$5,$B64,0)</f>
        <v>-</v>
      </c>
      <c r="LF64" s="19" t="str">
        <f t="shared" ca="1" si="548"/>
        <v>-</v>
      </c>
      <c r="LG64" s="19" t="str">
        <f t="shared" ca="1" si="548"/>
        <v>-</v>
      </c>
      <c r="LH64" s="19" t="str">
        <f t="shared" ca="1" si="548"/>
        <v>-</v>
      </c>
      <c r="LI64" s="19" t="b">
        <f t="shared" ref="LI64:LV64" ca="1" si="549">OFFSET(LI$5,$B64,0)</f>
        <v>0</v>
      </c>
      <c r="LJ64" s="19" t="b">
        <f t="shared" ca="1" si="549"/>
        <v>0</v>
      </c>
      <c r="LK64" s="19" t="b">
        <f t="shared" ca="1" si="549"/>
        <v>1</v>
      </c>
      <c r="LL64" s="19" t="b">
        <f t="shared" ca="1" si="549"/>
        <v>0</v>
      </c>
      <c r="LM64" s="19">
        <f t="shared" ca="1" si="549"/>
        <v>2</v>
      </c>
      <c r="LN64" s="19">
        <f t="shared" ca="1" si="549"/>
        <v>2</v>
      </c>
      <c r="LO64" s="19" t="b">
        <f t="shared" ca="1" si="549"/>
        <v>0</v>
      </c>
      <c r="LP64" s="19" t="b">
        <f t="shared" ca="1" si="549"/>
        <v>0</v>
      </c>
      <c r="LQ64" s="19" t="b">
        <f t="shared" ca="1" si="549"/>
        <v>1</v>
      </c>
      <c r="LR64" s="19" t="b">
        <f t="shared" ca="1" si="549"/>
        <v>0</v>
      </c>
      <c r="LS64" s="19">
        <f t="shared" ca="1" si="549"/>
        <v>1</v>
      </c>
      <c r="LT64" s="19">
        <f t="shared" ca="1" si="549"/>
        <v>0.66</v>
      </c>
      <c r="LU64" s="19" t="b">
        <f t="shared" ca="1" si="549"/>
        <v>1</v>
      </c>
      <c r="LV64" s="19" t="str">
        <f t="shared" ca="1" si="549"/>
        <v>-</v>
      </c>
      <c r="LW64" s="19" t="str">
        <f t="shared" ref="LW64:ME76" ca="1" si="550">OFFSET(LW$5,$B64,0)</f>
        <v>-</v>
      </c>
      <c r="LX64" s="19" t="str">
        <f t="shared" ca="1" si="550"/>
        <v>-</v>
      </c>
      <c r="LY64" s="19" t="str">
        <f t="shared" ca="1" si="550"/>
        <v>-</v>
      </c>
      <c r="LZ64" s="19" t="str">
        <f t="shared" ca="1" si="550"/>
        <v>-</v>
      </c>
      <c r="MA64" s="19" t="str">
        <f t="shared" ca="1" si="550"/>
        <v>-</v>
      </c>
      <c r="MB64" s="19" t="str">
        <f t="shared" ca="1" si="550"/>
        <v>-</v>
      </c>
      <c r="MC64" s="19" t="str">
        <f t="shared" ca="1" si="550"/>
        <v>-</v>
      </c>
      <c r="MD64" s="19" t="str">
        <f t="shared" ca="1" si="550"/>
        <v>-</v>
      </c>
      <c r="ME64" s="19" t="b">
        <f t="shared" ca="1" si="550"/>
        <v>1</v>
      </c>
      <c r="MF64" s="19">
        <f t="shared" ref="MF64:MQ76" ca="1" si="551">OFFSET(MF$5,$B64,0)</f>
        <v>0</v>
      </c>
      <c r="MG64" s="19" t="str">
        <f t="shared" ca="1" si="551"/>
        <v>-</v>
      </c>
      <c r="MH64" s="19">
        <f t="shared" ca="1" si="551"/>
        <v>999999</v>
      </c>
      <c r="MI64" s="19">
        <f t="shared" ca="1" si="551"/>
        <v>999999</v>
      </c>
      <c r="MJ64" s="19">
        <f t="shared" ca="1" si="551"/>
        <v>999999</v>
      </c>
      <c r="MK64" s="19">
        <f t="shared" ca="1" si="551"/>
        <v>999999</v>
      </c>
      <c r="ML64" s="19">
        <f t="shared" ca="1" si="551"/>
        <v>999999</v>
      </c>
      <c r="MM64" s="19" t="str">
        <f t="shared" ca="1" si="551"/>
        <v>-</v>
      </c>
      <c r="MN64" s="19" t="str">
        <f ca="1">OFFSET(MN$5,$B64,0)</f>
        <v>-</v>
      </c>
      <c r="MO64" s="19" t="str">
        <f ca="1">OFFSET(MO$5,$B64,0)</f>
        <v>-</v>
      </c>
      <c r="MP64" s="19" t="b">
        <f t="shared" ref="MP64:MU66" ca="1" si="552">OFFSET(MP$5,$B64,0)</f>
        <v>0</v>
      </c>
      <c r="MQ64" s="19">
        <f t="shared" ca="1" si="552"/>
        <v>0</v>
      </c>
      <c r="MR64" s="19" t="str">
        <f t="shared" ca="1" si="552"/>
        <v>-</v>
      </c>
      <c r="MS64" s="19" t="str">
        <f t="shared" ca="1" si="552"/>
        <v>-</v>
      </c>
      <c r="MT64" s="19" t="str">
        <f t="shared" ca="1" si="552"/>
        <v>-</v>
      </c>
      <c r="MU64" s="19" t="str">
        <f t="shared" ca="1" si="552"/>
        <v>-</v>
      </c>
      <c r="MV64" s="19" t="str">
        <f t="shared" ref="MV64:OF74" ca="1" si="553">OFFSET(MV$5,$B64,0)</f>
        <v>-</v>
      </c>
      <c r="MW64" s="19" t="str">
        <f t="shared" ca="1" si="553"/>
        <v>-</v>
      </c>
      <c r="MX64" s="19" t="str">
        <f t="shared" ca="1" si="553"/>
        <v>-</v>
      </c>
      <c r="MY64" s="19" t="str">
        <f t="shared" ca="1" si="553"/>
        <v>-</v>
      </c>
      <c r="MZ64" s="19" t="str">
        <f t="shared" ca="1" si="553"/>
        <v>-</v>
      </c>
      <c r="NA64" s="19" t="str">
        <f t="shared" ca="1" si="553"/>
        <v>-</v>
      </c>
      <c r="NB64" s="19" t="str">
        <f t="shared" ca="1" si="553"/>
        <v>-</v>
      </c>
      <c r="NC64" s="19" t="str">
        <f t="shared" ca="1" si="553"/>
        <v>-</v>
      </c>
      <c r="ND64" s="19">
        <f t="shared" ca="1" si="553"/>
        <v>500</v>
      </c>
      <c r="NE64" s="19">
        <f t="shared" ca="1" si="553"/>
        <v>500</v>
      </c>
      <c r="NF64" s="19" t="str">
        <f t="shared" ca="1" si="553"/>
        <v>-</v>
      </c>
      <c r="NG64" s="19">
        <f t="shared" ca="1" si="553"/>
        <v>150</v>
      </c>
      <c r="NH64" s="19">
        <f t="shared" ca="1" si="553"/>
        <v>550</v>
      </c>
      <c r="NI64" s="19">
        <f t="shared" ca="1" si="553"/>
        <v>1</v>
      </c>
      <c r="NJ64" s="9"/>
      <c r="NK64" s="19">
        <f t="shared" ca="1" si="553"/>
        <v>70</v>
      </c>
      <c r="NL64" s="19">
        <f t="shared" ca="1" si="553"/>
        <v>50</v>
      </c>
      <c r="NM64" s="19">
        <f t="shared" ca="1" si="553"/>
        <v>75</v>
      </c>
      <c r="NN64" s="19">
        <f t="shared" ca="1" si="553"/>
        <v>50</v>
      </c>
      <c r="NO64" s="5">
        <f t="shared" ref="NO64:NO76" ca="1" si="554">INDEX(i.WoolPrices,$X64,NO$18)</f>
        <v>1</v>
      </c>
      <c r="NP64" s="5">
        <f t="shared" ref="NP64:NP76" ca="1" si="555">INDEX(i.MeatPrices,$Y64,NP$18)</f>
        <v>1</v>
      </c>
      <c r="NQ64" s="5">
        <f t="shared" ref="NQ64:NQ76" ca="1" si="556">INDEX(i.GrainPrices,$W64,NQ$18)</f>
        <v>1</v>
      </c>
      <c r="NR64" s="19">
        <f ca="1">OFFSET(NR$5,$B40,0)</f>
        <v>1</v>
      </c>
      <c r="NS64" s="9"/>
      <c r="NT64" s="19" t="b">
        <f t="shared" ref="NT64:NU65" ca="1" si="557">OFFSET(NT$5,$B64,0)</f>
        <v>0</v>
      </c>
      <c r="NU64" s="19" t="b">
        <f t="shared" ca="1" si="557"/>
        <v>0</v>
      </c>
      <c r="NV64" s="463">
        <v>10</v>
      </c>
      <c r="NW64" s="588">
        <v>0.6</v>
      </c>
      <c r="NX64" s="19">
        <f t="shared" ca="1" si="553"/>
        <v>1</v>
      </c>
      <c r="NY64" s="19">
        <f t="shared" ca="1" si="553"/>
        <v>1</v>
      </c>
      <c r="NZ64" s="19">
        <f t="shared" ca="1" si="553"/>
        <v>2.1403206110492325</v>
      </c>
      <c r="OA64" s="19">
        <f t="shared" ca="1" si="553"/>
        <v>1.965073149607067</v>
      </c>
      <c r="OB64" s="19">
        <f t="shared" ca="1" si="553"/>
        <v>1.9869867897902949</v>
      </c>
      <c r="OC64" s="19">
        <f t="shared" ca="1" si="553"/>
        <v>0.84809443844984356</v>
      </c>
      <c r="OD64" s="19">
        <f t="shared" ca="1" si="553"/>
        <v>1.2867145190754228</v>
      </c>
      <c r="OE64" s="19">
        <f t="shared" ca="1" si="553"/>
        <v>1</v>
      </c>
      <c r="OF64" s="19">
        <f t="shared" ca="1" si="553"/>
        <v>0.26</v>
      </c>
      <c r="OG64" s="9"/>
      <c r="OH64" s="535" t="str">
        <f t="shared" ref="OH64:PQ76" ca="1" si="558">IF(AND($P64=OH$22, $AR64=OH$24),TRUE,"-")</f>
        <v>-</v>
      </c>
      <c r="OI64" s="535" t="str">
        <f t="shared" ca="1" si="558"/>
        <v>-</v>
      </c>
      <c r="OJ64" s="535" t="str">
        <f t="shared" ca="1" si="558"/>
        <v>-</v>
      </c>
      <c r="OK64" s="535" t="str">
        <f t="shared" ca="1" si="558"/>
        <v>-</v>
      </c>
      <c r="OL64" s="535" t="str">
        <f t="shared" ca="1" si="558"/>
        <v>-</v>
      </c>
      <c r="OM64" s="535" t="str">
        <f t="shared" ca="1" si="558"/>
        <v>-</v>
      </c>
      <c r="ON64" s="535" t="str">
        <f t="shared" ca="1" si="558"/>
        <v>-</v>
      </c>
      <c r="OO64" s="535" t="str">
        <f t="shared" ca="1" si="558"/>
        <v>-</v>
      </c>
      <c r="OP64" s="535" t="str">
        <f t="shared" ca="1" si="558"/>
        <v>-</v>
      </c>
      <c r="OQ64" s="535" t="str">
        <f t="shared" ca="1" si="558"/>
        <v>-</v>
      </c>
      <c r="OR64" s="535" t="str">
        <f t="shared" ca="1" si="558"/>
        <v>-</v>
      </c>
      <c r="OS64" s="535" t="str">
        <f t="shared" ca="1" si="558"/>
        <v>-</v>
      </c>
      <c r="OT64" s="535" t="str">
        <f t="shared" ca="1" si="558"/>
        <v>-</v>
      </c>
      <c r="OU64" s="535" t="str">
        <f t="shared" ca="1" si="558"/>
        <v>-</v>
      </c>
      <c r="OV64" s="535" t="str">
        <f t="shared" ca="1" si="558"/>
        <v>-</v>
      </c>
      <c r="OW64" s="535" t="str">
        <f t="shared" ca="1" si="558"/>
        <v>-</v>
      </c>
      <c r="OX64" s="535" t="str">
        <f t="shared" ca="1" si="558"/>
        <v>-</v>
      </c>
      <c r="OY64" s="535" t="str">
        <f t="shared" ca="1" si="558"/>
        <v>-</v>
      </c>
      <c r="OZ64" s="535" t="str">
        <f t="shared" ca="1" si="558"/>
        <v>-</v>
      </c>
      <c r="PA64" s="535" t="str">
        <f t="shared" ca="1" si="558"/>
        <v>-</v>
      </c>
      <c r="PB64" s="535" t="str">
        <f t="shared" ca="1" si="558"/>
        <v>-</v>
      </c>
      <c r="PC64" s="535" t="str">
        <f t="shared" ca="1" si="558"/>
        <v>-</v>
      </c>
      <c r="PD64" s="535" t="str">
        <f t="shared" ca="1" si="558"/>
        <v>-</v>
      </c>
      <c r="PE64" s="535" t="str">
        <f t="shared" ca="1" si="558"/>
        <v>-</v>
      </c>
      <c r="PF64" s="535" t="str">
        <f t="shared" ca="1" si="558"/>
        <v>-</v>
      </c>
      <c r="PG64" s="535" t="str">
        <f t="shared" ca="1" si="558"/>
        <v>-</v>
      </c>
      <c r="PH64" s="535" t="str">
        <f t="shared" ca="1" si="558"/>
        <v>-</v>
      </c>
      <c r="PI64" s="535" t="str">
        <f t="shared" ca="1" si="558"/>
        <v>-</v>
      </c>
      <c r="PJ64" s="535" t="str">
        <f t="shared" ca="1" si="558"/>
        <v>-</v>
      </c>
      <c r="PK64" s="535" t="str">
        <f t="shared" ca="1" si="558"/>
        <v>-</v>
      </c>
      <c r="PL64" s="535" t="str">
        <f t="shared" ca="1" si="558"/>
        <v>-</v>
      </c>
      <c r="PM64" s="535" t="str">
        <f t="shared" ca="1" si="558"/>
        <v>-</v>
      </c>
      <c r="PN64" s="535" t="str">
        <f t="shared" ca="1" si="558"/>
        <v>-</v>
      </c>
      <c r="PO64" s="535" t="str">
        <f t="shared" ca="1" si="558"/>
        <v>-</v>
      </c>
      <c r="PP64" s="535" t="str">
        <f t="shared" ca="1" si="558"/>
        <v>-</v>
      </c>
      <c r="PQ64" s="535" t="str">
        <f t="shared" ca="1" si="558"/>
        <v>-</v>
      </c>
      <c r="PR64" s="545" t="str">
        <f t="shared" ref="PR64:QQ73" ca="1" si="559">IF($P64=PR$22,TRUE,"-")</f>
        <v>-</v>
      </c>
      <c r="PS64" s="545" t="str">
        <f t="shared" ca="1" si="559"/>
        <v>-</v>
      </c>
      <c r="PT64" s="545" t="str">
        <f t="shared" ca="1" si="559"/>
        <v>-</v>
      </c>
      <c r="PU64" s="545" t="str">
        <f t="shared" ca="1" si="559"/>
        <v>-</v>
      </c>
      <c r="PV64" s="545" t="str">
        <f t="shared" ca="1" si="559"/>
        <v>-</v>
      </c>
      <c r="PW64" s="545" t="str">
        <f t="shared" ca="1" si="559"/>
        <v>-</v>
      </c>
      <c r="PX64" s="545" t="str">
        <f t="shared" ca="1" si="559"/>
        <v>-</v>
      </c>
      <c r="PY64" s="545" t="str">
        <f t="shared" ca="1" si="559"/>
        <v>-</v>
      </c>
      <c r="PZ64" s="545" t="str">
        <f t="shared" ca="1" si="559"/>
        <v>-</v>
      </c>
      <c r="QA64" s="545" t="str">
        <f t="shared" ca="1" si="559"/>
        <v>-</v>
      </c>
      <c r="QB64" s="545" t="str">
        <f t="shared" ca="1" si="559"/>
        <v>-</v>
      </c>
      <c r="QC64" s="545" t="str">
        <f t="shared" ca="1" si="559"/>
        <v>-</v>
      </c>
      <c r="QD64" s="545" t="str">
        <f t="shared" ca="1" si="559"/>
        <v>-</v>
      </c>
      <c r="QE64" s="545" t="str">
        <f t="shared" ca="1" si="559"/>
        <v>-</v>
      </c>
      <c r="QF64" s="545" t="str">
        <f t="shared" ca="1" si="559"/>
        <v>-</v>
      </c>
      <c r="QG64" s="545" t="str">
        <f t="shared" ca="1" si="559"/>
        <v>-</v>
      </c>
      <c r="QH64" s="545" t="str">
        <f t="shared" ca="1" si="559"/>
        <v>-</v>
      </c>
      <c r="QI64" s="545" t="str">
        <f t="shared" ca="1" si="559"/>
        <v>-</v>
      </c>
      <c r="QJ64" s="545" t="str">
        <f t="shared" ca="1" si="559"/>
        <v>-</v>
      </c>
      <c r="QK64" s="545" t="str">
        <f t="shared" ca="1" si="559"/>
        <v>-</v>
      </c>
      <c r="QL64" s="545" t="str">
        <f t="shared" ca="1" si="559"/>
        <v>-</v>
      </c>
      <c r="QM64" s="545" t="str">
        <f t="shared" ca="1" si="559"/>
        <v>-</v>
      </c>
      <c r="QN64" s="545" t="str">
        <f t="shared" ca="1" si="559"/>
        <v>-</v>
      </c>
      <c r="QO64" s="545" t="str">
        <f t="shared" ca="1" si="559"/>
        <v>-</v>
      </c>
      <c r="QP64" s="545" t="str">
        <f t="shared" ca="1" si="559"/>
        <v>-</v>
      </c>
      <c r="QQ64" s="545" t="str">
        <f t="shared" ca="1" si="559"/>
        <v>-</v>
      </c>
      <c r="QR64" s="535" t="str">
        <f t="shared" ref="QR64:SA76" ca="1" si="560">IF(AND($P64=QR$22, $AR64=QR$24),TRUE,"-")</f>
        <v>-</v>
      </c>
      <c r="QS64" s="535" t="str">
        <f t="shared" ca="1" si="560"/>
        <v>-</v>
      </c>
      <c r="QT64" s="535" t="str">
        <f t="shared" ca="1" si="560"/>
        <v>-</v>
      </c>
      <c r="QU64" s="535" t="str">
        <f t="shared" ca="1" si="560"/>
        <v>-</v>
      </c>
      <c r="QV64" s="535" t="str">
        <f t="shared" ca="1" si="560"/>
        <v>-</v>
      </c>
      <c r="QW64" s="535" t="str">
        <f t="shared" ca="1" si="560"/>
        <v>-</v>
      </c>
      <c r="QX64" s="535" t="str">
        <f t="shared" ca="1" si="560"/>
        <v>-</v>
      </c>
      <c r="QY64" s="535" t="str">
        <f t="shared" ca="1" si="560"/>
        <v>-</v>
      </c>
      <c r="QZ64" s="535" t="str">
        <f t="shared" ca="1" si="560"/>
        <v>-</v>
      </c>
      <c r="RA64" s="535" t="str">
        <f t="shared" ca="1" si="560"/>
        <v>-</v>
      </c>
      <c r="RB64" s="535" t="str">
        <f t="shared" ca="1" si="560"/>
        <v>-</v>
      </c>
      <c r="RC64" s="535" t="str">
        <f t="shared" ca="1" si="560"/>
        <v>-</v>
      </c>
      <c r="RD64" s="535" t="b">
        <f t="shared" ca="1" si="560"/>
        <v>1</v>
      </c>
      <c r="RE64" s="535" t="b">
        <f t="shared" ca="1" si="560"/>
        <v>1</v>
      </c>
      <c r="RF64" s="535" t="b">
        <f t="shared" ca="1" si="560"/>
        <v>1</v>
      </c>
      <c r="RG64" s="535" t="b">
        <f t="shared" ca="1" si="560"/>
        <v>1</v>
      </c>
      <c r="RH64" s="535" t="b">
        <f t="shared" ca="1" si="560"/>
        <v>1</v>
      </c>
      <c r="RI64" s="535" t="b">
        <f t="shared" ca="1" si="560"/>
        <v>1</v>
      </c>
      <c r="RJ64" s="535" t="str">
        <f t="shared" ca="1" si="560"/>
        <v>-</v>
      </c>
      <c r="RK64" s="535" t="str">
        <f t="shared" ca="1" si="560"/>
        <v>-</v>
      </c>
      <c r="RL64" s="535" t="str">
        <f t="shared" ca="1" si="560"/>
        <v>-</v>
      </c>
      <c r="RM64" s="535" t="str">
        <f t="shared" ca="1" si="560"/>
        <v>-</v>
      </c>
      <c r="RN64" s="535" t="str">
        <f t="shared" ca="1" si="560"/>
        <v>-</v>
      </c>
      <c r="RO64" s="535" t="str">
        <f t="shared" ca="1" si="560"/>
        <v>-</v>
      </c>
      <c r="RP64" s="535" t="str">
        <f t="shared" ca="1" si="560"/>
        <v>-</v>
      </c>
      <c r="RQ64" s="535" t="str">
        <f t="shared" ca="1" si="560"/>
        <v>-</v>
      </c>
      <c r="RR64" s="535" t="str">
        <f t="shared" ca="1" si="560"/>
        <v>-</v>
      </c>
      <c r="RS64" s="535" t="str">
        <f t="shared" ca="1" si="560"/>
        <v>-</v>
      </c>
      <c r="RT64" s="535" t="str">
        <f t="shared" ca="1" si="560"/>
        <v>-</v>
      </c>
      <c r="RU64" s="535" t="str">
        <f t="shared" ca="1" si="560"/>
        <v>-</v>
      </c>
      <c r="RV64" s="535" t="str">
        <f t="shared" ca="1" si="560"/>
        <v>-</v>
      </c>
      <c r="RW64" s="535" t="str">
        <f t="shared" ca="1" si="560"/>
        <v>-</v>
      </c>
      <c r="RX64" s="535" t="str">
        <f t="shared" ca="1" si="560"/>
        <v>-</v>
      </c>
      <c r="RY64" s="535" t="str">
        <f t="shared" ca="1" si="560"/>
        <v>-</v>
      </c>
      <c r="RZ64" s="535" t="str">
        <f t="shared" ca="1" si="560"/>
        <v>-</v>
      </c>
      <c r="SA64" s="535" t="str">
        <f t="shared" ca="1" si="560"/>
        <v>-</v>
      </c>
      <c r="SB64" s="545" t="b">
        <f t="shared" ref="SB64:TA73" ca="1" si="561">IF($P64=SB$22,TRUE,"-")</f>
        <v>1</v>
      </c>
      <c r="SC64" s="545" t="b">
        <f t="shared" ca="1" si="561"/>
        <v>1</v>
      </c>
      <c r="SD64" s="545" t="b">
        <f t="shared" ca="1" si="561"/>
        <v>1</v>
      </c>
      <c r="SE64" s="545" t="b">
        <f t="shared" ca="1" si="561"/>
        <v>1</v>
      </c>
      <c r="SF64" s="545" t="b">
        <f t="shared" ca="1" si="561"/>
        <v>1</v>
      </c>
      <c r="SG64" s="545" t="b">
        <f t="shared" ca="1" si="561"/>
        <v>1</v>
      </c>
      <c r="SH64" s="545" t="b">
        <f t="shared" ca="1" si="561"/>
        <v>1</v>
      </c>
      <c r="SI64" s="545" t="b">
        <f t="shared" ca="1" si="561"/>
        <v>1</v>
      </c>
      <c r="SJ64" s="545" t="b">
        <f t="shared" ca="1" si="561"/>
        <v>1</v>
      </c>
      <c r="SK64" s="545" t="b">
        <f t="shared" ca="1" si="561"/>
        <v>1</v>
      </c>
      <c r="SL64" s="545" t="b">
        <f t="shared" ca="1" si="561"/>
        <v>1</v>
      </c>
      <c r="SM64" s="545" t="b">
        <f t="shared" ca="1" si="561"/>
        <v>1</v>
      </c>
      <c r="SN64" s="545" t="b">
        <f t="shared" ca="1" si="561"/>
        <v>1</v>
      </c>
      <c r="SO64" s="545" t="b">
        <f t="shared" ca="1" si="561"/>
        <v>1</v>
      </c>
      <c r="SP64" s="545" t="b">
        <f t="shared" ca="1" si="561"/>
        <v>1</v>
      </c>
      <c r="SQ64" s="545" t="b">
        <f t="shared" ca="1" si="561"/>
        <v>1</v>
      </c>
      <c r="SR64" s="545" t="b">
        <f t="shared" ca="1" si="561"/>
        <v>1</v>
      </c>
      <c r="SS64" s="545" t="b">
        <f t="shared" ca="1" si="561"/>
        <v>1</v>
      </c>
      <c r="ST64" s="545" t="b">
        <f t="shared" ca="1" si="561"/>
        <v>1</v>
      </c>
      <c r="SU64" s="545" t="b">
        <f t="shared" ca="1" si="561"/>
        <v>1</v>
      </c>
      <c r="SV64" s="545" t="b">
        <f t="shared" ca="1" si="561"/>
        <v>1</v>
      </c>
      <c r="SW64" s="545" t="b">
        <f t="shared" ca="1" si="561"/>
        <v>1</v>
      </c>
      <c r="SX64" s="545" t="b">
        <f t="shared" ca="1" si="561"/>
        <v>1</v>
      </c>
      <c r="SY64" s="545" t="b">
        <f t="shared" ca="1" si="561"/>
        <v>1</v>
      </c>
      <c r="SZ64" s="545" t="b">
        <f t="shared" ca="1" si="561"/>
        <v>1</v>
      </c>
      <c r="TA64" s="545" t="b">
        <f t="shared" ca="1" si="561"/>
        <v>1</v>
      </c>
      <c r="TB64" s="535" t="str">
        <f t="shared" ref="TB64:UK76" ca="1" si="562">IF(AND($P64=TB$22, $AR64=TB$24),TRUE,"-")</f>
        <v>-</v>
      </c>
      <c r="TC64" s="535" t="str">
        <f t="shared" ca="1" si="562"/>
        <v>-</v>
      </c>
      <c r="TD64" s="535" t="str">
        <f t="shared" ca="1" si="562"/>
        <v>-</v>
      </c>
      <c r="TE64" s="535" t="str">
        <f t="shared" ca="1" si="562"/>
        <v>-</v>
      </c>
      <c r="TF64" s="535" t="str">
        <f t="shared" ca="1" si="562"/>
        <v>-</v>
      </c>
      <c r="TG64" s="535" t="str">
        <f t="shared" ca="1" si="562"/>
        <v>-</v>
      </c>
      <c r="TH64" s="535" t="str">
        <f t="shared" ca="1" si="562"/>
        <v>-</v>
      </c>
      <c r="TI64" s="535" t="str">
        <f t="shared" ca="1" si="562"/>
        <v>-</v>
      </c>
      <c r="TJ64" s="535" t="str">
        <f t="shared" ca="1" si="562"/>
        <v>-</v>
      </c>
      <c r="TK64" s="535" t="str">
        <f t="shared" ca="1" si="562"/>
        <v>-</v>
      </c>
      <c r="TL64" s="535" t="str">
        <f t="shared" ca="1" si="562"/>
        <v>-</v>
      </c>
      <c r="TM64" s="535" t="str">
        <f t="shared" ca="1" si="562"/>
        <v>-</v>
      </c>
      <c r="TN64" s="535" t="str">
        <f t="shared" ca="1" si="562"/>
        <v>-</v>
      </c>
      <c r="TO64" s="535" t="str">
        <f t="shared" ca="1" si="562"/>
        <v>-</v>
      </c>
      <c r="TP64" s="535" t="str">
        <f t="shared" ca="1" si="562"/>
        <v>-</v>
      </c>
      <c r="TQ64" s="535" t="str">
        <f t="shared" ca="1" si="562"/>
        <v>-</v>
      </c>
      <c r="TR64" s="535" t="str">
        <f t="shared" ca="1" si="562"/>
        <v>-</v>
      </c>
      <c r="TS64" s="535" t="str">
        <f t="shared" ca="1" si="562"/>
        <v>-</v>
      </c>
      <c r="TT64" s="535" t="str">
        <f t="shared" ca="1" si="562"/>
        <v>-</v>
      </c>
      <c r="TU64" s="535" t="str">
        <f t="shared" ca="1" si="562"/>
        <v>-</v>
      </c>
      <c r="TV64" s="535" t="str">
        <f t="shared" ca="1" si="562"/>
        <v>-</v>
      </c>
      <c r="TW64" s="535" t="str">
        <f t="shared" ca="1" si="562"/>
        <v>-</v>
      </c>
      <c r="TX64" s="535" t="str">
        <f t="shared" ca="1" si="562"/>
        <v>-</v>
      </c>
      <c r="TY64" s="535" t="str">
        <f t="shared" ca="1" si="562"/>
        <v>-</v>
      </c>
      <c r="TZ64" s="535" t="str">
        <f t="shared" ca="1" si="562"/>
        <v>-</v>
      </c>
      <c r="UA64" s="535" t="str">
        <f t="shared" ca="1" si="562"/>
        <v>-</v>
      </c>
      <c r="UB64" s="535" t="str">
        <f t="shared" ca="1" si="562"/>
        <v>-</v>
      </c>
      <c r="UC64" s="535" t="str">
        <f t="shared" ca="1" si="562"/>
        <v>-</v>
      </c>
      <c r="UD64" s="535" t="str">
        <f t="shared" ca="1" si="562"/>
        <v>-</v>
      </c>
      <c r="UE64" s="535" t="str">
        <f t="shared" ca="1" si="562"/>
        <v>-</v>
      </c>
      <c r="UF64" s="535" t="str">
        <f t="shared" ca="1" si="562"/>
        <v>-</v>
      </c>
      <c r="UG64" s="535" t="str">
        <f t="shared" ca="1" si="562"/>
        <v>-</v>
      </c>
      <c r="UH64" s="535" t="str">
        <f t="shared" ca="1" si="562"/>
        <v>-</v>
      </c>
      <c r="UI64" s="535" t="str">
        <f t="shared" ca="1" si="562"/>
        <v>-</v>
      </c>
      <c r="UJ64" s="535" t="str">
        <f t="shared" ca="1" si="562"/>
        <v>-</v>
      </c>
      <c r="UK64" s="535" t="str">
        <f t="shared" ca="1" si="562"/>
        <v>-</v>
      </c>
      <c r="UL64" s="545" t="str">
        <f t="shared" ref="UL64:VK73" ca="1" si="563">IF($P64=UL$22,TRUE,"-")</f>
        <v>-</v>
      </c>
      <c r="UM64" s="545" t="str">
        <f t="shared" ca="1" si="563"/>
        <v>-</v>
      </c>
      <c r="UN64" s="545" t="str">
        <f t="shared" ca="1" si="563"/>
        <v>-</v>
      </c>
      <c r="UO64" s="545" t="str">
        <f t="shared" ca="1" si="563"/>
        <v>-</v>
      </c>
      <c r="UP64" s="545" t="str">
        <f t="shared" ca="1" si="563"/>
        <v>-</v>
      </c>
      <c r="UQ64" s="545" t="str">
        <f t="shared" ca="1" si="563"/>
        <v>-</v>
      </c>
      <c r="UR64" s="545" t="str">
        <f t="shared" ca="1" si="563"/>
        <v>-</v>
      </c>
      <c r="US64" s="545" t="str">
        <f t="shared" ca="1" si="563"/>
        <v>-</v>
      </c>
      <c r="UT64" s="545" t="str">
        <f t="shared" ca="1" si="563"/>
        <v>-</v>
      </c>
      <c r="UU64" s="545" t="str">
        <f t="shared" ca="1" si="563"/>
        <v>-</v>
      </c>
      <c r="UV64" s="545" t="str">
        <f t="shared" ca="1" si="563"/>
        <v>-</v>
      </c>
      <c r="UW64" s="545" t="str">
        <f t="shared" ca="1" si="563"/>
        <v>-</v>
      </c>
      <c r="UX64" s="545" t="str">
        <f t="shared" ca="1" si="563"/>
        <v>-</v>
      </c>
      <c r="UY64" s="545" t="str">
        <f t="shared" ca="1" si="563"/>
        <v>-</v>
      </c>
      <c r="UZ64" s="545" t="str">
        <f t="shared" ca="1" si="563"/>
        <v>-</v>
      </c>
      <c r="VA64" s="545" t="str">
        <f t="shared" ca="1" si="563"/>
        <v>-</v>
      </c>
      <c r="VB64" s="545" t="str">
        <f t="shared" ca="1" si="563"/>
        <v>-</v>
      </c>
      <c r="VC64" s="545" t="str">
        <f t="shared" ca="1" si="563"/>
        <v>-</v>
      </c>
      <c r="VD64" s="545" t="str">
        <f t="shared" ca="1" si="563"/>
        <v>-</v>
      </c>
      <c r="VE64" s="545" t="str">
        <f t="shared" ca="1" si="563"/>
        <v>-</v>
      </c>
      <c r="VF64" s="545" t="str">
        <f t="shared" ca="1" si="563"/>
        <v>-</v>
      </c>
      <c r="VG64" s="545" t="str">
        <f t="shared" ca="1" si="563"/>
        <v>-</v>
      </c>
      <c r="VH64" s="545" t="str">
        <f t="shared" ca="1" si="563"/>
        <v>-</v>
      </c>
      <c r="VI64" s="545" t="str">
        <f t="shared" ca="1" si="563"/>
        <v>-</v>
      </c>
      <c r="VJ64" s="545" t="str">
        <f t="shared" ca="1" si="563"/>
        <v>-</v>
      </c>
      <c r="VK64" s="545" t="str">
        <f t="shared" ca="1" si="563"/>
        <v>-</v>
      </c>
      <c r="VL64" s="19">
        <f t="shared" ref="VL64:VL76" ca="1" si="564">OFFSET(VL$5,$B64,0)</f>
        <v>1</v>
      </c>
      <c r="VM64" s="23">
        <v>0</v>
      </c>
    </row>
    <row r="65" spans="1:585" outlineLevel="2">
      <c r="A65" s="21">
        <f t="shared" si="127"/>
        <v>60</v>
      </c>
      <c r="B65" s="21">
        <f t="shared" ref="B65:B76" si="565">$A$31</f>
        <v>26</v>
      </c>
      <c r="C65">
        <v>301</v>
      </c>
      <c r="D65" s="136" t="str">
        <f t="shared" ca="1" si="498"/>
        <v>GSW</v>
      </c>
      <c r="E65" t="b">
        <v>1</v>
      </c>
      <c r="F65" t="b">
        <v>0</v>
      </c>
      <c r="G65" t="b">
        <f t="shared" si="499"/>
        <v>1</v>
      </c>
      <c r="H65" s="215">
        <f ca="1">OFFSET(H65,-1,0)+1</f>
        <v>1</v>
      </c>
      <c r="I65" s="19">
        <f t="shared" ca="1" si="500"/>
        <v>1</v>
      </c>
      <c r="J65" s="19">
        <f t="shared" ca="1" si="500"/>
        <v>0</v>
      </c>
      <c r="K65" s="19">
        <f t="shared" ca="1" si="500"/>
        <v>0</v>
      </c>
      <c r="L65" s="19">
        <f t="shared" ca="1" si="500"/>
        <v>0</v>
      </c>
      <c r="M65" s="19">
        <f t="shared" ca="1" si="500"/>
        <v>2</v>
      </c>
      <c r="N65" s="19">
        <f t="shared" ca="1" si="500"/>
        <v>2</v>
      </c>
      <c r="O65" s="19">
        <f t="shared" ca="1" si="500"/>
        <v>3</v>
      </c>
      <c r="P65" s="19">
        <f t="shared" ca="1" si="500"/>
        <v>2</v>
      </c>
      <c r="Q65" s="19">
        <f t="shared" ca="1" si="500"/>
        <v>2</v>
      </c>
      <c r="R65" s="19">
        <f t="shared" ca="1" si="500"/>
        <v>0</v>
      </c>
      <c r="S65" s="19">
        <f t="shared" ca="1" si="500"/>
        <v>0</v>
      </c>
      <c r="T65" s="19">
        <f t="shared" ca="1" si="500"/>
        <v>0</v>
      </c>
      <c r="U65" s="19">
        <f t="shared" ca="1" si="500"/>
        <v>0</v>
      </c>
      <c r="V65" s="19">
        <f t="shared" ca="1" si="500"/>
        <v>0</v>
      </c>
      <c r="W65" s="19">
        <f t="shared" ca="1" si="500"/>
        <v>1</v>
      </c>
      <c r="X65" s="19">
        <f t="shared" ca="1" si="500"/>
        <v>1</v>
      </c>
      <c r="Y65" s="19">
        <f t="shared" ca="1" si="501"/>
        <v>1</v>
      </c>
      <c r="Z65" s="211"/>
      <c r="AA65" s="211"/>
      <c r="AB65" s="211"/>
      <c r="AC65" s="211"/>
      <c r="AD65" s="211"/>
      <c r="AE65" s="19">
        <f ca="1">OFFSET(AE$5,$B65,0)</f>
        <v>0</v>
      </c>
      <c r="AF65" s="211"/>
      <c r="AG65" s="211"/>
      <c r="AH65" s="211"/>
      <c r="AI65" s="211"/>
      <c r="AJ65" s="211"/>
      <c r="AK65" s="211"/>
      <c r="AL65" s="211"/>
      <c r="AM65" s="211"/>
      <c r="AN65" s="136">
        <f t="shared" ca="1" si="502"/>
        <v>2</v>
      </c>
      <c r="AO65" s="136">
        <f ca="1">INDEX(CHOOSE($P65,DataAutumn!i.AdultDrys,DataWinter!i.AdultDrys,DataSpring!i.AdultDrys),1,$O65)</f>
        <v>4</v>
      </c>
      <c r="AP65" s="5">
        <f t="shared" ca="1" si="503"/>
        <v>1</v>
      </c>
      <c r="AQ65" s="5">
        <f t="shared" ca="1" si="503"/>
        <v>1</v>
      </c>
      <c r="AR65" s="5">
        <f t="shared" ca="1" si="504"/>
        <v>3</v>
      </c>
      <c r="AS65" s="211"/>
      <c r="AT65" s="211"/>
      <c r="AU65" s="211"/>
      <c r="AV65" s="353" t="str">
        <f t="shared" ref="AV65:AV76" ca="1" si="566">LEFT(OFFSET(AV65,-1,0),10)        &amp; TEXT($H65," 00000 ")
&amp; $D65        &amp; " Lupin"&amp;TEXT($LE65,"0000;;0000;@@@@")  &amp; " Graz"&amp;TEXT($LG65,"000%;-00%;000%;@@@@")  &amp; " OatF"&amp;TEXT($LF65,"0000;;0000;@@@@")   &amp; " Graz"&amp;TEXT($LH65,"000%;-00%;000%;@@@@")
&amp; " GP"&amp;TEXT($NQ65,"000%")        &amp; " YIELD"&amp;TEXT($NR65,"000%")
    &amp; " (F"&amp;3+COUNTIF($DG65:$DK65,TRUE)&amp;3&amp;"N"&amp;$DL65&amp;$DM65&amp;")"</f>
        <v>Gooding Ca 00001 GSW Lupin0050 Graz---- OatF---- Graz---- GP100% YIELD100% (F33N11)</v>
      </c>
      <c r="AW65" s="9" t="str">
        <f ca="1">IF(COUNTIF(AV$5:AV65,AV65)=1,"-","Dup")</f>
        <v>-</v>
      </c>
      <c r="AX65" s="9"/>
      <c r="AY65" s="19" t="str">
        <f t="shared" ca="1" si="505"/>
        <v>-</v>
      </c>
      <c r="AZ65" s="19" t="str">
        <f t="shared" ca="1" si="505"/>
        <v>-</v>
      </c>
      <c r="BA65" s="19" t="str">
        <f t="shared" ca="1" si="505"/>
        <v>-</v>
      </c>
      <c r="BB65" s="19" t="str">
        <f t="shared" ca="1" si="505"/>
        <v>-</v>
      </c>
      <c r="BC65" s="19" t="str">
        <f t="shared" ca="1" si="505"/>
        <v>-</v>
      </c>
      <c r="BD65" s="19" t="str">
        <f t="shared" ca="1" si="505"/>
        <v>-</v>
      </c>
      <c r="BE65" s="19" t="str">
        <f t="shared" ca="1" si="505"/>
        <v>-</v>
      </c>
      <c r="BF65" s="19" t="b">
        <v>1</v>
      </c>
      <c r="BG65" s="9"/>
      <c r="BH65" s="19" t="b">
        <f t="shared" ca="1" si="506"/>
        <v>1</v>
      </c>
      <c r="BI65" s="19" t="str">
        <f t="shared" ca="1" si="506"/>
        <v>-</v>
      </c>
      <c r="BJ65" s="19" t="str">
        <f t="shared" ca="1" si="506"/>
        <v>-</v>
      </c>
      <c r="BK65" s="19" t="str">
        <f t="shared" ca="1" si="506"/>
        <v>-</v>
      </c>
      <c r="BL65" s="19" t="b">
        <f t="shared" ca="1" si="506"/>
        <v>0</v>
      </c>
      <c r="BM65" s="19">
        <f t="shared" ca="1" si="506"/>
        <v>0</v>
      </c>
      <c r="BN65" s="19" t="b">
        <f t="shared" ca="1" si="506"/>
        <v>1</v>
      </c>
      <c r="BO65" s="9"/>
      <c r="BP65" s="19" t="str">
        <f t="shared" ca="1" si="507"/>
        <v>-</v>
      </c>
      <c r="BQ65" s="5" t="str">
        <f t="shared" ref="BQ65:BQ76" ca="1" si="567">IF($O65&lt;&gt;4,OFFSET(BQ$5,$B65,0),1)</f>
        <v>-</v>
      </c>
      <c r="BR65" s="5">
        <f t="shared" ref="BR65:BR76" ca="1" si="568">$J65</f>
        <v>0</v>
      </c>
      <c r="BS65" s="19" t="str">
        <f t="shared" ca="1" si="508"/>
        <v>-</v>
      </c>
      <c r="BT65" s="19" t="str">
        <f t="shared" ca="1" si="508"/>
        <v>-</v>
      </c>
      <c r="BU65" s="19" t="str">
        <f t="shared" ca="1" si="508"/>
        <v>-</v>
      </c>
      <c r="BV65" s="5" t="str">
        <f t="shared" ref="BV65:BV76" ca="1" si="569">IF($O65&lt;&gt;4,OFFSET(BV$5,$B65,0),1)</f>
        <v>-</v>
      </c>
      <c r="BW65" s="5">
        <f t="shared" ref="BW65:BW76" ca="1" si="570">$J65</f>
        <v>0</v>
      </c>
      <c r="BX65" s="19" t="str">
        <f t="shared" ca="1" si="508"/>
        <v>-</v>
      </c>
      <c r="BY65" s="5" t="str">
        <f t="shared" ref="BY65:BY76" ca="1" si="571">IF($O65&lt;&gt;4,OFFSET(BY$5,$B65,0),1)</f>
        <v>-</v>
      </c>
      <c r="BZ65" s="5">
        <f t="shared" ref="BZ65:BZ76" ca="1" si="572">$J65</f>
        <v>0</v>
      </c>
      <c r="CA65" s="19" t="str">
        <f t="shared" ca="1" si="508"/>
        <v>-</v>
      </c>
      <c r="CB65" s="19" t="str">
        <f t="shared" ca="1" si="508"/>
        <v>-</v>
      </c>
      <c r="CC65" s="19" t="str">
        <f t="shared" ca="1" si="508"/>
        <v>-</v>
      </c>
      <c r="CD65" s="5" t="str">
        <f t="shared" ref="CD65:CD76" ca="1" si="573">IF($O65&lt;&gt;4,OFFSET(CD$5,$B65,0),1)</f>
        <v>-</v>
      </c>
      <c r="CE65" s="5">
        <f t="shared" ref="CE65:CE76" ca="1" si="574">$J65</f>
        <v>0</v>
      </c>
      <c r="CF65" s="9"/>
      <c r="CG65" s="19" t="str">
        <f t="shared" ca="1" si="509"/>
        <v>-</v>
      </c>
      <c r="CH65" s="19" t="str">
        <f t="shared" ca="1" si="509"/>
        <v>-</v>
      </c>
      <c r="CI65" s="19" t="str">
        <f t="shared" ca="1" si="509"/>
        <v>-</v>
      </c>
      <c r="CJ65" s="19" t="str">
        <f t="shared" ca="1" si="509"/>
        <v>-</v>
      </c>
      <c r="CK65" s="19" t="str">
        <f t="shared" ca="1" si="509"/>
        <v>-</v>
      </c>
      <c r="CL65" s="19" t="str">
        <f t="shared" ca="1" si="509"/>
        <v>-</v>
      </c>
      <c r="CM65" s="19" t="str">
        <f t="shared" ca="1" si="509"/>
        <v>-</v>
      </c>
      <c r="CN65" s="19" t="str">
        <f t="shared" ca="1" si="509"/>
        <v>-</v>
      </c>
      <c r="CO65" s="19" t="str">
        <f t="shared" ca="1" si="509"/>
        <v>-</v>
      </c>
      <c r="CP65" s="19" t="str">
        <f t="shared" ca="1" si="509"/>
        <v>-</v>
      </c>
      <c r="CQ65" s="9"/>
      <c r="CR65" s="19" t="b">
        <v>0</v>
      </c>
      <c r="CS65" s="19" t="b">
        <v>0</v>
      </c>
      <c r="CT65" s="19" t="b">
        <v>0</v>
      </c>
      <c r="CU65" s="579">
        <f t="shared" ref="CU65:CU76" ca="1" si="575">VALUE($N65&amp;$O65&amp;$P65&amp;$Y65&amp;$Q65&amp;$R65&amp;$S65&amp;$T65&amp;$U65&amp;IFERROR(VALUE($BW65),0))</f>
        <v>2321200000</v>
      </c>
      <c r="CV65" s="19" t="b">
        <v>1</v>
      </c>
      <c r="CW65" s="19">
        <f t="shared" ref="CW65:DY76" ca="1" si="576">OFFSET(CW$5,$B65,0)</f>
        <v>0</v>
      </c>
      <c r="CX65" s="19" t="str">
        <f t="shared" ca="1" si="576"/>
        <v>-</v>
      </c>
      <c r="CY65" s="578" t="str">
        <f t="shared" ca="1" si="511"/>
        <v>-</v>
      </c>
      <c r="CZ65" s="430">
        <f t="shared" ca="1" si="512"/>
        <v>669</v>
      </c>
      <c r="DA65" s="430">
        <f t="shared" ca="1" si="512"/>
        <v>703</v>
      </c>
      <c r="DB65" s="430">
        <f t="shared" ca="1" si="512"/>
        <v>738</v>
      </c>
      <c r="DC65" s="144">
        <f t="shared" ca="1" si="513"/>
        <v>413</v>
      </c>
      <c r="DD65" s="144">
        <f t="shared" ca="1" si="513"/>
        <v>448</v>
      </c>
      <c r="DE65" s="144">
        <f t="shared" ca="1" si="513"/>
        <v>483</v>
      </c>
      <c r="DF65" s="19" t="str">
        <f t="shared" ca="1" si="514"/>
        <v>-</v>
      </c>
      <c r="DG65" s="19" t="str">
        <f t="shared" ca="1" si="514"/>
        <v>-</v>
      </c>
      <c r="DH65" s="19" t="str">
        <f t="shared" ca="1" si="514"/>
        <v>-</v>
      </c>
      <c r="DI65" s="19" t="str">
        <f t="shared" ca="1" si="514"/>
        <v>-</v>
      </c>
      <c r="DJ65" s="19" t="str">
        <f t="shared" ca="1" si="514"/>
        <v>-</v>
      </c>
      <c r="DK65" s="19" t="str">
        <f t="shared" ca="1" si="514"/>
        <v>-</v>
      </c>
      <c r="DL65" s="19">
        <f t="shared" ca="1" si="514"/>
        <v>1</v>
      </c>
      <c r="DM65" s="19">
        <f t="shared" ca="1" si="514"/>
        <v>1</v>
      </c>
      <c r="DN65" s="19">
        <f t="shared" ca="1" si="514"/>
        <v>0</v>
      </c>
      <c r="DO65" s="19" t="str">
        <f t="shared" ca="1" si="514"/>
        <v>-</v>
      </c>
      <c r="DP65" s="19" t="str">
        <f t="shared" ca="1" si="514"/>
        <v>-</v>
      </c>
      <c r="DQ65" s="19" t="str">
        <f t="shared" ca="1" si="514"/>
        <v>-</v>
      </c>
      <c r="DR65" s="19" t="str">
        <f t="shared" ca="1" si="514"/>
        <v>-</v>
      </c>
      <c r="DS65" s="19" t="str">
        <f t="shared" ca="1" si="514"/>
        <v>-</v>
      </c>
      <c r="DT65" s="19">
        <f t="shared" ca="1" si="514"/>
        <v>0</v>
      </c>
      <c r="DU65" s="19" t="str">
        <f t="shared" ca="1" si="514"/>
        <v>-</v>
      </c>
      <c r="DV65" s="19" t="str">
        <f t="shared" ca="1" si="514"/>
        <v>-</v>
      </c>
      <c r="DW65" s="19" t="str">
        <f t="shared" ca="1" si="511"/>
        <v>-</v>
      </c>
      <c r="DX65" s="19">
        <f t="shared" ca="1" si="576"/>
        <v>1</v>
      </c>
      <c r="DY65" s="19">
        <f t="shared" ca="1" si="576"/>
        <v>1</v>
      </c>
      <c r="DZ65" s="9"/>
      <c r="EA65" s="19" t="str">
        <f t="shared" ca="1" si="515"/>
        <v>-</v>
      </c>
      <c r="EB65" s="19" t="str">
        <f t="shared" ca="1" si="515"/>
        <v>-</v>
      </c>
      <c r="EC65" s="19" t="str">
        <f t="shared" ca="1" si="515"/>
        <v>-</v>
      </c>
      <c r="ED65" s="19" t="str">
        <f t="shared" ca="1" si="515"/>
        <v>-</v>
      </c>
      <c r="EE65" s="19" t="str">
        <f t="shared" ca="1" si="515"/>
        <v>-</v>
      </c>
      <c r="EF65" s="19" t="str">
        <f t="shared" ca="1" si="515"/>
        <v>-</v>
      </c>
      <c r="EG65" s="19" t="str">
        <f t="shared" ca="1" si="515"/>
        <v>-</v>
      </c>
      <c r="EH65" s="19" t="str">
        <f t="shared" ca="1" si="515"/>
        <v>-</v>
      </c>
      <c r="EI65" s="19" t="str">
        <f t="shared" ca="1" si="515"/>
        <v>-</v>
      </c>
      <c r="EJ65" s="19" t="str">
        <f t="shared" ca="1" si="515"/>
        <v>-</v>
      </c>
      <c r="EK65" s="19" t="str">
        <f t="shared" ca="1" si="515"/>
        <v>-</v>
      </c>
      <c r="EL65" s="19" t="str">
        <f t="shared" ca="1" si="515"/>
        <v>-</v>
      </c>
      <c r="EM65" s="19">
        <f t="shared" ca="1" si="515"/>
        <v>0</v>
      </c>
      <c r="EN65" s="430">
        <f t="shared" ca="1" si="516"/>
        <v>0</v>
      </c>
      <c r="EO65" s="430">
        <f t="shared" ca="1" si="516"/>
        <v>0</v>
      </c>
      <c r="EP65" s="116">
        <f t="shared" ca="1" si="517"/>
        <v>0</v>
      </c>
      <c r="EQ65" s="116">
        <f t="shared" ca="1" si="517"/>
        <v>0</v>
      </c>
      <c r="ER65" s="116">
        <f t="shared" ca="1" si="517"/>
        <v>0</v>
      </c>
      <c r="ES65" s="116">
        <f t="shared" ca="1" si="517"/>
        <v>0</v>
      </c>
      <c r="ET65" s="116">
        <f t="shared" ca="1" si="517"/>
        <v>0</v>
      </c>
      <c r="EU65" s="534">
        <f t="shared" ca="1" si="518"/>
        <v>0</v>
      </c>
      <c r="EV65" s="116">
        <f t="shared" ca="1" si="519"/>
        <v>0</v>
      </c>
      <c r="EW65" s="116">
        <f t="shared" ca="1" si="519"/>
        <v>0</v>
      </c>
      <c r="EX65" s="116">
        <f t="shared" ca="1" si="519"/>
        <v>0</v>
      </c>
      <c r="EY65" s="116">
        <f t="shared" ca="1" si="519"/>
        <v>0</v>
      </c>
      <c r="EZ65" s="116">
        <f t="shared" ca="1" si="519"/>
        <v>0</v>
      </c>
      <c r="FA65" s="534">
        <f t="shared" ca="1" si="520"/>
        <v>0</v>
      </c>
      <c r="FB65" s="116">
        <f t="shared" ca="1" si="521"/>
        <v>0</v>
      </c>
      <c r="FC65" s="116">
        <f t="shared" ca="1" si="521"/>
        <v>0</v>
      </c>
      <c r="FD65" s="116">
        <f t="shared" ca="1" si="521"/>
        <v>0</v>
      </c>
      <c r="FE65" s="116">
        <f t="shared" ca="1" si="521"/>
        <v>0</v>
      </c>
      <c r="FF65" s="116">
        <f t="shared" ca="1" si="521"/>
        <v>0</v>
      </c>
      <c r="FG65" s="534">
        <f t="shared" ca="1" si="522"/>
        <v>0</v>
      </c>
      <c r="FH65" s="116">
        <f t="shared" ca="1" si="523"/>
        <v>0</v>
      </c>
      <c r="FI65" s="116">
        <f t="shared" ca="1" si="523"/>
        <v>0</v>
      </c>
      <c r="FJ65" s="116">
        <f t="shared" ca="1" si="523"/>
        <v>0</v>
      </c>
      <c r="FK65" s="116">
        <f t="shared" ca="1" si="523"/>
        <v>0</v>
      </c>
      <c r="FL65" s="116">
        <f t="shared" ca="1" si="523"/>
        <v>0</v>
      </c>
      <c r="FM65" s="534">
        <f t="shared" ca="1" si="524"/>
        <v>0</v>
      </c>
      <c r="FN65" s="116">
        <f t="shared" ca="1" si="525"/>
        <v>0</v>
      </c>
      <c r="FO65" s="116">
        <f t="shared" ca="1" si="525"/>
        <v>0</v>
      </c>
      <c r="FP65" s="116">
        <f t="shared" ca="1" si="525"/>
        <v>0</v>
      </c>
      <c r="FQ65" s="116">
        <f t="shared" ca="1" si="525"/>
        <v>0</v>
      </c>
      <c r="FR65" s="116">
        <f t="shared" ca="1" si="525"/>
        <v>0</v>
      </c>
      <c r="FS65" s="534">
        <f t="shared" ca="1" si="526"/>
        <v>0</v>
      </c>
      <c r="FT65" s="116">
        <f t="shared" ca="1" si="527"/>
        <v>0</v>
      </c>
      <c r="FU65" s="116">
        <f t="shared" ca="1" si="527"/>
        <v>0</v>
      </c>
      <c r="FV65" s="116">
        <f t="shared" ca="1" si="527"/>
        <v>0</v>
      </c>
      <c r="FW65" s="116">
        <f t="shared" ca="1" si="527"/>
        <v>0</v>
      </c>
      <c r="FX65" s="116">
        <f t="shared" ca="1" si="527"/>
        <v>0</v>
      </c>
      <c r="FY65" s="534">
        <f t="shared" ca="1" si="528"/>
        <v>0</v>
      </c>
      <c r="FZ65" s="117">
        <f t="shared" ca="1" si="529"/>
        <v>0</v>
      </c>
      <c r="GA65" s="117">
        <f t="shared" ca="1" si="529"/>
        <v>0</v>
      </c>
      <c r="GB65" s="117">
        <f t="shared" ca="1" si="529"/>
        <v>0</v>
      </c>
      <c r="GC65" s="117">
        <f t="shared" ca="1" si="529"/>
        <v>0</v>
      </c>
      <c r="GD65" s="552">
        <f t="shared" ca="1" si="530"/>
        <v>0</v>
      </c>
      <c r="GE65" s="552">
        <f t="shared" ca="1" si="530"/>
        <v>0</v>
      </c>
      <c r="GF65" s="552">
        <f t="shared" ca="1" si="530"/>
        <v>0</v>
      </c>
      <c r="GG65" s="552">
        <f t="shared" ca="1" si="530"/>
        <v>0</v>
      </c>
      <c r="GH65" s="552">
        <f t="shared" ca="1" si="530"/>
        <v>0</v>
      </c>
      <c r="GI65" s="552">
        <f t="shared" ca="1" si="530"/>
        <v>0</v>
      </c>
      <c r="GJ65" s="552">
        <f t="shared" ca="1" si="530"/>
        <v>0</v>
      </c>
      <c r="GK65" s="552">
        <f t="shared" ca="1" si="530"/>
        <v>0</v>
      </c>
      <c r="GL65" s="552">
        <f t="shared" ca="1" si="530"/>
        <v>0</v>
      </c>
      <c r="GM65" s="552">
        <f t="shared" ca="1" si="530"/>
        <v>0</v>
      </c>
      <c r="GN65" s="552">
        <f t="shared" ca="1" si="530"/>
        <v>0</v>
      </c>
      <c r="GO65" s="552">
        <f t="shared" ca="1" si="530"/>
        <v>0</v>
      </c>
      <c r="GP65" s="552">
        <f t="shared" ca="1" si="530"/>
        <v>0</v>
      </c>
      <c r="GQ65" s="552">
        <f t="shared" ca="1" si="530"/>
        <v>0</v>
      </c>
      <c r="GR65" s="552">
        <f t="shared" ca="1" si="530"/>
        <v>0</v>
      </c>
      <c r="GS65" s="552">
        <f t="shared" ca="1" si="530"/>
        <v>0</v>
      </c>
      <c r="GT65" s="552">
        <f t="shared" ca="1" si="530"/>
        <v>0</v>
      </c>
      <c r="GU65" s="552">
        <f t="shared" ca="1" si="530"/>
        <v>0</v>
      </c>
      <c r="GV65" s="552">
        <f t="shared" ca="1" si="530"/>
        <v>0</v>
      </c>
      <c r="GW65" s="552">
        <f t="shared" ca="1" si="530"/>
        <v>0</v>
      </c>
      <c r="GX65" s="19">
        <f t="shared" ca="1" si="531"/>
        <v>0</v>
      </c>
      <c r="GY65" s="116">
        <f t="shared" ca="1" si="532"/>
        <v>0</v>
      </c>
      <c r="GZ65" s="116">
        <f t="shared" ca="1" si="532"/>
        <v>0</v>
      </c>
      <c r="HA65" s="116">
        <f t="shared" ca="1" si="532"/>
        <v>0</v>
      </c>
      <c r="HB65" s="116">
        <f t="shared" ca="1" si="532"/>
        <v>0</v>
      </c>
      <c r="HC65" s="116">
        <f t="shared" ca="1" si="532"/>
        <v>0</v>
      </c>
      <c r="HD65" s="534">
        <f t="shared" ca="1" si="533"/>
        <v>0</v>
      </c>
      <c r="HE65" s="116">
        <f t="shared" ca="1" si="534"/>
        <v>0</v>
      </c>
      <c r="HF65" s="116">
        <f t="shared" ca="1" si="534"/>
        <v>0</v>
      </c>
      <c r="HG65" s="116">
        <f t="shared" ca="1" si="534"/>
        <v>0</v>
      </c>
      <c r="HH65" s="116">
        <f t="shared" ca="1" si="534"/>
        <v>0</v>
      </c>
      <c r="HI65" s="116">
        <f t="shared" ca="1" si="534"/>
        <v>0</v>
      </c>
      <c r="HJ65" s="534">
        <f t="shared" ca="1" si="535"/>
        <v>0</v>
      </c>
      <c r="HK65" s="116">
        <f t="shared" ca="1" si="536"/>
        <v>0</v>
      </c>
      <c r="HL65" s="116">
        <f t="shared" ca="1" si="536"/>
        <v>0</v>
      </c>
      <c r="HM65" s="116">
        <f t="shared" ca="1" si="536"/>
        <v>0</v>
      </c>
      <c r="HN65" s="116">
        <f t="shared" ca="1" si="536"/>
        <v>0</v>
      </c>
      <c r="HO65" s="116">
        <f t="shared" ca="1" si="536"/>
        <v>0</v>
      </c>
      <c r="HP65" s="534">
        <f t="shared" ca="1" si="537"/>
        <v>0</v>
      </c>
      <c r="HQ65" s="116">
        <f t="shared" ca="1" si="538"/>
        <v>0</v>
      </c>
      <c r="HR65" s="116">
        <f t="shared" ca="1" si="538"/>
        <v>0</v>
      </c>
      <c r="HS65" s="116">
        <f t="shared" ca="1" si="538"/>
        <v>0</v>
      </c>
      <c r="HT65" s="116">
        <f t="shared" ca="1" si="538"/>
        <v>0</v>
      </c>
      <c r="HU65" s="116">
        <f t="shared" ca="1" si="538"/>
        <v>0</v>
      </c>
      <c r="HV65" s="534">
        <f t="shared" ca="1" si="539"/>
        <v>0</v>
      </c>
      <c r="HW65" s="116">
        <f t="shared" ca="1" si="540"/>
        <v>0</v>
      </c>
      <c r="HX65" s="116">
        <f t="shared" ca="1" si="540"/>
        <v>0</v>
      </c>
      <c r="HY65" s="116">
        <f t="shared" ca="1" si="540"/>
        <v>0</v>
      </c>
      <c r="HZ65" s="116">
        <f t="shared" ca="1" si="540"/>
        <v>0</v>
      </c>
      <c r="IA65" s="116">
        <f t="shared" ca="1" si="540"/>
        <v>0</v>
      </c>
      <c r="IB65" s="534">
        <f t="shared" ca="1" si="541"/>
        <v>0</v>
      </c>
      <c r="IC65" s="116">
        <f t="shared" ca="1" si="542"/>
        <v>0</v>
      </c>
      <c r="ID65" s="116">
        <f t="shared" ca="1" si="542"/>
        <v>0</v>
      </c>
      <c r="IE65" s="116">
        <f t="shared" ca="1" si="542"/>
        <v>0</v>
      </c>
      <c r="IF65" s="116">
        <f t="shared" ca="1" si="542"/>
        <v>0</v>
      </c>
      <c r="IG65" s="116">
        <f t="shared" ca="1" si="542"/>
        <v>0</v>
      </c>
      <c r="IH65" s="534">
        <f t="shared" ca="1" si="543"/>
        <v>0</v>
      </c>
      <c r="II65" s="117">
        <f t="shared" ca="1" si="544"/>
        <v>0</v>
      </c>
      <c r="IJ65" s="117">
        <f t="shared" ca="1" si="544"/>
        <v>0</v>
      </c>
      <c r="IK65" s="117">
        <f t="shared" ca="1" si="544"/>
        <v>0</v>
      </c>
      <c r="IL65" s="117">
        <f t="shared" ca="1" si="544"/>
        <v>0</v>
      </c>
      <c r="IM65" s="552">
        <f t="shared" ca="1" si="545"/>
        <v>0</v>
      </c>
      <c r="IN65" s="552">
        <f t="shared" ca="1" si="545"/>
        <v>0</v>
      </c>
      <c r="IO65" s="552">
        <f t="shared" ca="1" si="545"/>
        <v>0</v>
      </c>
      <c r="IP65" s="552">
        <f t="shared" ca="1" si="545"/>
        <v>0</v>
      </c>
      <c r="IQ65" s="552">
        <f t="shared" ca="1" si="545"/>
        <v>0</v>
      </c>
      <c r="IR65" s="552">
        <f t="shared" ca="1" si="545"/>
        <v>0</v>
      </c>
      <c r="IS65" s="552">
        <f t="shared" ca="1" si="545"/>
        <v>0</v>
      </c>
      <c r="IT65" s="552">
        <f t="shared" ca="1" si="545"/>
        <v>0</v>
      </c>
      <c r="IU65" s="552">
        <f t="shared" ca="1" si="545"/>
        <v>0</v>
      </c>
      <c r="IV65" s="552">
        <f t="shared" ca="1" si="545"/>
        <v>0</v>
      </c>
      <c r="IW65" s="552">
        <f t="shared" ca="1" si="545"/>
        <v>0</v>
      </c>
      <c r="IX65" s="552">
        <f t="shared" ca="1" si="545"/>
        <v>0</v>
      </c>
      <c r="IY65" s="552">
        <f t="shared" ca="1" si="545"/>
        <v>0</v>
      </c>
      <c r="IZ65" s="552">
        <f t="shared" ca="1" si="545"/>
        <v>0</v>
      </c>
      <c r="JA65" s="552">
        <f t="shared" ca="1" si="545"/>
        <v>0</v>
      </c>
      <c r="JB65" s="552">
        <f t="shared" ca="1" si="545"/>
        <v>0</v>
      </c>
      <c r="JC65" s="552">
        <f t="shared" ca="1" si="545"/>
        <v>0</v>
      </c>
      <c r="JD65" s="552">
        <f t="shared" ca="1" si="545"/>
        <v>0</v>
      </c>
      <c r="JE65" s="552">
        <f t="shared" ca="1" si="545"/>
        <v>0</v>
      </c>
      <c r="JF65" s="552">
        <f t="shared" ca="1" si="545"/>
        <v>0</v>
      </c>
      <c r="JG65" s="19">
        <f t="shared" ca="1" si="546"/>
        <v>0</v>
      </c>
      <c r="JH65" s="5">
        <f t="shared" ref="JH65:JH76" ca="1" si="577">INDEX(i.TOL,$P65,JH$18)</f>
        <v>43</v>
      </c>
      <c r="JI65" s="9"/>
      <c r="JJ65" s="5">
        <f t="shared" ref="JJ65:JK76" ca="1" si="578">INDEX(i.FlkStrctr,$O65,JJ$18)</f>
        <v>1</v>
      </c>
      <c r="JK65" s="5" t="b">
        <f t="shared" ca="1" si="578"/>
        <v>1</v>
      </c>
      <c r="JL65" s="19">
        <f t="shared" ca="1" si="547"/>
        <v>0</v>
      </c>
      <c r="JM65" s="5">
        <f t="shared" ref="JM65:JM76" ca="1" si="579">IF($V65=0,JM$5,INDEX(i.RR_scenario,$V65,$O65))</f>
        <v>0</v>
      </c>
      <c r="JN65" s="5">
        <f t="shared" ref="JN65:JN76" ca="1" si="580">INDEX(i.dryman,($AO65-1)*4+$AN65,JN$18)</f>
        <v>0.01</v>
      </c>
      <c r="JO65" s="5">
        <f t="shared" ref="JO65:JO76" si="581">INDEX(i.Triplets_mortality,$AD65+1,JO$18)</f>
        <v>0</v>
      </c>
      <c r="JP65" s="19">
        <f t="shared" ca="1" si="547"/>
        <v>0</v>
      </c>
      <c r="JQ65" s="5">
        <f t="shared" ref="JQ65:JQ76" ca="1" si="582">INDEX(i.FlkStrctr,$O65,JQ$18)</f>
        <v>60</v>
      </c>
      <c r="JR65" s="5">
        <f t="shared" ref="JR65:JR76" si="583">INDEX(i.Triplet_pi_yatf,$AF65+1,JR$18)</f>
        <v>1</v>
      </c>
      <c r="JS65" s="19">
        <f t="shared" ca="1" si="547"/>
        <v>0</v>
      </c>
      <c r="JT65" s="19">
        <f t="shared" ca="1" si="547"/>
        <v>0</v>
      </c>
      <c r="JU65" s="19">
        <f t="shared" ca="1" si="547"/>
        <v>0</v>
      </c>
      <c r="JV65" s="19">
        <f t="shared" ca="1" si="547"/>
        <v>0</v>
      </c>
      <c r="JW65" s="19">
        <f t="shared" ca="1" si="547"/>
        <v>0</v>
      </c>
      <c r="JX65" s="19">
        <f t="shared" ca="1" si="547"/>
        <v>0</v>
      </c>
      <c r="JY65" s="19">
        <f t="shared" ca="1" si="547"/>
        <v>0</v>
      </c>
      <c r="JZ65" s="19">
        <f t="shared" ca="1" si="547"/>
        <v>0</v>
      </c>
      <c r="KA65" s="19">
        <f t="shared" ca="1" si="547"/>
        <v>0</v>
      </c>
      <c r="KB65" s="19">
        <f t="shared" ca="1" si="547"/>
        <v>0</v>
      </c>
      <c r="KC65" s="19">
        <f t="shared" ca="1" si="547"/>
        <v>0</v>
      </c>
      <c r="KD65" s="19">
        <f t="shared" ca="1" si="547"/>
        <v>0</v>
      </c>
      <c r="KE65" s="19">
        <f t="shared" ca="1" si="547"/>
        <v>0</v>
      </c>
      <c r="KF65" s="19">
        <f t="shared" ca="1" si="547"/>
        <v>0</v>
      </c>
      <c r="KG65" s="19">
        <f t="shared" ca="1" si="547"/>
        <v>0</v>
      </c>
      <c r="KH65" s="19">
        <f t="shared" ca="1" si="547"/>
        <v>0</v>
      </c>
      <c r="KI65" s="19">
        <f t="shared" ca="1" si="547"/>
        <v>0</v>
      </c>
      <c r="KJ65" s="19">
        <f t="shared" ca="1" si="547"/>
        <v>0</v>
      </c>
      <c r="KK65" s="19">
        <f t="shared" ca="1" si="547"/>
        <v>0</v>
      </c>
      <c r="KL65" s="19">
        <f t="shared" ca="1" si="547"/>
        <v>0</v>
      </c>
      <c r="KM65" s="19">
        <f t="shared" ca="1" si="547"/>
        <v>0</v>
      </c>
      <c r="KN65" s="5">
        <f t="shared" ref="KN65:KQ76" ca="1" si="584">INDEX(i.dryman,($AO65-1)*4+$AN65,KN$19)</f>
        <v>0</v>
      </c>
      <c r="KO65" s="5">
        <f t="shared" ca="1" si="584"/>
        <v>0</v>
      </c>
      <c r="KP65" s="5">
        <f t="shared" ca="1" si="584"/>
        <v>0.05</v>
      </c>
      <c r="KQ65" s="5">
        <f t="shared" ca="1" si="584"/>
        <v>0.05</v>
      </c>
      <c r="KR65" s="19">
        <f t="shared" ca="1" si="547"/>
        <v>0</v>
      </c>
      <c r="KS65" s="19">
        <f t="shared" ca="1" si="547"/>
        <v>0</v>
      </c>
      <c r="KT65" s="19">
        <f t="shared" ca="1" si="547"/>
        <v>0</v>
      </c>
      <c r="KU65" s="19">
        <f t="shared" ca="1" si="547"/>
        <v>0</v>
      </c>
      <c r="KV65" s="19">
        <f t="shared" ca="1" si="547"/>
        <v>0</v>
      </c>
      <c r="KW65" s="19">
        <f t="shared" ca="1" si="547"/>
        <v>0</v>
      </c>
      <c r="KX65" s="19">
        <f t="shared" ca="1" si="547"/>
        <v>1</v>
      </c>
      <c r="KY65" s="19">
        <f t="shared" ca="1" si="547"/>
        <v>0</v>
      </c>
      <c r="KZ65" s="19">
        <f t="shared" ca="1" si="547"/>
        <v>0</v>
      </c>
      <c r="LA65" s="19">
        <f t="shared" ca="1" si="547"/>
        <v>0</v>
      </c>
      <c r="LB65" s="19">
        <f t="shared" ca="1" si="547"/>
        <v>0</v>
      </c>
      <c r="LC65" s="19">
        <f t="shared" ca="1" si="547"/>
        <v>1</v>
      </c>
      <c r="LD65" s="9"/>
      <c r="LE65" s="463">
        <v>50</v>
      </c>
      <c r="LF65" s="19" t="str">
        <f t="shared" ca="1" si="548"/>
        <v>-</v>
      </c>
      <c r="LG65" s="19" t="str">
        <f t="shared" ca="1" si="548"/>
        <v>-</v>
      </c>
      <c r="LH65" s="19" t="str">
        <f t="shared" ca="1" si="548"/>
        <v>-</v>
      </c>
      <c r="LI65" s="5" t="b">
        <f t="shared" ref="LI65:LI76" ca="1" si="585">IF($M65&lt;&gt;0,INDEX(i.cropgraze_inc,$M65,LI$18),OFFSET(LI$5,$B65,0))</f>
        <v>0</v>
      </c>
      <c r="LJ65" s="5" t="b">
        <f t="shared" ref="LJ65:LL76" ca="1" si="586">($P65=LJ$22)</f>
        <v>0</v>
      </c>
      <c r="LK65" s="5" t="b">
        <f t="shared" ca="1" si="586"/>
        <v>1</v>
      </c>
      <c r="LL65" s="5" t="b">
        <f t="shared" ca="1" si="586"/>
        <v>0</v>
      </c>
      <c r="LM65" s="136">
        <f t="shared" ref="LM65:LN76" ca="1" si="587">$Q65</f>
        <v>2</v>
      </c>
      <c r="LN65" s="136">
        <f t="shared" ca="1" si="587"/>
        <v>2</v>
      </c>
      <c r="LO65" s="5" t="b">
        <f t="shared" ref="LO65:LR76" ca="1" si="588">INDEX(i.dryman,($AO65-1)*4+$AN65,LO$18)</f>
        <v>0</v>
      </c>
      <c r="LP65" s="5" t="b">
        <f t="shared" ca="1" si="588"/>
        <v>0</v>
      </c>
      <c r="LQ65" s="5" t="b">
        <f t="shared" ca="1" si="588"/>
        <v>1</v>
      </c>
      <c r="LR65" s="5" t="b">
        <f t="shared" ca="1" si="588"/>
        <v>0</v>
      </c>
      <c r="LS65" s="5">
        <f t="shared" ref="LS65:LT76" ca="1" si="589">INDEX(i.dryman,($AO65-1)*4+$AN65,LS$18+$O65-1)</f>
        <v>1</v>
      </c>
      <c r="LT65" s="5">
        <f t="shared" ca="1" si="589"/>
        <v>0.66</v>
      </c>
      <c r="LU65" s="5" t="b">
        <f t="shared" ref="LU65:LU76" ca="1" si="590">AND(INDEX(i.dryman,($AO65-1)*4+$AN65,LU$18),($LN65&gt;0))</f>
        <v>1</v>
      </c>
      <c r="LV65" s="5" t="str" cm="1">
        <f t="array" aca="1" ref="LV65" ca="1">IF(OR(LW65:MD65&lt;&gt;"-"),TRUE,"-")</f>
        <v>-</v>
      </c>
      <c r="LW65" s="19" t="str">
        <f t="shared" ca="1" si="550"/>
        <v>-</v>
      </c>
      <c r="LX65" s="19" t="str">
        <f t="shared" ca="1" si="550"/>
        <v>-</v>
      </c>
      <c r="LY65" s="19" t="str">
        <f t="shared" ca="1" si="550"/>
        <v>-</v>
      </c>
      <c r="LZ65" s="19" t="str">
        <f t="shared" ca="1" si="550"/>
        <v>-</v>
      </c>
      <c r="MA65" s="19" t="str">
        <f t="shared" ca="1" si="550"/>
        <v>-</v>
      </c>
      <c r="MB65" s="19" t="str">
        <f t="shared" ca="1" si="550"/>
        <v>-</v>
      </c>
      <c r="MC65" s="19" t="str">
        <f t="shared" ca="1" si="550"/>
        <v>-</v>
      </c>
      <c r="MD65" s="19" t="str">
        <f t="shared" ca="1" si="550"/>
        <v>-</v>
      </c>
      <c r="ME65" s="5" t="b">
        <f t="array" aca="1" ref="ME65" ca="1">IF(OR(MF65:ML65&lt;&gt;"-"),TRUE,"-")</f>
        <v>1</v>
      </c>
      <c r="MF65" s="19">
        <f t="shared" ca="1" si="551"/>
        <v>0</v>
      </c>
      <c r="MG65" s="19" t="str">
        <f t="shared" ca="1" si="551"/>
        <v>-</v>
      </c>
      <c r="MH65" s="19">
        <f t="shared" ca="1" si="551"/>
        <v>999999</v>
      </c>
      <c r="MI65" s="19">
        <f t="shared" ca="1" si="551"/>
        <v>999999</v>
      </c>
      <c r="MJ65" s="19">
        <f t="shared" ca="1" si="551"/>
        <v>999999</v>
      </c>
      <c r="MK65" s="19">
        <f t="shared" ca="1" si="551"/>
        <v>999999</v>
      </c>
      <c r="ML65" s="19">
        <f t="shared" ca="1" si="551"/>
        <v>999999</v>
      </c>
      <c r="MM65" s="19" t="str">
        <f t="shared" ca="1" si="551"/>
        <v>-</v>
      </c>
      <c r="MN65" s="19" t="str">
        <f ca="1">OFFSET(MN$5,$B65,0)</f>
        <v>-</v>
      </c>
      <c r="MO65" s="19" t="str">
        <f ca="1">OFFSET(MO$5,$B65,0)</f>
        <v>-</v>
      </c>
      <c r="MP65" s="19" t="b">
        <f t="shared" ca="1" si="552"/>
        <v>0</v>
      </c>
      <c r="MQ65" s="19">
        <f t="shared" ca="1" si="552"/>
        <v>0</v>
      </c>
      <c r="MR65" s="5" t="str">
        <f t="shared" ref="MR65:MU76" ca="1" si="591">INDEX(i.FlkStrctr,$O65,MR$18)</f>
        <v>-</v>
      </c>
      <c r="MS65" s="5" t="str">
        <f t="shared" ca="1" si="591"/>
        <v>-</v>
      </c>
      <c r="MT65" s="5" t="str">
        <f t="shared" ca="1" si="591"/>
        <v>-</v>
      </c>
      <c r="MU65" s="5" t="str">
        <f t="shared" ca="1" si="591"/>
        <v>-</v>
      </c>
      <c r="MV65" s="19" t="str">
        <f t="shared" ca="1" si="553"/>
        <v>-</v>
      </c>
      <c r="MW65" s="19" t="str">
        <f t="shared" ca="1" si="553"/>
        <v>-</v>
      </c>
      <c r="MX65" s="19" t="str">
        <f t="shared" ca="1" si="553"/>
        <v>-</v>
      </c>
      <c r="MY65" s="19" t="str">
        <f t="shared" ca="1" si="553"/>
        <v>-</v>
      </c>
      <c r="MZ65" s="19" t="str">
        <f t="shared" ca="1" si="553"/>
        <v>-</v>
      </c>
      <c r="NA65" s="19" t="str">
        <f t="shared" ca="1" si="553"/>
        <v>-</v>
      </c>
      <c r="NB65" s="19" t="str">
        <f t="shared" ca="1" si="553"/>
        <v>-</v>
      </c>
      <c r="NC65" s="5" t="str">
        <f t="shared" ref="NC65:NH76" ca="1" si="592">INDEX(i.FlkStrctr,$O65,NC$18)</f>
        <v>-</v>
      </c>
      <c r="ND65" s="5">
        <f t="shared" ca="1" si="592"/>
        <v>500</v>
      </c>
      <c r="NE65" s="5">
        <f t="shared" ca="1" si="592"/>
        <v>500</v>
      </c>
      <c r="NF65" s="5" t="str">
        <f t="shared" ca="1" si="592"/>
        <v>-</v>
      </c>
      <c r="NG65" s="5">
        <f t="shared" ca="1" si="592"/>
        <v>150</v>
      </c>
      <c r="NH65" s="5">
        <f t="shared" ca="1" si="592"/>
        <v>550</v>
      </c>
      <c r="NI65" s="5">
        <f t="shared" ref="NI65:NI76" ca="1" si="593">INDEX(i.conservation,$AE65+1,$P65)</f>
        <v>1</v>
      </c>
      <c r="NJ65" s="9"/>
      <c r="NK65" s="19">
        <f t="shared" ca="1" si="553"/>
        <v>70</v>
      </c>
      <c r="NL65" s="19">
        <f t="shared" ca="1" si="553"/>
        <v>50</v>
      </c>
      <c r="NM65" s="19">
        <f t="shared" ca="1" si="553"/>
        <v>75</v>
      </c>
      <c r="NN65" s="19">
        <f t="shared" ca="1" si="553"/>
        <v>50</v>
      </c>
      <c r="NO65" s="5">
        <f t="shared" ca="1" si="554"/>
        <v>1</v>
      </c>
      <c r="NP65" s="5">
        <f t="shared" ca="1" si="555"/>
        <v>1</v>
      </c>
      <c r="NQ65" s="5">
        <f t="shared" ca="1" si="556"/>
        <v>1</v>
      </c>
      <c r="NR65" s="19">
        <f t="shared" ref="NR65:NR72" ca="1" si="594">OFFSET(NR$5,$B41,0)</f>
        <v>1</v>
      </c>
      <c r="NS65" s="9"/>
      <c r="NT65" s="19" t="b">
        <f t="shared" ca="1" si="557"/>
        <v>0</v>
      </c>
      <c r="NU65" s="19" t="b">
        <f t="shared" ca="1" si="557"/>
        <v>0</v>
      </c>
      <c r="NV65" s="19" t="str">
        <f t="shared" ca="1" si="553"/>
        <v>-</v>
      </c>
      <c r="NW65" s="19" t="str">
        <f t="shared" ca="1" si="553"/>
        <v>-</v>
      </c>
      <c r="NX65" s="19">
        <f t="shared" ca="1" si="553"/>
        <v>1</v>
      </c>
      <c r="NY65" s="19">
        <f t="shared" ca="1" si="553"/>
        <v>1</v>
      </c>
      <c r="NZ65" s="19">
        <f t="shared" ca="1" si="553"/>
        <v>2.1403206110492325</v>
      </c>
      <c r="OA65" s="19">
        <f t="shared" ca="1" si="553"/>
        <v>1.965073149607067</v>
      </c>
      <c r="OB65" s="19">
        <f t="shared" ca="1" si="553"/>
        <v>1.9869867897902949</v>
      </c>
      <c r="OC65" s="19">
        <f t="shared" ca="1" si="553"/>
        <v>0.84809443844984356</v>
      </c>
      <c r="OD65" s="19">
        <f t="shared" ca="1" si="553"/>
        <v>1.2867145190754228</v>
      </c>
      <c r="OE65" s="19">
        <f t="shared" ca="1" si="553"/>
        <v>1</v>
      </c>
      <c r="OF65" s="19">
        <f t="shared" ca="1" si="553"/>
        <v>0.26</v>
      </c>
      <c r="OG65" s="9"/>
      <c r="OH65" s="535" t="str">
        <f t="shared" ca="1" si="558"/>
        <v>-</v>
      </c>
      <c r="OI65" s="535" t="str">
        <f t="shared" ca="1" si="558"/>
        <v>-</v>
      </c>
      <c r="OJ65" s="535" t="str">
        <f t="shared" ca="1" si="558"/>
        <v>-</v>
      </c>
      <c r="OK65" s="535" t="str">
        <f t="shared" ca="1" si="558"/>
        <v>-</v>
      </c>
      <c r="OL65" s="535" t="str">
        <f t="shared" ca="1" si="558"/>
        <v>-</v>
      </c>
      <c r="OM65" s="535" t="str">
        <f t="shared" ca="1" si="558"/>
        <v>-</v>
      </c>
      <c r="ON65" s="535" t="str">
        <f t="shared" ca="1" si="558"/>
        <v>-</v>
      </c>
      <c r="OO65" s="535" t="str">
        <f t="shared" ca="1" si="558"/>
        <v>-</v>
      </c>
      <c r="OP65" s="535" t="str">
        <f t="shared" ca="1" si="558"/>
        <v>-</v>
      </c>
      <c r="OQ65" s="535" t="str">
        <f t="shared" ca="1" si="558"/>
        <v>-</v>
      </c>
      <c r="OR65" s="535" t="str">
        <f t="shared" ca="1" si="558"/>
        <v>-</v>
      </c>
      <c r="OS65" s="535" t="str">
        <f t="shared" ca="1" si="558"/>
        <v>-</v>
      </c>
      <c r="OT65" s="535" t="str">
        <f t="shared" ca="1" si="558"/>
        <v>-</v>
      </c>
      <c r="OU65" s="535" t="str">
        <f t="shared" ca="1" si="558"/>
        <v>-</v>
      </c>
      <c r="OV65" s="535" t="str">
        <f t="shared" ca="1" si="558"/>
        <v>-</v>
      </c>
      <c r="OW65" s="535" t="str">
        <f t="shared" ca="1" si="558"/>
        <v>-</v>
      </c>
      <c r="OX65" s="535" t="str">
        <f t="shared" ca="1" si="558"/>
        <v>-</v>
      </c>
      <c r="OY65" s="535" t="str">
        <f t="shared" ca="1" si="558"/>
        <v>-</v>
      </c>
      <c r="OZ65" s="535" t="str">
        <f t="shared" ca="1" si="558"/>
        <v>-</v>
      </c>
      <c r="PA65" s="535" t="str">
        <f t="shared" ca="1" si="558"/>
        <v>-</v>
      </c>
      <c r="PB65" s="535" t="str">
        <f t="shared" ca="1" si="558"/>
        <v>-</v>
      </c>
      <c r="PC65" s="535" t="str">
        <f t="shared" ca="1" si="558"/>
        <v>-</v>
      </c>
      <c r="PD65" s="535" t="str">
        <f t="shared" ca="1" si="558"/>
        <v>-</v>
      </c>
      <c r="PE65" s="535" t="str">
        <f t="shared" ca="1" si="558"/>
        <v>-</v>
      </c>
      <c r="PF65" s="535" t="str">
        <f t="shared" ca="1" si="558"/>
        <v>-</v>
      </c>
      <c r="PG65" s="535" t="str">
        <f t="shared" ca="1" si="558"/>
        <v>-</v>
      </c>
      <c r="PH65" s="535" t="str">
        <f t="shared" ca="1" si="558"/>
        <v>-</v>
      </c>
      <c r="PI65" s="535" t="str">
        <f t="shared" ca="1" si="558"/>
        <v>-</v>
      </c>
      <c r="PJ65" s="535" t="str">
        <f t="shared" ca="1" si="558"/>
        <v>-</v>
      </c>
      <c r="PK65" s="535" t="str">
        <f t="shared" ca="1" si="558"/>
        <v>-</v>
      </c>
      <c r="PL65" s="535" t="str">
        <f t="shared" ca="1" si="558"/>
        <v>-</v>
      </c>
      <c r="PM65" s="535" t="str">
        <f t="shared" ca="1" si="558"/>
        <v>-</v>
      </c>
      <c r="PN65" s="535" t="str">
        <f t="shared" ca="1" si="558"/>
        <v>-</v>
      </c>
      <c r="PO65" s="535" t="str">
        <f t="shared" ca="1" si="558"/>
        <v>-</v>
      </c>
      <c r="PP65" s="535" t="str">
        <f t="shared" ca="1" si="558"/>
        <v>-</v>
      </c>
      <c r="PQ65" s="535" t="str">
        <f t="shared" ca="1" si="558"/>
        <v>-</v>
      </c>
      <c r="PR65" s="545" t="str">
        <f t="shared" ca="1" si="559"/>
        <v>-</v>
      </c>
      <c r="PS65" s="545" t="str">
        <f t="shared" ca="1" si="559"/>
        <v>-</v>
      </c>
      <c r="PT65" s="545" t="str">
        <f t="shared" ca="1" si="559"/>
        <v>-</v>
      </c>
      <c r="PU65" s="545" t="str">
        <f t="shared" ca="1" si="559"/>
        <v>-</v>
      </c>
      <c r="PV65" s="545" t="str">
        <f t="shared" ca="1" si="559"/>
        <v>-</v>
      </c>
      <c r="PW65" s="545" t="str">
        <f t="shared" ca="1" si="559"/>
        <v>-</v>
      </c>
      <c r="PX65" s="545" t="str">
        <f t="shared" ca="1" si="559"/>
        <v>-</v>
      </c>
      <c r="PY65" s="545" t="str">
        <f t="shared" ca="1" si="559"/>
        <v>-</v>
      </c>
      <c r="PZ65" s="545" t="str">
        <f t="shared" ca="1" si="559"/>
        <v>-</v>
      </c>
      <c r="QA65" s="545" t="str">
        <f t="shared" ca="1" si="559"/>
        <v>-</v>
      </c>
      <c r="QB65" s="545" t="str">
        <f t="shared" ca="1" si="559"/>
        <v>-</v>
      </c>
      <c r="QC65" s="545" t="str">
        <f t="shared" ca="1" si="559"/>
        <v>-</v>
      </c>
      <c r="QD65" s="545" t="str">
        <f t="shared" ca="1" si="559"/>
        <v>-</v>
      </c>
      <c r="QE65" s="545" t="str">
        <f t="shared" ca="1" si="559"/>
        <v>-</v>
      </c>
      <c r="QF65" s="545" t="str">
        <f t="shared" ca="1" si="559"/>
        <v>-</v>
      </c>
      <c r="QG65" s="545" t="str">
        <f t="shared" ca="1" si="559"/>
        <v>-</v>
      </c>
      <c r="QH65" s="545" t="str">
        <f t="shared" ca="1" si="559"/>
        <v>-</v>
      </c>
      <c r="QI65" s="545" t="str">
        <f t="shared" ca="1" si="559"/>
        <v>-</v>
      </c>
      <c r="QJ65" s="545" t="str">
        <f t="shared" ca="1" si="559"/>
        <v>-</v>
      </c>
      <c r="QK65" s="545" t="str">
        <f t="shared" ca="1" si="559"/>
        <v>-</v>
      </c>
      <c r="QL65" s="545" t="str">
        <f t="shared" ca="1" si="559"/>
        <v>-</v>
      </c>
      <c r="QM65" s="545" t="str">
        <f t="shared" ca="1" si="559"/>
        <v>-</v>
      </c>
      <c r="QN65" s="545" t="str">
        <f t="shared" ca="1" si="559"/>
        <v>-</v>
      </c>
      <c r="QO65" s="545" t="str">
        <f t="shared" ca="1" si="559"/>
        <v>-</v>
      </c>
      <c r="QP65" s="545" t="str">
        <f t="shared" ca="1" si="559"/>
        <v>-</v>
      </c>
      <c r="QQ65" s="545" t="str">
        <f t="shared" ca="1" si="559"/>
        <v>-</v>
      </c>
      <c r="QR65" s="535" t="str">
        <f t="shared" ca="1" si="560"/>
        <v>-</v>
      </c>
      <c r="QS65" s="535" t="str">
        <f t="shared" ca="1" si="560"/>
        <v>-</v>
      </c>
      <c r="QT65" s="535" t="str">
        <f t="shared" ca="1" si="560"/>
        <v>-</v>
      </c>
      <c r="QU65" s="535" t="str">
        <f t="shared" ca="1" si="560"/>
        <v>-</v>
      </c>
      <c r="QV65" s="535" t="str">
        <f t="shared" ca="1" si="560"/>
        <v>-</v>
      </c>
      <c r="QW65" s="535" t="str">
        <f t="shared" ca="1" si="560"/>
        <v>-</v>
      </c>
      <c r="QX65" s="535" t="str">
        <f t="shared" ca="1" si="560"/>
        <v>-</v>
      </c>
      <c r="QY65" s="535" t="str">
        <f t="shared" ca="1" si="560"/>
        <v>-</v>
      </c>
      <c r="QZ65" s="535" t="str">
        <f t="shared" ca="1" si="560"/>
        <v>-</v>
      </c>
      <c r="RA65" s="535" t="str">
        <f t="shared" ca="1" si="560"/>
        <v>-</v>
      </c>
      <c r="RB65" s="535" t="str">
        <f t="shared" ca="1" si="560"/>
        <v>-</v>
      </c>
      <c r="RC65" s="535" t="str">
        <f t="shared" ca="1" si="560"/>
        <v>-</v>
      </c>
      <c r="RD65" s="535" t="b">
        <f t="shared" ca="1" si="560"/>
        <v>1</v>
      </c>
      <c r="RE65" s="535" t="b">
        <f t="shared" ca="1" si="560"/>
        <v>1</v>
      </c>
      <c r="RF65" s="535" t="b">
        <f t="shared" ca="1" si="560"/>
        <v>1</v>
      </c>
      <c r="RG65" s="535" t="b">
        <f t="shared" ca="1" si="560"/>
        <v>1</v>
      </c>
      <c r="RH65" s="535" t="b">
        <f t="shared" ca="1" si="560"/>
        <v>1</v>
      </c>
      <c r="RI65" s="535" t="b">
        <f t="shared" ca="1" si="560"/>
        <v>1</v>
      </c>
      <c r="RJ65" s="535" t="str">
        <f t="shared" ca="1" si="560"/>
        <v>-</v>
      </c>
      <c r="RK65" s="535" t="str">
        <f t="shared" ca="1" si="560"/>
        <v>-</v>
      </c>
      <c r="RL65" s="535" t="str">
        <f t="shared" ca="1" si="560"/>
        <v>-</v>
      </c>
      <c r="RM65" s="535" t="str">
        <f t="shared" ca="1" si="560"/>
        <v>-</v>
      </c>
      <c r="RN65" s="535" t="str">
        <f t="shared" ca="1" si="560"/>
        <v>-</v>
      </c>
      <c r="RO65" s="535" t="str">
        <f t="shared" ca="1" si="560"/>
        <v>-</v>
      </c>
      <c r="RP65" s="535" t="str">
        <f t="shared" ca="1" si="560"/>
        <v>-</v>
      </c>
      <c r="RQ65" s="535" t="str">
        <f t="shared" ca="1" si="560"/>
        <v>-</v>
      </c>
      <c r="RR65" s="535" t="str">
        <f t="shared" ca="1" si="560"/>
        <v>-</v>
      </c>
      <c r="RS65" s="535" t="str">
        <f t="shared" ca="1" si="560"/>
        <v>-</v>
      </c>
      <c r="RT65" s="535" t="str">
        <f t="shared" ca="1" si="560"/>
        <v>-</v>
      </c>
      <c r="RU65" s="535" t="str">
        <f t="shared" ca="1" si="560"/>
        <v>-</v>
      </c>
      <c r="RV65" s="535" t="str">
        <f t="shared" ca="1" si="560"/>
        <v>-</v>
      </c>
      <c r="RW65" s="535" t="str">
        <f t="shared" ca="1" si="560"/>
        <v>-</v>
      </c>
      <c r="RX65" s="535" t="str">
        <f t="shared" ca="1" si="560"/>
        <v>-</v>
      </c>
      <c r="RY65" s="535" t="str">
        <f t="shared" ca="1" si="560"/>
        <v>-</v>
      </c>
      <c r="RZ65" s="535" t="str">
        <f t="shared" ca="1" si="560"/>
        <v>-</v>
      </c>
      <c r="SA65" s="535" t="str">
        <f t="shared" ca="1" si="560"/>
        <v>-</v>
      </c>
      <c r="SB65" s="545" t="b">
        <f t="shared" ca="1" si="561"/>
        <v>1</v>
      </c>
      <c r="SC65" s="545" t="b">
        <f t="shared" ca="1" si="561"/>
        <v>1</v>
      </c>
      <c r="SD65" s="545" t="b">
        <f t="shared" ca="1" si="561"/>
        <v>1</v>
      </c>
      <c r="SE65" s="545" t="b">
        <f t="shared" ca="1" si="561"/>
        <v>1</v>
      </c>
      <c r="SF65" s="545" t="b">
        <f t="shared" ca="1" si="561"/>
        <v>1</v>
      </c>
      <c r="SG65" s="545" t="b">
        <f t="shared" ca="1" si="561"/>
        <v>1</v>
      </c>
      <c r="SH65" s="545" t="b">
        <f t="shared" ca="1" si="561"/>
        <v>1</v>
      </c>
      <c r="SI65" s="545" t="b">
        <f t="shared" ca="1" si="561"/>
        <v>1</v>
      </c>
      <c r="SJ65" s="545" t="b">
        <f t="shared" ca="1" si="561"/>
        <v>1</v>
      </c>
      <c r="SK65" s="545" t="b">
        <f t="shared" ca="1" si="561"/>
        <v>1</v>
      </c>
      <c r="SL65" s="545" t="b">
        <f t="shared" ca="1" si="561"/>
        <v>1</v>
      </c>
      <c r="SM65" s="545" t="b">
        <f t="shared" ca="1" si="561"/>
        <v>1</v>
      </c>
      <c r="SN65" s="545" t="b">
        <f t="shared" ca="1" si="561"/>
        <v>1</v>
      </c>
      <c r="SO65" s="545" t="b">
        <f t="shared" ca="1" si="561"/>
        <v>1</v>
      </c>
      <c r="SP65" s="545" t="b">
        <f t="shared" ca="1" si="561"/>
        <v>1</v>
      </c>
      <c r="SQ65" s="545" t="b">
        <f t="shared" ca="1" si="561"/>
        <v>1</v>
      </c>
      <c r="SR65" s="545" t="b">
        <f t="shared" ca="1" si="561"/>
        <v>1</v>
      </c>
      <c r="SS65" s="545" t="b">
        <f t="shared" ca="1" si="561"/>
        <v>1</v>
      </c>
      <c r="ST65" s="545" t="b">
        <f t="shared" ca="1" si="561"/>
        <v>1</v>
      </c>
      <c r="SU65" s="545" t="b">
        <f t="shared" ca="1" si="561"/>
        <v>1</v>
      </c>
      <c r="SV65" s="545" t="b">
        <f t="shared" ca="1" si="561"/>
        <v>1</v>
      </c>
      <c r="SW65" s="545" t="b">
        <f t="shared" ca="1" si="561"/>
        <v>1</v>
      </c>
      <c r="SX65" s="545" t="b">
        <f t="shared" ca="1" si="561"/>
        <v>1</v>
      </c>
      <c r="SY65" s="545" t="b">
        <f t="shared" ca="1" si="561"/>
        <v>1</v>
      </c>
      <c r="SZ65" s="545" t="b">
        <f t="shared" ca="1" si="561"/>
        <v>1</v>
      </c>
      <c r="TA65" s="545" t="b">
        <f t="shared" ca="1" si="561"/>
        <v>1</v>
      </c>
      <c r="TB65" s="535" t="str">
        <f t="shared" ca="1" si="562"/>
        <v>-</v>
      </c>
      <c r="TC65" s="535" t="str">
        <f t="shared" ca="1" si="562"/>
        <v>-</v>
      </c>
      <c r="TD65" s="535" t="str">
        <f t="shared" ca="1" si="562"/>
        <v>-</v>
      </c>
      <c r="TE65" s="535" t="str">
        <f t="shared" ca="1" si="562"/>
        <v>-</v>
      </c>
      <c r="TF65" s="535" t="str">
        <f t="shared" ca="1" si="562"/>
        <v>-</v>
      </c>
      <c r="TG65" s="535" t="str">
        <f t="shared" ca="1" si="562"/>
        <v>-</v>
      </c>
      <c r="TH65" s="535" t="str">
        <f t="shared" ca="1" si="562"/>
        <v>-</v>
      </c>
      <c r="TI65" s="535" t="str">
        <f t="shared" ca="1" si="562"/>
        <v>-</v>
      </c>
      <c r="TJ65" s="535" t="str">
        <f t="shared" ca="1" si="562"/>
        <v>-</v>
      </c>
      <c r="TK65" s="535" t="str">
        <f t="shared" ca="1" si="562"/>
        <v>-</v>
      </c>
      <c r="TL65" s="535" t="str">
        <f t="shared" ca="1" si="562"/>
        <v>-</v>
      </c>
      <c r="TM65" s="535" t="str">
        <f t="shared" ca="1" si="562"/>
        <v>-</v>
      </c>
      <c r="TN65" s="535" t="str">
        <f t="shared" ca="1" si="562"/>
        <v>-</v>
      </c>
      <c r="TO65" s="535" t="str">
        <f t="shared" ca="1" si="562"/>
        <v>-</v>
      </c>
      <c r="TP65" s="535" t="str">
        <f t="shared" ca="1" si="562"/>
        <v>-</v>
      </c>
      <c r="TQ65" s="535" t="str">
        <f t="shared" ca="1" si="562"/>
        <v>-</v>
      </c>
      <c r="TR65" s="535" t="str">
        <f t="shared" ca="1" si="562"/>
        <v>-</v>
      </c>
      <c r="TS65" s="535" t="str">
        <f t="shared" ca="1" si="562"/>
        <v>-</v>
      </c>
      <c r="TT65" s="535" t="str">
        <f t="shared" ca="1" si="562"/>
        <v>-</v>
      </c>
      <c r="TU65" s="535" t="str">
        <f t="shared" ca="1" si="562"/>
        <v>-</v>
      </c>
      <c r="TV65" s="535" t="str">
        <f t="shared" ca="1" si="562"/>
        <v>-</v>
      </c>
      <c r="TW65" s="535" t="str">
        <f t="shared" ca="1" si="562"/>
        <v>-</v>
      </c>
      <c r="TX65" s="535" t="str">
        <f t="shared" ca="1" si="562"/>
        <v>-</v>
      </c>
      <c r="TY65" s="535" t="str">
        <f t="shared" ca="1" si="562"/>
        <v>-</v>
      </c>
      <c r="TZ65" s="535" t="str">
        <f t="shared" ca="1" si="562"/>
        <v>-</v>
      </c>
      <c r="UA65" s="535" t="str">
        <f t="shared" ca="1" si="562"/>
        <v>-</v>
      </c>
      <c r="UB65" s="535" t="str">
        <f t="shared" ca="1" si="562"/>
        <v>-</v>
      </c>
      <c r="UC65" s="535" t="str">
        <f t="shared" ca="1" si="562"/>
        <v>-</v>
      </c>
      <c r="UD65" s="535" t="str">
        <f t="shared" ca="1" si="562"/>
        <v>-</v>
      </c>
      <c r="UE65" s="535" t="str">
        <f t="shared" ca="1" si="562"/>
        <v>-</v>
      </c>
      <c r="UF65" s="535" t="str">
        <f t="shared" ca="1" si="562"/>
        <v>-</v>
      </c>
      <c r="UG65" s="535" t="str">
        <f t="shared" ca="1" si="562"/>
        <v>-</v>
      </c>
      <c r="UH65" s="535" t="str">
        <f t="shared" ca="1" si="562"/>
        <v>-</v>
      </c>
      <c r="UI65" s="535" t="str">
        <f t="shared" ca="1" si="562"/>
        <v>-</v>
      </c>
      <c r="UJ65" s="535" t="str">
        <f t="shared" ca="1" si="562"/>
        <v>-</v>
      </c>
      <c r="UK65" s="535" t="str">
        <f t="shared" ca="1" si="562"/>
        <v>-</v>
      </c>
      <c r="UL65" s="545" t="str">
        <f t="shared" ca="1" si="563"/>
        <v>-</v>
      </c>
      <c r="UM65" s="545" t="str">
        <f t="shared" ca="1" si="563"/>
        <v>-</v>
      </c>
      <c r="UN65" s="545" t="str">
        <f t="shared" ca="1" si="563"/>
        <v>-</v>
      </c>
      <c r="UO65" s="545" t="str">
        <f t="shared" ca="1" si="563"/>
        <v>-</v>
      </c>
      <c r="UP65" s="545" t="str">
        <f t="shared" ca="1" si="563"/>
        <v>-</v>
      </c>
      <c r="UQ65" s="545" t="str">
        <f t="shared" ca="1" si="563"/>
        <v>-</v>
      </c>
      <c r="UR65" s="545" t="str">
        <f t="shared" ca="1" si="563"/>
        <v>-</v>
      </c>
      <c r="US65" s="545" t="str">
        <f t="shared" ca="1" si="563"/>
        <v>-</v>
      </c>
      <c r="UT65" s="545" t="str">
        <f t="shared" ca="1" si="563"/>
        <v>-</v>
      </c>
      <c r="UU65" s="545" t="str">
        <f t="shared" ca="1" si="563"/>
        <v>-</v>
      </c>
      <c r="UV65" s="545" t="str">
        <f t="shared" ca="1" si="563"/>
        <v>-</v>
      </c>
      <c r="UW65" s="545" t="str">
        <f t="shared" ca="1" si="563"/>
        <v>-</v>
      </c>
      <c r="UX65" s="545" t="str">
        <f t="shared" ca="1" si="563"/>
        <v>-</v>
      </c>
      <c r="UY65" s="545" t="str">
        <f t="shared" ca="1" si="563"/>
        <v>-</v>
      </c>
      <c r="UZ65" s="545" t="str">
        <f t="shared" ca="1" si="563"/>
        <v>-</v>
      </c>
      <c r="VA65" s="545" t="str">
        <f t="shared" ca="1" si="563"/>
        <v>-</v>
      </c>
      <c r="VB65" s="545" t="str">
        <f t="shared" ca="1" si="563"/>
        <v>-</v>
      </c>
      <c r="VC65" s="545" t="str">
        <f t="shared" ca="1" si="563"/>
        <v>-</v>
      </c>
      <c r="VD65" s="545" t="str">
        <f t="shared" ca="1" si="563"/>
        <v>-</v>
      </c>
      <c r="VE65" s="545" t="str">
        <f t="shared" ca="1" si="563"/>
        <v>-</v>
      </c>
      <c r="VF65" s="545" t="str">
        <f t="shared" ca="1" si="563"/>
        <v>-</v>
      </c>
      <c r="VG65" s="545" t="str">
        <f t="shared" ca="1" si="563"/>
        <v>-</v>
      </c>
      <c r="VH65" s="545" t="str">
        <f t="shared" ca="1" si="563"/>
        <v>-</v>
      </c>
      <c r="VI65" s="545" t="str">
        <f t="shared" ca="1" si="563"/>
        <v>-</v>
      </c>
      <c r="VJ65" s="545" t="str">
        <f t="shared" ca="1" si="563"/>
        <v>-</v>
      </c>
      <c r="VK65" s="545" t="str">
        <f t="shared" ca="1" si="563"/>
        <v>-</v>
      </c>
      <c r="VL65" s="19">
        <f t="shared" ca="1" si="564"/>
        <v>1</v>
      </c>
      <c r="VM65" s="23">
        <v>0</v>
      </c>
    </row>
    <row r="66" spans="1:585" outlineLevel="2">
      <c r="A66" s="21">
        <f t="shared" si="127"/>
        <v>61</v>
      </c>
      <c r="B66" s="21">
        <f t="shared" si="565"/>
        <v>26</v>
      </c>
      <c r="C66">
        <v>301</v>
      </c>
      <c r="D66" s="136" t="str">
        <f t="shared" ca="1" si="498"/>
        <v>GSW</v>
      </c>
      <c r="E66" t="b">
        <v>1</v>
      </c>
      <c r="F66" t="b">
        <v>0</v>
      </c>
      <c r="G66" t="b">
        <f t="shared" si="499"/>
        <v>1</v>
      </c>
      <c r="H66" s="215">
        <f t="shared" ref="H66:H76" ca="1" si="595">OFFSET(H66,-1,0)+1</f>
        <v>2</v>
      </c>
      <c r="I66" s="19">
        <f t="shared" ca="1" si="500"/>
        <v>1</v>
      </c>
      <c r="J66" s="19">
        <f t="shared" ca="1" si="500"/>
        <v>0</v>
      </c>
      <c r="K66" s="19">
        <f t="shared" ca="1" si="500"/>
        <v>0</v>
      </c>
      <c r="L66" s="19">
        <f t="shared" ca="1" si="500"/>
        <v>0</v>
      </c>
      <c r="M66" s="19">
        <f t="shared" ca="1" si="500"/>
        <v>2</v>
      </c>
      <c r="N66" s="19">
        <f t="shared" ca="1" si="500"/>
        <v>2</v>
      </c>
      <c r="O66" s="19">
        <f t="shared" ca="1" si="500"/>
        <v>3</v>
      </c>
      <c r="P66" s="19">
        <f t="shared" ca="1" si="500"/>
        <v>2</v>
      </c>
      <c r="Q66" s="19">
        <f t="shared" ca="1" si="500"/>
        <v>2</v>
      </c>
      <c r="R66" s="19">
        <f t="shared" ca="1" si="500"/>
        <v>0</v>
      </c>
      <c r="S66" s="19">
        <f t="shared" ca="1" si="500"/>
        <v>0</v>
      </c>
      <c r="T66" s="19">
        <f t="shared" ca="1" si="500"/>
        <v>0</v>
      </c>
      <c r="U66" s="19">
        <f t="shared" ca="1" si="500"/>
        <v>0</v>
      </c>
      <c r="V66" s="19">
        <f t="shared" ca="1" si="500"/>
        <v>0</v>
      </c>
      <c r="W66" s="19">
        <f t="shared" ca="1" si="500"/>
        <v>1</v>
      </c>
      <c r="X66" s="19">
        <f t="shared" ca="1" si="500"/>
        <v>1</v>
      </c>
      <c r="Y66" s="19">
        <f t="shared" ca="1" si="501"/>
        <v>1</v>
      </c>
      <c r="Z66" s="211"/>
      <c r="AA66" s="211"/>
      <c r="AB66" s="211"/>
      <c r="AC66" s="211"/>
      <c r="AD66" s="211"/>
      <c r="AE66" s="19">
        <f ca="1">OFFSET(AE$5,$B66,0)</f>
        <v>0</v>
      </c>
      <c r="AF66" s="211"/>
      <c r="AG66" s="211"/>
      <c r="AH66" s="211"/>
      <c r="AI66" s="211"/>
      <c r="AJ66" s="211"/>
      <c r="AK66" s="211"/>
      <c r="AL66" s="211"/>
      <c r="AM66" s="211"/>
      <c r="AN66" s="136">
        <f t="shared" ca="1" si="502"/>
        <v>2</v>
      </c>
      <c r="AO66" s="136">
        <f ca="1">INDEX(CHOOSE($P66,DataAutumn!i.AdultDrys,DataWinter!i.AdultDrys,DataSpring!i.AdultDrys),1,$O66)</f>
        <v>4</v>
      </c>
      <c r="AP66" s="5">
        <f t="shared" ca="1" si="503"/>
        <v>1</v>
      </c>
      <c r="AQ66" s="5">
        <f t="shared" ca="1" si="503"/>
        <v>1</v>
      </c>
      <c r="AR66" s="5">
        <f t="shared" ca="1" si="504"/>
        <v>3</v>
      </c>
      <c r="AS66" s="211"/>
      <c r="AT66" s="211"/>
      <c r="AU66" s="211"/>
      <c r="AV66" s="353" t="str">
        <f t="shared" ca="1" si="566"/>
        <v>Gooding Ca 00002 GSW Lupin0100 Graz---- OatF---- Graz---- GP100% YIELD100% (F33N11)</v>
      </c>
      <c r="AW66" s="9" t="str">
        <f ca="1">IF(COUNTIF(AV$5:AV66,AV66)=1,"-","Dup")</f>
        <v>-</v>
      </c>
      <c r="AX66" s="9"/>
      <c r="AY66" s="19" t="str">
        <f t="shared" ca="1" si="505"/>
        <v>-</v>
      </c>
      <c r="AZ66" s="19" t="str">
        <f t="shared" ca="1" si="505"/>
        <v>-</v>
      </c>
      <c r="BA66" s="19" t="str">
        <f t="shared" ca="1" si="505"/>
        <v>-</v>
      </c>
      <c r="BB66" s="19" t="str">
        <f t="shared" ca="1" si="505"/>
        <v>-</v>
      </c>
      <c r="BC66" s="19" t="str">
        <f t="shared" ca="1" si="505"/>
        <v>-</v>
      </c>
      <c r="BD66" s="19" t="str">
        <f t="shared" ca="1" si="505"/>
        <v>-</v>
      </c>
      <c r="BE66" s="19" t="str">
        <f t="shared" ca="1" si="505"/>
        <v>-</v>
      </c>
      <c r="BF66" s="19" t="b">
        <v>1</v>
      </c>
      <c r="BG66" s="9"/>
      <c r="BH66" s="19" t="b">
        <f t="shared" ca="1" si="506"/>
        <v>1</v>
      </c>
      <c r="BI66" s="19" t="str">
        <f t="shared" ca="1" si="506"/>
        <v>-</v>
      </c>
      <c r="BJ66" s="19" t="str">
        <f t="shared" ca="1" si="506"/>
        <v>-</v>
      </c>
      <c r="BK66" s="19" t="str">
        <f t="shared" ca="1" si="506"/>
        <v>-</v>
      </c>
      <c r="BL66" s="19" t="b">
        <f t="shared" ca="1" si="506"/>
        <v>0</v>
      </c>
      <c r="BM66" s="19">
        <f t="shared" ca="1" si="506"/>
        <v>0</v>
      </c>
      <c r="BN66" s="19" t="b">
        <f t="shared" ca="1" si="506"/>
        <v>1</v>
      </c>
      <c r="BO66" s="9"/>
      <c r="BP66" s="19" t="str">
        <f t="shared" ca="1" si="507"/>
        <v>-</v>
      </c>
      <c r="BQ66" s="5" t="str">
        <f t="shared" ca="1" si="567"/>
        <v>-</v>
      </c>
      <c r="BR66" s="5">
        <f t="shared" ca="1" si="568"/>
        <v>0</v>
      </c>
      <c r="BS66" s="19" t="str">
        <f t="shared" ca="1" si="508"/>
        <v>-</v>
      </c>
      <c r="BT66" s="19" t="str">
        <f t="shared" ca="1" si="508"/>
        <v>-</v>
      </c>
      <c r="BU66" s="19" t="str">
        <f t="shared" ca="1" si="508"/>
        <v>-</v>
      </c>
      <c r="BV66" s="5" t="str">
        <f t="shared" ca="1" si="569"/>
        <v>-</v>
      </c>
      <c r="BW66" s="5">
        <f t="shared" ca="1" si="570"/>
        <v>0</v>
      </c>
      <c r="BX66" s="19" t="str">
        <f t="shared" ca="1" si="508"/>
        <v>-</v>
      </c>
      <c r="BY66" s="5" t="str">
        <f t="shared" ca="1" si="571"/>
        <v>-</v>
      </c>
      <c r="BZ66" s="5">
        <f t="shared" ca="1" si="572"/>
        <v>0</v>
      </c>
      <c r="CA66" s="19" t="str">
        <f t="shared" ca="1" si="508"/>
        <v>-</v>
      </c>
      <c r="CB66" s="19" t="str">
        <f t="shared" ca="1" si="508"/>
        <v>-</v>
      </c>
      <c r="CC66" s="19" t="str">
        <f t="shared" ca="1" si="508"/>
        <v>-</v>
      </c>
      <c r="CD66" s="5" t="str">
        <f t="shared" ca="1" si="573"/>
        <v>-</v>
      </c>
      <c r="CE66" s="5">
        <f t="shared" ca="1" si="574"/>
        <v>0</v>
      </c>
      <c r="CF66" s="9"/>
      <c r="CG66" s="19" t="str">
        <f t="shared" ca="1" si="509"/>
        <v>-</v>
      </c>
      <c r="CH66" s="19" t="str">
        <f t="shared" ca="1" si="509"/>
        <v>-</v>
      </c>
      <c r="CI66" s="19" t="str">
        <f t="shared" ca="1" si="509"/>
        <v>-</v>
      </c>
      <c r="CJ66" s="19" t="str">
        <f t="shared" ca="1" si="509"/>
        <v>-</v>
      </c>
      <c r="CK66" s="19" t="str">
        <f t="shared" ca="1" si="509"/>
        <v>-</v>
      </c>
      <c r="CL66" s="19" t="str">
        <f t="shared" ca="1" si="509"/>
        <v>-</v>
      </c>
      <c r="CM66" s="19" t="str">
        <f t="shared" ca="1" si="509"/>
        <v>-</v>
      </c>
      <c r="CN66" s="19" t="str">
        <f t="shared" ca="1" si="509"/>
        <v>-</v>
      </c>
      <c r="CO66" s="19" t="str">
        <f t="shared" ca="1" si="509"/>
        <v>-</v>
      </c>
      <c r="CP66" s="19" t="str">
        <f t="shared" ca="1" si="509"/>
        <v>-</v>
      </c>
      <c r="CQ66" s="9"/>
      <c r="CR66" s="19" t="b">
        <v>0</v>
      </c>
      <c r="CS66" s="19" t="b">
        <v>0</v>
      </c>
      <c r="CT66" s="19" t="b">
        <v>0</v>
      </c>
      <c r="CU66" s="579">
        <f t="shared" ca="1" si="575"/>
        <v>2321200000</v>
      </c>
      <c r="CV66" s="19" t="b">
        <v>1</v>
      </c>
      <c r="CW66" s="19">
        <f t="shared" ca="1" si="576"/>
        <v>0</v>
      </c>
      <c r="CX66" s="19" t="str">
        <f t="shared" ca="1" si="576"/>
        <v>-</v>
      </c>
      <c r="CY66" s="578" t="str">
        <f t="shared" ca="1" si="576"/>
        <v>-</v>
      </c>
      <c r="CZ66" s="430">
        <f t="shared" ca="1" si="512"/>
        <v>669</v>
      </c>
      <c r="DA66" s="430">
        <f t="shared" ca="1" si="512"/>
        <v>703</v>
      </c>
      <c r="DB66" s="430">
        <f t="shared" ca="1" si="512"/>
        <v>738</v>
      </c>
      <c r="DC66" s="144">
        <f t="shared" ca="1" si="513"/>
        <v>413</v>
      </c>
      <c r="DD66" s="144">
        <f t="shared" ca="1" si="513"/>
        <v>448</v>
      </c>
      <c r="DE66" s="144">
        <f t="shared" ca="1" si="513"/>
        <v>483</v>
      </c>
      <c r="DF66" s="19" t="str">
        <f t="shared" ca="1" si="514"/>
        <v>-</v>
      </c>
      <c r="DG66" s="19" t="str">
        <f t="shared" ca="1" si="514"/>
        <v>-</v>
      </c>
      <c r="DH66" s="19" t="str">
        <f t="shared" ca="1" si="514"/>
        <v>-</v>
      </c>
      <c r="DI66" s="19" t="str">
        <f t="shared" ca="1" si="514"/>
        <v>-</v>
      </c>
      <c r="DJ66" s="19" t="str">
        <f t="shared" ca="1" si="514"/>
        <v>-</v>
      </c>
      <c r="DK66" s="19" t="str">
        <f t="shared" ca="1" si="514"/>
        <v>-</v>
      </c>
      <c r="DL66" s="19">
        <f t="shared" ca="1" si="514"/>
        <v>1</v>
      </c>
      <c r="DM66" s="19">
        <f t="shared" ca="1" si="514"/>
        <v>1</v>
      </c>
      <c r="DN66" s="19">
        <f t="shared" ca="1" si="514"/>
        <v>0</v>
      </c>
      <c r="DO66" s="19" t="str">
        <f t="shared" ca="1" si="514"/>
        <v>-</v>
      </c>
      <c r="DP66" s="19" t="str">
        <f t="shared" ca="1" si="514"/>
        <v>-</v>
      </c>
      <c r="DQ66" s="19" t="str">
        <f t="shared" ca="1" si="514"/>
        <v>-</v>
      </c>
      <c r="DR66" s="19" t="str">
        <f t="shared" ca="1" si="514"/>
        <v>-</v>
      </c>
      <c r="DS66" s="19" t="str">
        <f t="shared" ca="1" si="514"/>
        <v>-</v>
      </c>
      <c r="DT66" s="19">
        <f t="shared" ca="1" si="514"/>
        <v>0</v>
      </c>
      <c r="DU66" s="19" t="str">
        <f t="shared" ca="1" si="514"/>
        <v>-</v>
      </c>
      <c r="DV66" s="19" t="str">
        <f t="shared" ca="1" si="514"/>
        <v>-</v>
      </c>
      <c r="DW66" s="19" t="str">
        <f t="shared" ca="1" si="576"/>
        <v>-</v>
      </c>
      <c r="DX66" s="19">
        <f t="shared" ca="1" si="576"/>
        <v>1</v>
      </c>
      <c r="DY66" s="19">
        <f t="shared" ca="1" si="576"/>
        <v>1</v>
      </c>
      <c r="DZ66" s="9"/>
      <c r="EA66" s="19" t="str">
        <f t="shared" ca="1" si="515"/>
        <v>-</v>
      </c>
      <c r="EB66" s="19" t="str">
        <f t="shared" ca="1" si="515"/>
        <v>-</v>
      </c>
      <c r="EC66" s="19" t="str">
        <f t="shared" ca="1" si="515"/>
        <v>-</v>
      </c>
      <c r="ED66" s="19" t="str">
        <f t="shared" ca="1" si="515"/>
        <v>-</v>
      </c>
      <c r="EE66" s="19" t="str">
        <f t="shared" ca="1" si="515"/>
        <v>-</v>
      </c>
      <c r="EF66" s="19" t="str">
        <f t="shared" ca="1" si="515"/>
        <v>-</v>
      </c>
      <c r="EG66" s="19" t="str">
        <f t="shared" ca="1" si="515"/>
        <v>-</v>
      </c>
      <c r="EH66" s="19" t="str">
        <f t="shared" ca="1" si="515"/>
        <v>-</v>
      </c>
      <c r="EI66" s="19" t="str">
        <f t="shared" ca="1" si="515"/>
        <v>-</v>
      </c>
      <c r="EJ66" s="19" t="str">
        <f t="shared" ca="1" si="515"/>
        <v>-</v>
      </c>
      <c r="EK66" s="19" t="str">
        <f t="shared" ca="1" si="515"/>
        <v>-</v>
      </c>
      <c r="EL66" s="19" t="str">
        <f t="shared" ca="1" si="515"/>
        <v>-</v>
      </c>
      <c r="EM66" s="19">
        <f t="shared" ca="1" si="515"/>
        <v>0</v>
      </c>
      <c r="EN66" s="430">
        <f t="shared" ca="1" si="516"/>
        <v>0</v>
      </c>
      <c r="EO66" s="430">
        <f t="shared" ca="1" si="516"/>
        <v>0</v>
      </c>
      <c r="EP66" s="116">
        <f t="shared" ca="1" si="517"/>
        <v>0</v>
      </c>
      <c r="EQ66" s="116">
        <f t="shared" ca="1" si="517"/>
        <v>0</v>
      </c>
      <c r="ER66" s="116">
        <f t="shared" ca="1" si="517"/>
        <v>0</v>
      </c>
      <c r="ES66" s="116">
        <f t="shared" ca="1" si="517"/>
        <v>0</v>
      </c>
      <c r="ET66" s="116">
        <f t="shared" ca="1" si="517"/>
        <v>0</v>
      </c>
      <c r="EU66" s="534">
        <f t="shared" ca="1" si="518"/>
        <v>0</v>
      </c>
      <c r="EV66" s="116">
        <f t="shared" ca="1" si="519"/>
        <v>0</v>
      </c>
      <c r="EW66" s="116">
        <f t="shared" ca="1" si="519"/>
        <v>0</v>
      </c>
      <c r="EX66" s="116">
        <f t="shared" ca="1" si="519"/>
        <v>0</v>
      </c>
      <c r="EY66" s="116">
        <f t="shared" ca="1" si="519"/>
        <v>0</v>
      </c>
      <c r="EZ66" s="116">
        <f t="shared" ca="1" si="519"/>
        <v>0</v>
      </c>
      <c r="FA66" s="534">
        <f t="shared" ca="1" si="520"/>
        <v>0</v>
      </c>
      <c r="FB66" s="116">
        <f t="shared" ca="1" si="521"/>
        <v>0</v>
      </c>
      <c r="FC66" s="116">
        <f t="shared" ca="1" si="521"/>
        <v>0</v>
      </c>
      <c r="FD66" s="116">
        <f t="shared" ca="1" si="521"/>
        <v>0</v>
      </c>
      <c r="FE66" s="116">
        <f t="shared" ca="1" si="521"/>
        <v>0</v>
      </c>
      <c r="FF66" s="116">
        <f t="shared" ca="1" si="521"/>
        <v>0</v>
      </c>
      <c r="FG66" s="534">
        <f t="shared" ca="1" si="522"/>
        <v>0</v>
      </c>
      <c r="FH66" s="116">
        <f t="shared" ca="1" si="523"/>
        <v>0</v>
      </c>
      <c r="FI66" s="116">
        <f t="shared" ca="1" si="523"/>
        <v>0</v>
      </c>
      <c r="FJ66" s="116">
        <f t="shared" ca="1" si="523"/>
        <v>0</v>
      </c>
      <c r="FK66" s="116">
        <f t="shared" ca="1" si="523"/>
        <v>0</v>
      </c>
      <c r="FL66" s="116">
        <f t="shared" ca="1" si="523"/>
        <v>0</v>
      </c>
      <c r="FM66" s="534">
        <f t="shared" ca="1" si="524"/>
        <v>0</v>
      </c>
      <c r="FN66" s="116">
        <f t="shared" ca="1" si="525"/>
        <v>0</v>
      </c>
      <c r="FO66" s="116">
        <f t="shared" ca="1" si="525"/>
        <v>0</v>
      </c>
      <c r="FP66" s="116">
        <f t="shared" ca="1" si="525"/>
        <v>0</v>
      </c>
      <c r="FQ66" s="116">
        <f t="shared" ca="1" si="525"/>
        <v>0</v>
      </c>
      <c r="FR66" s="116">
        <f t="shared" ca="1" si="525"/>
        <v>0</v>
      </c>
      <c r="FS66" s="534">
        <f t="shared" ca="1" si="526"/>
        <v>0</v>
      </c>
      <c r="FT66" s="116">
        <f t="shared" ca="1" si="527"/>
        <v>0</v>
      </c>
      <c r="FU66" s="116">
        <f t="shared" ca="1" si="527"/>
        <v>0</v>
      </c>
      <c r="FV66" s="116">
        <f t="shared" ca="1" si="527"/>
        <v>0</v>
      </c>
      <c r="FW66" s="116">
        <f t="shared" ca="1" si="527"/>
        <v>0</v>
      </c>
      <c r="FX66" s="116">
        <f t="shared" ca="1" si="527"/>
        <v>0</v>
      </c>
      <c r="FY66" s="534">
        <f t="shared" ca="1" si="528"/>
        <v>0</v>
      </c>
      <c r="FZ66" s="117">
        <f t="shared" ca="1" si="529"/>
        <v>0</v>
      </c>
      <c r="GA66" s="117">
        <f t="shared" ca="1" si="529"/>
        <v>0</v>
      </c>
      <c r="GB66" s="117">
        <f t="shared" ca="1" si="529"/>
        <v>0</v>
      </c>
      <c r="GC66" s="117">
        <f t="shared" ca="1" si="529"/>
        <v>0</v>
      </c>
      <c r="GD66" s="552">
        <f t="shared" ca="1" si="530"/>
        <v>0</v>
      </c>
      <c r="GE66" s="552">
        <f t="shared" ca="1" si="530"/>
        <v>0</v>
      </c>
      <c r="GF66" s="552">
        <f t="shared" ca="1" si="530"/>
        <v>0</v>
      </c>
      <c r="GG66" s="552">
        <f t="shared" ca="1" si="530"/>
        <v>0</v>
      </c>
      <c r="GH66" s="552">
        <f t="shared" ca="1" si="530"/>
        <v>0</v>
      </c>
      <c r="GI66" s="552">
        <f t="shared" ca="1" si="530"/>
        <v>0</v>
      </c>
      <c r="GJ66" s="552">
        <f t="shared" ca="1" si="530"/>
        <v>0</v>
      </c>
      <c r="GK66" s="552">
        <f t="shared" ca="1" si="530"/>
        <v>0</v>
      </c>
      <c r="GL66" s="552">
        <f t="shared" ca="1" si="530"/>
        <v>0</v>
      </c>
      <c r="GM66" s="552">
        <f t="shared" ca="1" si="530"/>
        <v>0</v>
      </c>
      <c r="GN66" s="552">
        <f t="shared" ca="1" si="530"/>
        <v>0</v>
      </c>
      <c r="GO66" s="552">
        <f t="shared" ca="1" si="530"/>
        <v>0</v>
      </c>
      <c r="GP66" s="552">
        <f t="shared" ca="1" si="530"/>
        <v>0</v>
      </c>
      <c r="GQ66" s="552">
        <f t="shared" ca="1" si="530"/>
        <v>0</v>
      </c>
      <c r="GR66" s="552">
        <f t="shared" ca="1" si="530"/>
        <v>0</v>
      </c>
      <c r="GS66" s="552">
        <f t="shared" ca="1" si="530"/>
        <v>0</v>
      </c>
      <c r="GT66" s="552">
        <f t="shared" ca="1" si="530"/>
        <v>0</v>
      </c>
      <c r="GU66" s="552">
        <f t="shared" ca="1" si="530"/>
        <v>0</v>
      </c>
      <c r="GV66" s="552">
        <f t="shared" ca="1" si="530"/>
        <v>0</v>
      </c>
      <c r="GW66" s="552">
        <f t="shared" ca="1" si="530"/>
        <v>0</v>
      </c>
      <c r="GX66" s="19">
        <f t="shared" ca="1" si="531"/>
        <v>0</v>
      </c>
      <c r="GY66" s="116">
        <f t="shared" ca="1" si="532"/>
        <v>0</v>
      </c>
      <c r="GZ66" s="116">
        <f t="shared" ca="1" si="532"/>
        <v>0</v>
      </c>
      <c r="HA66" s="116">
        <f t="shared" ca="1" si="532"/>
        <v>0</v>
      </c>
      <c r="HB66" s="116">
        <f t="shared" ca="1" si="532"/>
        <v>0</v>
      </c>
      <c r="HC66" s="116">
        <f t="shared" ca="1" si="532"/>
        <v>0</v>
      </c>
      <c r="HD66" s="534">
        <f t="shared" ca="1" si="533"/>
        <v>0</v>
      </c>
      <c r="HE66" s="116">
        <f t="shared" ca="1" si="534"/>
        <v>0</v>
      </c>
      <c r="HF66" s="116">
        <f t="shared" ca="1" si="534"/>
        <v>0</v>
      </c>
      <c r="HG66" s="116">
        <f t="shared" ca="1" si="534"/>
        <v>0</v>
      </c>
      <c r="HH66" s="116">
        <f t="shared" ca="1" si="534"/>
        <v>0</v>
      </c>
      <c r="HI66" s="116">
        <f t="shared" ca="1" si="534"/>
        <v>0</v>
      </c>
      <c r="HJ66" s="534">
        <f t="shared" ca="1" si="535"/>
        <v>0</v>
      </c>
      <c r="HK66" s="116">
        <f t="shared" ca="1" si="536"/>
        <v>0</v>
      </c>
      <c r="HL66" s="116">
        <f t="shared" ca="1" si="536"/>
        <v>0</v>
      </c>
      <c r="HM66" s="116">
        <f t="shared" ca="1" si="536"/>
        <v>0</v>
      </c>
      <c r="HN66" s="116">
        <f t="shared" ca="1" si="536"/>
        <v>0</v>
      </c>
      <c r="HO66" s="116">
        <f t="shared" ca="1" si="536"/>
        <v>0</v>
      </c>
      <c r="HP66" s="534">
        <f t="shared" ca="1" si="537"/>
        <v>0</v>
      </c>
      <c r="HQ66" s="116">
        <f t="shared" ca="1" si="538"/>
        <v>0</v>
      </c>
      <c r="HR66" s="116">
        <f t="shared" ca="1" si="538"/>
        <v>0</v>
      </c>
      <c r="HS66" s="116">
        <f t="shared" ca="1" si="538"/>
        <v>0</v>
      </c>
      <c r="HT66" s="116">
        <f t="shared" ca="1" si="538"/>
        <v>0</v>
      </c>
      <c r="HU66" s="116">
        <f t="shared" ca="1" si="538"/>
        <v>0</v>
      </c>
      <c r="HV66" s="534">
        <f t="shared" ca="1" si="539"/>
        <v>0</v>
      </c>
      <c r="HW66" s="116">
        <f t="shared" ca="1" si="540"/>
        <v>0</v>
      </c>
      <c r="HX66" s="116">
        <f t="shared" ca="1" si="540"/>
        <v>0</v>
      </c>
      <c r="HY66" s="116">
        <f t="shared" ca="1" si="540"/>
        <v>0</v>
      </c>
      <c r="HZ66" s="116">
        <f t="shared" ca="1" si="540"/>
        <v>0</v>
      </c>
      <c r="IA66" s="116">
        <f t="shared" ca="1" si="540"/>
        <v>0</v>
      </c>
      <c r="IB66" s="534">
        <f t="shared" ca="1" si="541"/>
        <v>0</v>
      </c>
      <c r="IC66" s="116">
        <f t="shared" ca="1" si="542"/>
        <v>0</v>
      </c>
      <c r="ID66" s="116">
        <f t="shared" ca="1" si="542"/>
        <v>0</v>
      </c>
      <c r="IE66" s="116">
        <f t="shared" ca="1" si="542"/>
        <v>0</v>
      </c>
      <c r="IF66" s="116">
        <f t="shared" ca="1" si="542"/>
        <v>0</v>
      </c>
      <c r="IG66" s="116">
        <f t="shared" ca="1" si="542"/>
        <v>0</v>
      </c>
      <c r="IH66" s="534">
        <f t="shared" ca="1" si="543"/>
        <v>0</v>
      </c>
      <c r="II66" s="117">
        <f t="shared" ca="1" si="544"/>
        <v>0</v>
      </c>
      <c r="IJ66" s="117">
        <f t="shared" ca="1" si="544"/>
        <v>0</v>
      </c>
      <c r="IK66" s="117">
        <f t="shared" ca="1" si="544"/>
        <v>0</v>
      </c>
      <c r="IL66" s="117">
        <f t="shared" ca="1" si="544"/>
        <v>0</v>
      </c>
      <c r="IM66" s="552">
        <f t="shared" ca="1" si="545"/>
        <v>0</v>
      </c>
      <c r="IN66" s="552">
        <f t="shared" ca="1" si="545"/>
        <v>0</v>
      </c>
      <c r="IO66" s="552">
        <f t="shared" ca="1" si="545"/>
        <v>0</v>
      </c>
      <c r="IP66" s="552">
        <f t="shared" ca="1" si="545"/>
        <v>0</v>
      </c>
      <c r="IQ66" s="552">
        <f t="shared" ca="1" si="545"/>
        <v>0</v>
      </c>
      <c r="IR66" s="552">
        <f t="shared" ca="1" si="545"/>
        <v>0</v>
      </c>
      <c r="IS66" s="552">
        <f t="shared" ca="1" si="545"/>
        <v>0</v>
      </c>
      <c r="IT66" s="552">
        <f t="shared" ca="1" si="545"/>
        <v>0</v>
      </c>
      <c r="IU66" s="552">
        <f t="shared" ca="1" si="545"/>
        <v>0</v>
      </c>
      <c r="IV66" s="552">
        <f t="shared" ca="1" si="545"/>
        <v>0</v>
      </c>
      <c r="IW66" s="552">
        <f t="shared" ca="1" si="545"/>
        <v>0</v>
      </c>
      <c r="IX66" s="552">
        <f t="shared" ca="1" si="545"/>
        <v>0</v>
      </c>
      <c r="IY66" s="552">
        <f t="shared" ca="1" si="545"/>
        <v>0</v>
      </c>
      <c r="IZ66" s="552">
        <f t="shared" ca="1" si="545"/>
        <v>0</v>
      </c>
      <c r="JA66" s="552">
        <f t="shared" ca="1" si="545"/>
        <v>0</v>
      </c>
      <c r="JB66" s="552">
        <f t="shared" ca="1" si="545"/>
        <v>0</v>
      </c>
      <c r="JC66" s="552">
        <f t="shared" ca="1" si="545"/>
        <v>0</v>
      </c>
      <c r="JD66" s="552">
        <f t="shared" ca="1" si="545"/>
        <v>0</v>
      </c>
      <c r="JE66" s="552">
        <f t="shared" ca="1" si="545"/>
        <v>0</v>
      </c>
      <c r="JF66" s="552">
        <f t="shared" ca="1" si="545"/>
        <v>0</v>
      </c>
      <c r="JG66" s="19">
        <f t="shared" ca="1" si="546"/>
        <v>0</v>
      </c>
      <c r="JH66" s="5">
        <f t="shared" ca="1" si="577"/>
        <v>43</v>
      </c>
      <c r="JI66" s="9"/>
      <c r="JJ66" s="5">
        <f t="shared" ca="1" si="578"/>
        <v>1</v>
      </c>
      <c r="JK66" s="5" t="b">
        <f t="shared" ca="1" si="578"/>
        <v>1</v>
      </c>
      <c r="JL66" s="19">
        <f t="shared" ca="1" si="547"/>
        <v>0</v>
      </c>
      <c r="JM66" s="5">
        <f t="shared" ca="1" si="579"/>
        <v>0</v>
      </c>
      <c r="JN66" s="5">
        <f t="shared" ca="1" si="580"/>
        <v>0.01</v>
      </c>
      <c r="JO66" s="5">
        <f t="shared" si="581"/>
        <v>0</v>
      </c>
      <c r="JP66" s="19">
        <f t="shared" ca="1" si="547"/>
        <v>0</v>
      </c>
      <c r="JQ66" s="5">
        <f t="shared" ca="1" si="582"/>
        <v>60</v>
      </c>
      <c r="JR66" s="5">
        <f t="shared" si="583"/>
        <v>1</v>
      </c>
      <c r="JS66" s="19">
        <f t="shared" ca="1" si="547"/>
        <v>0</v>
      </c>
      <c r="JT66" s="19">
        <f t="shared" ca="1" si="547"/>
        <v>0</v>
      </c>
      <c r="JU66" s="19">
        <f t="shared" ca="1" si="547"/>
        <v>0</v>
      </c>
      <c r="JV66" s="19">
        <f t="shared" ca="1" si="547"/>
        <v>0</v>
      </c>
      <c r="JW66" s="19">
        <f t="shared" ca="1" si="547"/>
        <v>0</v>
      </c>
      <c r="JX66" s="19">
        <f t="shared" ca="1" si="547"/>
        <v>0</v>
      </c>
      <c r="JY66" s="19">
        <f t="shared" ca="1" si="547"/>
        <v>0</v>
      </c>
      <c r="JZ66" s="19">
        <f t="shared" ca="1" si="547"/>
        <v>0</v>
      </c>
      <c r="KA66" s="19">
        <f t="shared" ca="1" si="547"/>
        <v>0</v>
      </c>
      <c r="KB66" s="19">
        <f t="shared" ca="1" si="547"/>
        <v>0</v>
      </c>
      <c r="KC66" s="19">
        <f t="shared" ca="1" si="547"/>
        <v>0</v>
      </c>
      <c r="KD66" s="19">
        <f t="shared" ca="1" si="547"/>
        <v>0</v>
      </c>
      <c r="KE66" s="19">
        <f t="shared" ca="1" si="547"/>
        <v>0</v>
      </c>
      <c r="KF66" s="19">
        <f t="shared" ca="1" si="547"/>
        <v>0</v>
      </c>
      <c r="KG66" s="19">
        <f t="shared" ca="1" si="547"/>
        <v>0</v>
      </c>
      <c r="KH66" s="19">
        <f t="shared" ca="1" si="547"/>
        <v>0</v>
      </c>
      <c r="KI66" s="19">
        <f t="shared" ca="1" si="547"/>
        <v>0</v>
      </c>
      <c r="KJ66" s="19">
        <f t="shared" ca="1" si="547"/>
        <v>0</v>
      </c>
      <c r="KK66" s="19">
        <f t="shared" ca="1" si="547"/>
        <v>0</v>
      </c>
      <c r="KL66" s="19">
        <f t="shared" ca="1" si="547"/>
        <v>0</v>
      </c>
      <c r="KM66" s="19">
        <f t="shared" ca="1" si="547"/>
        <v>0</v>
      </c>
      <c r="KN66" s="5">
        <f t="shared" ca="1" si="584"/>
        <v>0</v>
      </c>
      <c r="KO66" s="5">
        <f t="shared" ca="1" si="584"/>
        <v>0</v>
      </c>
      <c r="KP66" s="5">
        <f t="shared" ca="1" si="584"/>
        <v>0.05</v>
      </c>
      <c r="KQ66" s="5">
        <f t="shared" ca="1" si="584"/>
        <v>0.05</v>
      </c>
      <c r="KR66" s="19">
        <f t="shared" ca="1" si="547"/>
        <v>0</v>
      </c>
      <c r="KS66" s="19">
        <f t="shared" ca="1" si="547"/>
        <v>0</v>
      </c>
      <c r="KT66" s="19">
        <f t="shared" ca="1" si="547"/>
        <v>0</v>
      </c>
      <c r="KU66" s="19">
        <f t="shared" ca="1" si="547"/>
        <v>0</v>
      </c>
      <c r="KV66" s="19">
        <f t="shared" ca="1" si="547"/>
        <v>0</v>
      </c>
      <c r="KW66" s="19">
        <f t="shared" ca="1" si="547"/>
        <v>0</v>
      </c>
      <c r="KX66" s="19">
        <f t="shared" ca="1" si="547"/>
        <v>1</v>
      </c>
      <c r="KY66" s="19">
        <f t="shared" ca="1" si="547"/>
        <v>0</v>
      </c>
      <c r="KZ66" s="19">
        <f t="shared" ca="1" si="547"/>
        <v>0</v>
      </c>
      <c r="LA66" s="19">
        <f t="shared" ca="1" si="547"/>
        <v>0</v>
      </c>
      <c r="LB66" s="19">
        <f t="shared" ca="1" si="547"/>
        <v>0</v>
      </c>
      <c r="LC66" s="19">
        <f t="shared" ca="1" si="547"/>
        <v>1</v>
      </c>
      <c r="LD66" s="9"/>
      <c r="LE66" s="463">
        <v>100</v>
      </c>
      <c r="LF66" s="19" t="str">
        <f t="shared" ca="1" si="548"/>
        <v>-</v>
      </c>
      <c r="LG66" s="19" t="str">
        <f t="shared" ca="1" si="548"/>
        <v>-</v>
      </c>
      <c r="LH66" s="19" t="str">
        <f t="shared" ca="1" si="548"/>
        <v>-</v>
      </c>
      <c r="LI66" s="5" t="b">
        <f t="shared" ca="1" si="585"/>
        <v>0</v>
      </c>
      <c r="LJ66" s="5" t="b">
        <f t="shared" ca="1" si="586"/>
        <v>0</v>
      </c>
      <c r="LK66" s="5" t="b">
        <f t="shared" ca="1" si="586"/>
        <v>1</v>
      </c>
      <c r="LL66" s="5" t="b">
        <f t="shared" ca="1" si="586"/>
        <v>0</v>
      </c>
      <c r="LM66" s="136">
        <f t="shared" ca="1" si="587"/>
        <v>2</v>
      </c>
      <c r="LN66" s="136">
        <f t="shared" ca="1" si="587"/>
        <v>2</v>
      </c>
      <c r="LO66" s="5" t="b">
        <f t="shared" ca="1" si="588"/>
        <v>0</v>
      </c>
      <c r="LP66" s="5" t="b">
        <f t="shared" ca="1" si="588"/>
        <v>0</v>
      </c>
      <c r="LQ66" s="5" t="b">
        <f t="shared" ca="1" si="588"/>
        <v>1</v>
      </c>
      <c r="LR66" s="5" t="b">
        <f t="shared" ca="1" si="588"/>
        <v>0</v>
      </c>
      <c r="LS66" s="5">
        <f t="shared" ca="1" si="589"/>
        <v>1</v>
      </c>
      <c r="LT66" s="5">
        <f t="shared" ca="1" si="589"/>
        <v>0.66</v>
      </c>
      <c r="LU66" s="5" t="b">
        <f t="shared" ca="1" si="590"/>
        <v>1</v>
      </c>
      <c r="LV66" s="5" t="str" cm="1">
        <f t="array" aca="1" ref="LV66" ca="1">IF(OR(LW66:MD66&lt;&gt;"-"),TRUE,"-")</f>
        <v>-</v>
      </c>
      <c r="LW66" s="19" t="str">
        <f t="shared" ca="1" si="550"/>
        <v>-</v>
      </c>
      <c r="LX66" s="19" t="str">
        <f t="shared" ca="1" si="550"/>
        <v>-</v>
      </c>
      <c r="LY66" s="19" t="str">
        <f t="shared" ca="1" si="550"/>
        <v>-</v>
      </c>
      <c r="LZ66" s="19" t="str">
        <f t="shared" ca="1" si="550"/>
        <v>-</v>
      </c>
      <c r="MA66" s="19" t="str">
        <f t="shared" ca="1" si="550"/>
        <v>-</v>
      </c>
      <c r="MB66" s="19" t="str">
        <f t="shared" ca="1" si="550"/>
        <v>-</v>
      </c>
      <c r="MC66" s="19" t="str">
        <f t="shared" ca="1" si="550"/>
        <v>-</v>
      </c>
      <c r="MD66" s="19" t="str">
        <f t="shared" ca="1" si="550"/>
        <v>-</v>
      </c>
      <c r="ME66" s="5" t="b">
        <f t="array" aca="1" ref="ME66" ca="1">IF(OR(MF66:ML66&lt;&gt;"-"),TRUE,"-")</f>
        <v>1</v>
      </c>
      <c r="MF66" s="19">
        <f t="shared" ca="1" si="551"/>
        <v>0</v>
      </c>
      <c r="MG66" s="19" t="str">
        <f t="shared" ca="1" si="551"/>
        <v>-</v>
      </c>
      <c r="MH66" s="19">
        <f t="shared" ca="1" si="551"/>
        <v>999999</v>
      </c>
      <c r="MI66" s="19">
        <f t="shared" ca="1" si="551"/>
        <v>999999</v>
      </c>
      <c r="MJ66" s="19">
        <f t="shared" ca="1" si="551"/>
        <v>999999</v>
      </c>
      <c r="MK66" s="19">
        <f t="shared" ca="1" si="551"/>
        <v>999999</v>
      </c>
      <c r="ML66" s="19">
        <f t="shared" ca="1" si="551"/>
        <v>999999</v>
      </c>
      <c r="MM66" s="19" t="str">
        <f t="shared" ca="1" si="551"/>
        <v>-</v>
      </c>
      <c r="MN66" s="19" t="str">
        <f t="shared" ca="1" si="551"/>
        <v>-</v>
      </c>
      <c r="MO66" s="19" t="str">
        <f t="shared" ca="1" si="551"/>
        <v>-</v>
      </c>
      <c r="MP66" s="19" t="b">
        <f t="shared" ca="1" si="552"/>
        <v>0</v>
      </c>
      <c r="MQ66" s="19">
        <f t="shared" ca="1" si="552"/>
        <v>0</v>
      </c>
      <c r="MR66" s="5" t="str">
        <f t="shared" ca="1" si="591"/>
        <v>-</v>
      </c>
      <c r="MS66" s="5" t="str">
        <f t="shared" ca="1" si="591"/>
        <v>-</v>
      </c>
      <c r="MT66" s="5" t="str">
        <f t="shared" ca="1" si="591"/>
        <v>-</v>
      </c>
      <c r="MU66" s="5" t="str">
        <f t="shared" ca="1" si="591"/>
        <v>-</v>
      </c>
      <c r="MV66" s="19" t="str">
        <f t="shared" ca="1" si="553"/>
        <v>-</v>
      </c>
      <c r="MW66" s="19" t="str">
        <f t="shared" ca="1" si="553"/>
        <v>-</v>
      </c>
      <c r="MX66" s="19" t="str">
        <f t="shared" ca="1" si="553"/>
        <v>-</v>
      </c>
      <c r="MY66" s="19" t="str">
        <f t="shared" ca="1" si="553"/>
        <v>-</v>
      </c>
      <c r="MZ66" s="19" t="str">
        <f t="shared" ca="1" si="553"/>
        <v>-</v>
      </c>
      <c r="NA66" s="19" t="str">
        <f t="shared" ca="1" si="553"/>
        <v>-</v>
      </c>
      <c r="NB66" s="19" t="str">
        <f t="shared" ca="1" si="553"/>
        <v>-</v>
      </c>
      <c r="NC66" s="5" t="str">
        <f t="shared" ca="1" si="592"/>
        <v>-</v>
      </c>
      <c r="ND66" s="5">
        <f t="shared" ca="1" si="592"/>
        <v>500</v>
      </c>
      <c r="NE66" s="5">
        <f t="shared" ca="1" si="592"/>
        <v>500</v>
      </c>
      <c r="NF66" s="5" t="str">
        <f t="shared" ca="1" si="592"/>
        <v>-</v>
      </c>
      <c r="NG66" s="5">
        <f t="shared" ca="1" si="592"/>
        <v>150</v>
      </c>
      <c r="NH66" s="5">
        <f t="shared" ca="1" si="592"/>
        <v>550</v>
      </c>
      <c r="NI66" s="5">
        <f t="shared" ca="1" si="593"/>
        <v>1</v>
      </c>
      <c r="NJ66" s="9"/>
      <c r="NK66" s="19">
        <f t="shared" ca="1" si="553"/>
        <v>70</v>
      </c>
      <c r="NL66" s="19">
        <f t="shared" ca="1" si="553"/>
        <v>50</v>
      </c>
      <c r="NM66" s="19">
        <f t="shared" ca="1" si="553"/>
        <v>75</v>
      </c>
      <c r="NN66" s="19">
        <f t="shared" ca="1" si="553"/>
        <v>50</v>
      </c>
      <c r="NO66" s="5">
        <f t="shared" ca="1" si="554"/>
        <v>1</v>
      </c>
      <c r="NP66" s="5">
        <f t="shared" ca="1" si="555"/>
        <v>1</v>
      </c>
      <c r="NQ66" s="5">
        <f ca="1">INDEX(i.GrainPrices,$W66,NQ$18)</f>
        <v>1</v>
      </c>
      <c r="NR66" s="19">
        <f t="shared" ca="1" si="594"/>
        <v>1</v>
      </c>
      <c r="NS66" s="9"/>
      <c r="NT66" s="19" t="b">
        <f t="shared" ca="1" si="553"/>
        <v>0</v>
      </c>
      <c r="NU66" s="19" t="b">
        <f t="shared" ca="1" si="553"/>
        <v>0</v>
      </c>
      <c r="NV66" s="19" t="str">
        <f t="shared" ca="1" si="553"/>
        <v>-</v>
      </c>
      <c r="NW66" s="19" t="str">
        <f t="shared" ca="1" si="553"/>
        <v>-</v>
      </c>
      <c r="NX66" s="19">
        <f t="shared" ca="1" si="553"/>
        <v>1</v>
      </c>
      <c r="NY66" s="19">
        <f t="shared" ca="1" si="553"/>
        <v>1</v>
      </c>
      <c r="NZ66" s="19">
        <f t="shared" ca="1" si="553"/>
        <v>2.1403206110492325</v>
      </c>
      <c r="OA66" s="19">
        <f t="shared" ca="1" si="553"/>
        <v>1.965073149607067</v>
      </c>
      <c r="OB66" s="19">
        <f t="shared" ca="1" si="553"/>
        <v>1.9869867897902949</v>
      </c>
      <c r="OC66" s="19">
        <f t="shared" ca="1" si="553"/>
        <v>0.84809443844984356</v>
      </c>
      <c r="OD66" s="19">
        <f t="shared" ca="1" si="553"/>
        <v>1.2867145190754228</v>
      </c>
      <c r="OE66" s="19">
        <f t="shared" ca="1" si="553"/>
        <v>1</v>
      </c>
      <c r="OF66" s="19">
        <f t="shared" ca="1" si="553"/>
        <v>0.26</v>
      </c>
      <c r="OG66" s="9"/>
      <c r="OH66" s="535" t="str">
        <f t="shared" ca="1" si="558"/>
        <v>-</v>
      </c>
      <c r="OI66" s="535" t="str">
        <f t="shared" ca="1" si="558"/>
        <v>-</v>
      </c>
      <c r="OJ66" s="535" t="str">
        <f t="shared" ca="1" si="558"/>
        <v>-</v>
      </c>
      <c r="OK66" s="535" t="str">
        <f t="shared" ca="1" si="558"/>
        <v>-</v>
      </c>
      <c r="OL66" s="535" t="str">
        <f t="shared" ca="1" si="558"/>
        <v>-</v>
      </c>
      <c r="OM66" s="535" t="str">
        <f t="shared" ca="1" si="558"/>
        <v>-</v>
      </c>
      <c r="ON66" s="535" t="str">
        <f t="shared" ca="1" si="558"/>
        <v>-</v>
      </c>
      <c r="OO66" s="535" t="str">
        <f t="shared" ca="1" si="558"/>
        <v>-</v>
      </c>
      <c r="OP66" s="535" t="str">
        <f t="shared" ca="1" si="558"/>
        <v>-</v>
      </c>
      <c r="OQ66" s="535" t="str">
        <f t="shared" ca="1" si="558"/>
        <v>-</v>
      </c>
      <c r="OR66" s="535" t="str">
        <f t="shared" ca="1" si="558"/>
        <v>-</v>
      </c>
      <c r="OS66" s="535" t="str">
        <f t="shared" ca="1" si="558"/>
        <v>-</v>
      </c>
      <c r="OT66" s="535" t="str">
        <f t="shared" ca="1" si="558"/>
        <v>-</v>
      </c>
      <c r="OU66" s="535" t="str">
        <f t="shared" ca="1" si="558"/>
        <v>-</v>
      </c>
      <c r="OV66" s="535" t="str">
        <f t="shared" ca="1" si="558"/>
        <v>-</v>
      </c>
      <c r="OW66" s="535" t="str">
        <f t="shared" ca="1" si="558"/>
        <v>-</v>
      </c>
      <c r="OX66" s="535" t="str">
        <f t="shared" ca="1" si="558"/>
        <v>-</v>
      </c>
      <c r="OY66" s="535" t="str">
        <f t="shared" ca="1" si="558"/>
        <v>-</v>
      </c>
      <c r="OZ66" s="535" t="str">
        <f t="shared" ca="1" si="558"/>
        <v>-</v>
      </c>
      <c r="PA66" s="535" t="str">
        <f t="shared" ca="1" si="558"/>
        <v>-</v>
      </c>
      <c r="PB66" s="535" t="str">
        <f t="shared" ca="1" si="558"/>
        <v>-</v>
      </c>
      <c r="PC66" s="535" t="str">
        <f t="shared" ca="1" si="558"/>
        <v>-</v>
      </c>
      <c r="PD66" s="535" t="str">
        <f t="shared" ca="1" si="558"/>
        <v>-</v>
      </c>
      <c r="PE66" s="535" t="str">
        <f t="shared" ca="1" si="558"/>
        <v>-</v>
      </c>
      <c r="PF66" s="535" t="str">
        <f t="shared" ca="1" si="558"/>
        <v>-</v>
      </c>
      <c r="PG66" s="535" t="str">
        <f t="shared" ca="1" si="558"/>
        <v>-</v>
      </c>
      <c r="PH66" s="535" t="str">
        <f t="shared" ca="1" si="558"/>
        <v>-</v>
      </c>
      <c r="PI66" s="535" t="str">
        <f t="shared" ca="1" si="558"/>
        <v>-</v>
      </c>
      <c r="PJ66" s="535" t="str">
        <f t="shared" ca="1" si="558"/>
        <v>-</v>
      </c>
      <c r="PK66" s="535" t="str">
        <f t="shared" ca="1" si="558"/>
        <v>-</v>
      </c>
      <c r="PL66" s="535" t="str">
        <f t="shared" ca="1" si="558"/>
        <v>-</v>
      </c>
      <c r="PM66" s="535" t="str">
        <f t="shared" ca="1" si="558"/>
        <v>-</v>
      </c>
      <c r="PN66" s="535" t="str">
        <f t="shared" ca="1" si="558"/>
        <v>-</v>
      </c>
      <c r="PO66" s="535" t="str">
        <f t="shared" ca="1" si="558"/>
        <v>-</v>
      </c>
      <c r="PP66" s="535" t="str">
        <f t="shared" ca="1" si="558"/>
        <v>-</v>
      </c>
      <c r="PQ66" s="535" t="str">
        <f t="shared" ca="1" si="558"/>
        <v>-</v>
      </c>
      <c r="PR66" s="545" t="str">
        <f t="shared" ca="1" si="559"/>
        <v>-</v>
      </c>
      <c r="PS66" s="545" t="str">
        <f t="shared" ca="1" si="559"/>
        <v>-</v>
      </c>
      <c r="PT66" s="545" t="str">
        <f t="shared" ca="1" si="559"/>
        <v>-</v>
      </c>
      <c r="PU66" s="545" t="str">
        <f t="shared" ca="1" si="559"/>
        <v>-</v>
      </c>
      <c r="PV66" s="545" t="str">
        <f t="shared" ca="1" si="559"/>
        <v>-</v>
      </c>
      <c r="PW66" s="545" t="str">
        <f t="shared" ca="1" si="559"/>
        <v>-</v>
      </c>
      <c r="PX66" s="545" t="str">
        <f t="shared" ca="1" si="559"/>
        <v>-</v>
      </c>
      <c r="PY66" s="545" t="str">
        <f t="shared" ca="1" si="559"/>
        <v>-</v>
      </c>
      <c r="PZ66" s="545" t="str">
        <f t="shared" ca="1" si="559"/>
        <v>-</v>
      </c>
      <c r="QA66" s="545" t="str">
        <f t="shared" ca="1" si="559"/>
        <v>-</v>
      </c>
      <c r="QB66" s="545" t="str">
        <f t="shared" ca="1" si="559"/>
        <v>-</v>
      </c>
      <c r="QC66" s="545" t="str">
        <f t="shared" ca="1" si="559"/>
        <v>-</v>
      </c>
      <c r="QD66" s="545" t="str">
        <f t="shared" ca="1" si="559"/>
        <v>-</v>
      </c>
      <c r="QE66" s="545" t="str">
        <f t="shared" ca="1" si="559"/>
        <v>-</v>
      </c>
      <c r="QF66" s="545" t="str">
        <f t="shared" ca="1" si="559"/>
        <v>-</v>
      </c>
      <c r="QG66" s="545" t="str">
        <f t="shared" ca="1" si="559"/>
        <v>-</v>
      </c>
      <c r="QH66" s="545" t="str">
        <f t="shared" ca="1" si="559"/>
        <v>-</v>
      </c>
      <c r="QI66" s="545" t="str">
        <f t="shared" ca="1" si="559"/>
        <v>-</v>
      </c>
      <c r="QJ66" s="545" t="str">
        <f t="shared" ca="1" si="559"/>
        <v>-</v>
      </c>
      <c r="QK66" s="545" t="str">
        <f t="shared" ca="1" si="559"/>
        <v>-</v>
      </c>
      <c r="QL66" s="545" t="str">
        <f t="shared" ca="1" si="559"/>
        <v>-</v>
      </c>
      <c r="QM66" s="545" t="str">
        <f t="shared" ca="1" si="559"/>
        <v>-</v>
      </c>
      <c r="QN66" s="545" t="str">
        <f t="shared" ca="1" si="559"/>
        <v>-</v>
      </c>
      <c r="QO66" s="545" t="str">
        <f t="shared" ca="1" si="559"/>
        <v>-</v>
      </c>
      <c r="QP66" s="545" t="str">
        <f t="shared" ca="1" si="559"/>
        <v>-</v>
      </c>
      <c r="QQ66" s="545" t="str">
        <f t="shared" ca="1" si="559"/>
        <v>-</v>
      </c>
      <c r="QR66" s="535" t="str">
        <f t="shared" ca="1" si="560"/>
        <v>-</v>
      </c>
      <c r="QS66" s="535" t="str">
        <f t="shared" ca="1" si="560"/>
        <v>-</v>
      </c>
      <c r="QT66" s="535" t="str">
        <f t="shared" ca="1" si="560"/>
        <v>-</v>
      </c>
      <c r="QU66" s="535" t="str">
        <f t="shared" ca="1" si="560"/>
        <v>-</v>
      </c>
      <c r="QV66" s="535" t="str">
        <f t="shared" ca="1" si="560"/>
        <v>-</v>
      </c>
      <c r="QW66" s="535" t="str">
        <f t="shared" ca="1" si="560"/>
        <v>-</v>
      </c>
      <c r="QX66" s="535" t="str">
        <f t="shared" ca="1" si="560"/>
        <v>-</v>
      </c>
      <c r="QY66" s="535" t="str">
        <f t="shared" ca="1" si="560"/>
        <v>-</v>
      </c>
      <c r="QZ66" s="535" t="str">
        <f t="shared" ca="1" si="560"/>
        <v>-</v>
      </c>
      <c r="RA66" s="535" t="str">
        <f t="shared" ca="1" si="560"/>
        <v>-</v>
      </c>
      <c r="RB66" s="535" t="str">
        <f t="shared" ca="1" si="560"/>
        <v>-</v>
      </c>
      <c r="RC66" s="535" t="str">
        <f t="shared" ca="1" si="560"/>
        <v>-</v>
      </c>
      <c r="RD66" s="535" t="b">
        <f t="shared" ca="1" si="560"/>
        <v>1</v>
      </c>
      <c r="RE66" s="535" t="b">
        <f t="shared" ca="1" si="560"/>
        <v>1</v>
      </c>
      <c r="RF66" s="535" t="b">
        <f t="shared" ca="1" si="560"/>
        <v>1</v>
      </c>
      <c r="RG66" s="535" t="b">
        <f t="shared" ca="1" si="560"/>
        <v>1</v>
      </c>
      <c r="RH66" s="535" t="b">
        <f t="shared" ca="1" si="560"/>
        <v>1</v>
      </c>
      <c r="RI66" s="535" t="b">
        <f t="shared" ca="1" si="560"/>
        <v>1</v>
      </c>
      <c r="RJ66" s="535" t="str">
        <f t="shared" ca="1" si="560"/>
        <v>-</v>
      </c>
      <c r="RK66" s="535" t="str">
        <f t="shared" ca="1" si="560"/>
        <v>-</v>
      </c>
      <c r="RL66" s="535" t="str">
        <f t="shared" ca="1" si="560"/>
        <v>-</v>
      </c>
      <c r="RM66" s="535" t="str">
        <f t="shared" ca="1" si="560"/>
        <v>-</v>
      </c>
      <c r="RN66" s="535" t="str">
        <f t="shared" ca="1" si="560"/>
        <v>-</v>
      </c>
      <c r="RO66" s="535" t="str">
        <f t="shared" ca="1" si="560"/>
        <v>-</v>
      </c>
      <c r="RP66" s="535" t="str">
        <f t="shared" ca="1" si="560"/>
        <v>-</v>
      </c>
      <c r="RQ66" s="535" t="str">
        <f t="shared" ca="1" si="560"/>
        <v>-</v>
      </c>
      <c r="RR66" s="535" t="str">
        <f t="shared" ca="1" si="560"/>
        <v>-</v>
      </c>
      <c r="RS66" s="535" t="str">
        <f t="shared" ca="1" si="560"/>
        <v>-</v>
      </c>
      <c r="RT66" s="535" t="str">
        <f t="shared" ca="1" si="560"/>
        <v>-</v>
      </c>
      <c r="RU66" s="535" t="str">
        <f t="shared" ca="1" si="560"/>
        <v>-</v>
      </c>
      <c r="RV66" s="535" t="str">
        <f t="shared" ca="1" si="560"/>
        <v>-</v>
      </c>
      <c r="RW66" s="535" t="str">
        <f t="shared" ca="1" si="560"/>
        <v>-</v>
      </c>
      <c r="RX66" s="535" t="str">
        <f t="shared" ca="1" si="560"/>
        <v>-</v>
      </c>
      <c r="RY66" s="535" t="str">
        <f t="shared" ca="1" si="560"/>
        <v>-</v>
      </c>
      <c r="RZ66" s="535" t="str">
        <f t="shared" ca="1" si="560"/>
        <v>-</v>
      </c>
      <c r="SA66" s="535" t="str">
        <f t="shared" ca="1" si="560"/>
        <v>-</v>
      </c>
      <c r="SB66" s="545" t="b">
        <f t="shared" ca="1" si="561"/>
        <v>1</v>
      </c>
      <c r="SC66" s="545" t="b">
        <f t="shared" ca="1" si="561"/>
        <v>1</v>
      </c>
      <c r="SD66" s="545" t="b">
        <f t="shared" ca="1" si="561"/>
        <v>1</v>
      </c>
      <c r="SE66" s="545" t="b">
        <f t="shared" ca="1" si="561"/>
        <v>1</v>
      </c>
      <c r="SF66" s="545" t="b">
        <f t="shared" ca="1" si="561"/>
        <v>1</v>
      </c>
      <c r="SG66" s="545" t="b">
        <f t="shared" ca="1" si="561"/>
        <v>1</v>
      </c>
      <c r="SH66" s="545" t="b">
        <f t="shared" ca="1" si="561"/>
        <v>1</v>
      </c>
      <c r="SI66" s="545" t="b">
        <f t="shared" ca="1" si="561"/>
        <v>1</v>
      </c>
      <c r="SJ66" s="545" t="b">
        <f t="shared" ca="1" si="561"/>
        <v>1</v>
      </c>
      <c r="SK66" s="545" t="b">
        <f t="shared" ca="1" si="561"/>
        <v>1</v>
      </c>
      <c r="SL66" s="545" t="b">
        <f t="shared" ca="1" si="561"/>
        <v>1</v>
      </c>
      <c r="SM66" s="545" t="b">
        <f t="shared" ca="1" si="561"/>
        <v>1</v>
      </c>
      <c r="SN66" s="545" t="b">
        <f t="shared" ca="1" si="561"/>
        <v>1</v>
      </c>
      <c r="SO66" s="545" t="b">
        <f t="shared" ca="1" si="561"/>
        <v>1</v>
      </c>
      <c r="SP66" s="545" t="b">
        <f t="shared" ca="1" si="561"/>
        <v>1</v>
      </c>
      <c r="SQ66" s="545" t="b">
        <f t="shared" ca="1" si="561"/>
        <v>1</v>
      </c>
      <c r="SR66" s="545" t="b">
        <f t="shared" ca="1" si="561"/>
        <v>1</v>
      </c>
      <c r="SS66" s="545" t="b">
        <f t="shared" ca="1" si="561"/>
        <v>1</v>
      </c>
      <c r="ST66" s="545" t="b">
        <f t="shared" ca="1" si="561"/>
        <v>1</v>
      </c>
      <c r="SU66" s="545" t="b">
        <f t="shared" ca="1" si="561"/>
        <v>1</v>
      </c>
      <c r="SV66" s="545" t="b">
        <f t="shared" ca="1" si="561"/>
        <v>1</v>
      </c>
      <c r="SW66" s="545" t="b">
        <f t="shared" ca="1" si="561"/>
        <v>1</v>
      </c>
      <c r="SX66" s="545" t="b">
        <f t="shared" ca="1" si="561"/>
        <v>1</v>
      </c>
      <c r="SY66" s="545" t="b">
        <f t="shared" ca="1" si="561"/>
        <v>1</v>
      </c>
      <c r="SZ66" s="545" t="b">
        <f t="shared" ca="1" si="561"/>
        <v>1</v>
      </c>
      <c r="TA66" s="545" t="b">
        <f t="shared" ca="1" si="561"/>
        <v>1</v>
      </c>
      <c r="TB66" s="535" t="str">
        <f t="shared" ca="1" si="562"/>
        <v>-</v>
      </c>
      <c r="TC66" s="535" t="str">
        <f t="shared" ca="1" si="562"/>
        <v>-</v>
      </c>
      <c r="TD66" s="535" t="str">
        <f t="shared" ca="1" si="562"/>
        <v>-</v>
      </c>
      <c r="TE66" s="535" t="str">
        <f t="shared" ca="1" si="562"/>
        <v>-</v>
      </c>
      <c r="TF66" s="535" t="str">
        <f t="shared" ca="1" si="562"/>
        <v>-</v>
      </c>
      <c r="TG66" s="535" t="str">
        <f t="shared" ca="1" si="562"/>
        <v>-</v>
      </c>
      <c r="TH66" s="535" t="str">
        <f t="shared" ca="1" si="562"/>
        <v>-</v>
      </c>
      <c r="TI66" s="535" t="str">
        <f t="shared" ca="1" si="562"/>
        <v>-</v>
      </c>
      <c r="TJ66" s="535" t="str">
        <f t="shared" ca="1" si="562"/>
        <v>-</v>
      </c>
      <c r="TK66" s="535" t="str">
        <f t="shared" ca="1" si="562"/>
        <v>-</v>
      </c>
      <c r="TL66" s="535" t="str">
        <f t="shared" ca="1" si="562"/>
        <v>-</v>
      </c>
      <c r="TM66" s="535" t="str">
        <f t="shared" ca="1" si="562"/>
        <v>-</v>
      </c>
      <c r="TN66" s="535" t="str">
        <f t="shared" ca="1" si="562"/>
        <v>-</v>
      </c>
      <c r="TO66" s="535" t="str">
        <f t="shared" ca="1" si="562"/>
        <v>-</v>
      </c>
      <c r="TP66" s="535" t="str">
        <f t="shared" ca="1" si="562"/>
        <v>-</v>
      </c>
      <c r="TQ66" s="535" t="str">
        <f t="shared" ca="1" si="562"/>
        <v>-</v>
      </c>
      <c r="TR66" s="535" t="str">
        <f t="shared" ca="1" si="562"/>
        <v>-</v>
      </c>
      <c r="TS66" s="535" t="str">
        <f t="shared" ca="1" si="562"/>
        <v>-</v>
      </c>
      <c r="TT66" s="535" t="str">
        <f t="shared" ca="1" si="562"/>
        <v>-</v>
      </c>
      <c r="TU66" s="535" t="str">
        <f t="shared" ca="1" si="562"/>
        <v>-</v>
      </c>
      <c r="TV66" s="535" t="str">
        <f t="shared" ca="1" si="562"/>
        <v>-</v>
      </c>
      <c r="TW66" s="535" t="str">
        <f t="shared" ca="1" si="562"/>
        <v>-</v>
      </c>
      <c r="TX66" s="535" t="str">
        <f t="shared" ca="1" si="562"/>
        <v>-</v>
      </c>
      <c r="TY66" s="535" t="str">
        <f t="shared" ca="1" si="562"/>
        <v>-</v>
      </c>
      <c r="TZ66" s="535" t="str">
        <f t="shared" ca="1" si="562"/>
        <v>-</v>
      </c>
      <c r="UA66" s="535" t="str">
        <f t="shared" ca="1" si="562"/>
        <v>-</v>
      </c>
      <c r="UB66" s="535" t="str">
        <f t="shared" ca="1" si="562"/>
        <v>-</v>
      </c>
      <c r="UC66" s="535" t="str">
        <f t="shared" ca="1" si="562"/>
        <v>-</v>
      </c>
      <c r="UD66" s="535" t="str">
        <f t="shared" ca="1" si="562"/>
        <v>-</v>
      </c>
      <c r="UE66" s="535" t="str">
        <f t="shared" ca="1" si="562"/>
        <v>-</v>
      </c>
      <c r="UF66" s="535" t="str">
        <f t="shared" ca="1" si="562"/>
        <v>-</v>
      </c>
      <c r="UG66" s="535" t="str">
        <f t="shared" ca="1" si="562"/>
        <v>-</v>
      </c>
      <c r="UH66" s="535" t="str">
        <f t="shared" ca="1" si="562"/>
        <v>-</v>
      </c>
      <c r="UI66" s="535" t="str">
        <f t="shared" ca="1" si="562"/>
        <v>-</v>
      </c>
      <c r="UJ66" s="535" t="str">
        <f t="shared" ca="1" si="562"/>
        <v>-</v>
      </c>
      <c r="UK66" s="535" t="str">
        <f t="shared" ca="1" si="562"/>
        <v>-</v>
      </c>
      <c r="UL66" s="545" t="str">
        <f t="shared" ca="1" si="563"/>
        <v>-</v>
      </c>
      <c r="UM66" s="545" t="str">
        <f t="shared" ca="1" si="563"/>
        <v>-</v>
      </c>
      <c r="UN66" s="545" t="str">
        <f t="shared" ca="1" si="563"/>
        <v>-</v>
      </c>
      <c r="UO66" s="545" t="str">
        <f t="shared" ca="1" si="563"/>
        <v>-</v>
      </c>
      <c r="UP66" s="545" t="str">
        <f t="shared" ca="1" si="563"/>
        <v>-</v>
      </c>
      <c r="UQ66" s="545" t="str">
        <f t="shared" ca="1" si="563"/>
        <v>-</v>
      </c>
      <c r="UR66" s="545" t="str">
        <f t="shared" ca="1" si="563"/>
        <v>-</v>
      </c>
      <c r="US66" s="545" t="str">
        <f t="shared" ca="1" si="563"/>
        <v>-</v>
      </c>
      <c r="UT66" s="545" t="str">
        <f t="shared" ca="1" si="563"/>
        <v>-</v>
      </c>
      <c r="UU66" s="545" t="str">
        <f t="shared" ca="1" si="563"/>
        <v>-</v>
      </c>
      <c r="UV66" s="545" t="str">
        <f t="shared" ca="1" si="563"/>
        <v>-</v>
      </c>
      <c r="UW66" s="545" t="str">
        <f t="shared" ca="1" si="563"/>
        <v>-</v>
      </c>
      <c r="UX66" s="545" t="str">
        <f t="shared" ca="1" si="563"/>
        <v>-</v>
      </c>
      <c r="UY66" s="545" t="str">
        <f t="shared" ca="1" si="563"/>
        <v>-</v>
      </c>
      <c r="UZ66" s="545" t="str">
        <f t="shared" ca="1" si="563"/>
        <v>-</v>
      </c>
      <c r="VA66" s="545" t="str">
        <f t="shared" ca="1" si="563"/>
        <v>-</v>
      </c>
      <c r="VB66" s="545" t="str">
        <f t="shared" ca="1" si="563"/>
        <v>-</v>
      </c>
      <c r="VC66" s="545" t="str">
        <f t="shared" ca="1" si="563"/>
        <v>-</v>
      </c>
      <c r="VD66" s="545" t="str">
        <f t="shared" ca="1" si="563"/>
        <v>-</v>
      </c>
      <c r="VE66" s="545" t="str">
        <f t="shared" ca="1" si="563"/>
        <v>-</v>
      </c>
      <c r="VF66" s="545" t="str">
        <f t="shared" ca="1" si="563"/>
        <v>-</v>
      </c>
      <c r="VG66" s="545" t="str">
        <f t="shared" ca="1" si="563"/>
        <v>-</v>
      </c>
      <c r="VH66" s="545" t="str">
        <f t="shared" ca="1" si="563"/>
        <v>-</v>
      </c>
      <c r="VI66" s="545" t="str">
        <f t="shared" ca="1" si="563"/>
        <v>-</v>
      </c>
      <c r="VJ66" s="545" t="str">
        <f t="shared" ca="1" si="563"/>
        <v>-</v>
      </c>
      <c r="VK66" s="545" t="str">
        <f t="shared" ca="1" si="563"/>
        <v>-</v>
      </c>
      <c r="VL66" s="19">
        <f t="shared" ca="1" si="564"/>
        <v>1</v>
      </c>
      <c r="VM66" s="23">
        <v>0</v>
      </c>
    </row>
    <row r="67" spans="1:585" outlineLevel="2">
      <c r="A67" s="21">
        <f t="shared" si="127"/>
        <v>62</v>
      </c>
      <c r="B67" s="21">
        <f t="shared" si="565"/>
        <v>26</v>
      </c>
      <c r="C67">
        <v>301</v>
      </c>
      <c r="D67" s="136" t="str">
        <f t="shared" ca="1" si="498"/>
        <v>GSW</v>
      </c>
      <c r="E67" t="b">
        <v>1</v>
      </c>
      <c r="F67" t="b">
        <v>0</v>
      </c>
      <c r="G67" t="b">
        <f t="shared" si="499"/>
        <v>1</v>
      </c>
      <c r="H67" s="215">
        <f t="shared" ca="1" si="595"/>
        <v>3</v>
      </c>
      <c r="I67" s="19">
        <f t="shared" ca="1" si="500"/>
        <v>1</v>
      </c>
      <c r="J67" s="19">
        <f t="shared" ca="1" si="500"/>
        <v>0</v>
      </c>
      <c r="K67" s="19">
        <f t="shared" ca="1" si="500"/>
        <v>0</v>
      </c>
      <c r="L67" s="19">
        <f t="shared" ca="1" si="500"/>
        <v>0</v>
      </c>
      <c r="M67" s="19">
        <f t="shared" ca="1" si="500"/>
        <v>2</v>
      </c>
      <c r="N67" s="19">
        <f t="shared" ca="1" si="500"/>
        <v>2</v>
      </c>
      <c r="O67" s="19">
        <f t="shared" ca="1" si="500"/>
        <v>3</v>
      </c>
      <c r="P67" s="19">
        <f t="shared" ca="1" si="500"/>
        <v>2</v>
      </c>
      <c r="Q67" s="19">
        <f t="shared" ca="1" si="500"/>
        <v>2</v>
      </c>
      <c r="R67" s="19">
        <f t="shared" ca="1" si="500"/>
        <v>0</v>
      </c>
      <c r="S67" s="19">
        <f t="shared" ca="1" si="500"/>
        <v>0</v>
      </c>
      <c r="T67" s="19">
        <f t="shared" ca="1" si="500"/>
        <v>0</v>
      </c>
      <c r="U67" s="19">
        <f t="shared" ca="1" si="500"/>
        <v>0</v>
      </c>
      <c r="V67" s="19">
        <f t="shared" ca="1" si="500"/>
        <v>0</v>
      </c>
      <c r="W67" s="19">
        <f t="shared" ca="1" si="500"/>
        <v>1</v>
      </c>
      <c r="X67" s="19">
        <f t="shared" ca="1" si="500"/>
        <v>1</v>
      </c>
      <c r="Y67" s="19">
        <f t="shared" ca="1" si="501"/>
        <v>1</v>
      </c>
      <c r="Z67" s="211"/>
      <c r="AA67" s="211"/>
      <c r="AB67" s="211"/>
      <c r="AC67" s="211"/>
      <c r="AD67" s="211"/>
      <c r="AE67" s="19">
        <f ca="1">OFFSET(AE$5,$B67,0)</f>
        <v>0</v>
      </c>
      <c r="AF67" s="211"/>
      <c r="AG67" s="211"/>
      <c r="AH67" s="211"/>
      <c r="AI67" s="211"/>
      <c r="AJ67" s="211"/>
      <c r="AK67" s="211"/>
      <c r="AL67" s="211"/>
      <c r="AM67" s="211"/>
      <c r="AN67" s="136">
        <f t="shared" ca="1" si="502"/>
        <v>2</v>
      </c>
      <c r="AO67" s="136">
        <f ca="1">INDEX(CHOOSE($P67,DataAutumn!i.AdultDrys,DataWinter!i.AdultDrys,DataSpring!i.AdultDrys),1,$O67)</f>
        <v>4</v>
      </c>
      <c r="AP67" s="5">
        <f t="shared" ca="1" si="503"/>
        <v>1</v>
      </c>
      <c r="AQ67" s="5">
        <f t="shared" ca="1" si="503"/>
        <v>1</v>
      </c>
      <c r="AR67" s="5">
        <f t="shared" ca="1" si="504"/>
        <v>3</v>
      </c>
      <c r="AS67" s="211"/>
      <c r="AT67" s="211"/>
      <c r="AU67" s="211"/>
      <c r="AV67" s="353" t="str">
        <f t="shared" ca="1" si="566"/>
        <v>Gooding Ca 00003 GSW Lupin0150 Graz---- OatF---- Graz---- GP100% YIELD100% (F33N11)</v>
      </c>
      <c r="AW67" s="9" t="str">
        <f ca="1">IF(COUNTIF(AV$5:AV67,AV67)=1,"-","Dup")</f>
        <v>-</v>
      </c>
      <c r="AX67" s="9"/>
      <c r="AY67" s="19" t="str">
        <f t="shared" ca="1" si="505"/>
        <v>-</v>
      </c>
      <c r="AZ67" s="19" t="str">
        <f t="shared" ca="1" si="505"/>
        <v>-</v>
      </c>
      <c r="BA67" s="19" t="str">
        <f t="shared" ca="1" si="505"/>
        <v>-</v>
      </c>
      <c r="BB67" s="19" t="str">
        <f t="shared" ca="1" si="505"/>
        <v>-</v>
      </c>
      <c r="BC67" s="19" t="str">
        <f t="shared" ca="1" si="505"/>
        <v>-</v>
      </c>
      <c r="BD67" s="19" t="str">
        <f t="shared" ca="1" si="505"/>
        <v>-</v>
      </c>
      <c r="BE67" s="19" t="str">
        <f t="shared" ca="1" si="505"/>
        <v>-</v>
      </c>
      <c r="BF67" s="19" t="b">
        <v>1</v>
      </c>
      <c r="BG67" s="9"/>
      <c r="BH67" s="19" t="b">
        <f t="shared" ca="1" si="506"/>
        <v>1</v>
      </c>
      <c r="BI67" s="19" t="str">
        <f t="shared" ca="1" si="506"/>
        <v>-</v>
      </c>
      <c r="BJ67" s="19" t="str">
        <f t="shared" ca="1" si="506"/>
        <v>-</v>
      </c>
      <c r="BK67" s="19" t="str">
        <f t="shared" ca="1" si="506"/>
        <v>-</v>
      </c>
      <c r="BL67" s="19" t="b">
        <f t="shared" ca="1" si="506"/>
        <v>0</v>
      </c>
      <c r="BM67" s="19">
        <f t="shared" ca="1" si="506"/>
        <v>0</v>
      </c>
      <c r="BN67" s="19" t="b">
        <f t="shared" ca="1" si="506"/>
        <v>1</v>
      </c>
      <c r="BO67" s="9"/>
      <c r="BP67" s="19" t="str">
        <f t="shared" ca="1" si="507"/>
        <v>-</v>
      </c>
      <c r="BQ67" s="5" t="str">
        <f t="shared" ca="1" si="567"/>
        <v>-</v>
      </c>
      <c r="BR67" s="5">
        <f t="shared" ca="1" si="568"/>
        <v>0</v>
      </c>
      <c r="BS67" s="19" t="str">
        <f t="shared" ca="1" si="508"/>
        <v>-</v>
      </c>
      <c r="BT67" s="19" t="str">
        <f t="shared" ca="1" si="508"/>
        <v>-</v>
      </c>
      <c r="BU67" s="19" t="str">
        <f t="shared" ca="1" si="508"/>
        <v>-</v>
      </c>
      <c r="BV67" s="5" t="str">
        <f t="shared" ca="1" si="569"/>
        <v>-</v>
      </c>
      <c r="BW67" s="5">
        <f t="shared" ca="1" si="570"/>
        <v>0</v>
      </c>
      <c r="BX67" s="19" t="str">
        <f t="shared" ca="1" si="508"/>
        <v>-</v>
      </c>
      <c r="BY67" s="5" t="str">
        <f t="shared" ca="1" si="571"/>
        <v>-</v>
      </c>
      <c r="BZ67" s="5">
        <f t="shared" ca="1" si="572"/>
        <v>0</v>
      </c>
      <c r="CA67" s="19" t="str">
        <f t="shared" ca="1" si="508"/>
        <v>-</v>
      </c>
      <c r="CB67" s="19" t="str">
        <f t="shared" ca="1" si="508"/>
        <v>-</v>
      </c>
      <c r="CC67" s="19" t="str">
        <f t="shared" ca="1" si="508"/>
        <v>-</v>
      </c>
      <c r="CD67" s="5" t="str">
        <f t="shared" ca="1" si="573"/>
        <v>-</v>
      </c>
      <c r="CE67" s="5">
        <f t="shared" ca="1" si="574"/>
        <v>0</v>
      </c>
      <c r="CF67" s="9"/>
      <c r="CG67" s="19" t="str">
        <f t="shared" ca="1" si="509"/>
        <v>-</v>
      </c>
      <c r="CH67" s="19" t="str">
        <f t="shared" ca="1" si="509"/>
        <v>-</v>
      </c>
      <c r="CI67" s="19" t="str">
        <f t="shared" ca="1" si="509"/>
        <v>-</v>
      </c>
      <c r="CJ67" s="19" t="str">
        <f t="shared" ca="1" si="509"/>
        <v>-</v>
      </c>
      <c r="CK67" s="19" t="str">
        <f t="shared" ca="1" si="509"/>
        <v>-</v>
      </c>
      <c r="CL67" s="19" t="str">
        <f t="shared" ca="1" si="509"/>
        <v>-</v>
      </c>
      <c r="CM67" s="19" t="str">
        <f t="shared" ca="1" si="509"/>
        <v>-</v>
      </c>
      <c r="CN67" s="19" t="str">
        <f t="shared" ca="1" si="509"/>
        <v>-</v>
      </c>
      <c r="CO67" s="19" t="str">
        <f t="shared" ca="1" si="509"/>
        <v>-</v>
      </c>
      <c r="CP67" s="19" t="str">
        <f t="shared" ca="1" si="509"/>
        <v>-</v>
      </c>
      <c r="CQ67" s="9"/>
      <c r="CR67" s="19" t="b">
        <v>0</v>
      </c>
      <c r="CS67" s="19" t="b">
        <v>0</v>
      </c>
      <c r="CT67" s="19" t="b">
        <v>0</v>
      </c>
      <c r="CU67" s="579">
        <f t="shared" ca="1" si="575"/>
        <v>2321200000</v>
      </c>
      <c r="CV67" s="19" t="b">
        <v>1</v>
      </c>
      <c r="CW67" s="19">
        <f t="shared" ca="1" si="576"/>
        <v>0</v>
      </c>
      <c r="CX67" s="19" t="str">
        <f t="shared" ca="1" si="576"/>
        <v>-</v>
      </c>
      <c r="CY67" s="578" t="str">
        <f t="shared" ca="1" si="576"/>
        <v>-</v>
      </c>
      <c r="CZ67" s="430">
        <f t="shared" ca="1" si="512"/>
        <v>669</v>
      </c>
      <c r="DA67" s="430">
        <f t="shared" ca="1" si="512"/>
        <v>703</v>
      </c>
      <c r="DB67" s="430">
        <f t="shared" ca="1" si="512"/>
        <v>738</v>
      </c>
      <c r="DC67" s="144">
        <f t="shared" ca="1" si="513"/>
        <v>413</v>
      </c>
      <c r="DD67" s="144">
        <f t="shared" ca="1" si="513"/>
        <v>448</v>
      </c>
      <c r="DE67" s="144">
        <f t="shared" ca="1" si="513"/>
        <v>483</v>
      </c>
      <c r="DF67" s="19" t="str">
        <f t="shared" ca="1" si="514"/>
        <v>-</v>
      </c>
      <c r="DG67" s="19" t="str">
        <f t="shared" ca="1" si="514"/>
        <v>-</v>
      </c>
      <c r="DH67" s="19" t="str">
        <f t="shared" ca="1" si="514"/>
        <v>-</v>
      </c>
      <c r="DI67" s="19" t="str">
        <f t="shared" ca="1" si="514"/>
        <v>-</v>
      </c>
      <c r="DJ67" s="19" t="str">
        <f t="shared" ca="1" si="514"/>
        <v>-</v>
      </c>
      <c r="DK67" s="19" t="str">
        <f t="shared" ca="1" si="514"/>
        <v>-</v>
      </c>
      <c r="DL67" s="19">
        <f t="shared" ca="1" si="514"/>
        <v>1</v>
      </c>
      <c r="DM67" s="19">
        <f t="shared" ca="1" si="514"/>
        <v>1</v>
      </c>
      <c r="DN67" s="19">
        <f t="shared" ca="1" si="514"/>
        <v>0</v>
      </c>
      <c r="DO67" s="19" t="str">
        <f t="shared" ca="1" si="514"/>
        <v>-</v>
      </c>
      <c r="DP67" s="19" t="str">
        <f t="shared" ca="1" si="514"/>
        <v>-</v>
      </c>
      <c r="DQ67" s="19" t="str">
        <f t="shared" ca="1" si="514"/>
        <v>-</v>
      </c>
      <c r="DR67" s="19" t="str">
        <f t="shared" ca="1" si="514"/>
        <v>-</v>
      </c>
      <c r="DS67" s="19" t="str">
        <f t="shared" ca="1" si="514"/>
        <v>-</v>
      </c>
      <c r="DT67" s="19">
        <f t="shared" ca="1" si="514"/>
        <v>0</v>
      </c>
      <c r="DU67" s="19" t="str">
        <f t="shared" ca="1" si="514"/>
        <v>-</v>
      </c>
      <c r="DV67" s="19" t="str">
        <f t="shared" ca="1" si="514"/>
        <v>-</v>
      </c>
      <c r="DW67" s="19" t="str">
        <f t="shared" ca="1" si="576"/>
        <v>-</v>
      </c>
      <c r="DX67" s="19">
        <f t="shared" ca="1" si="576"/>
        <v>1</v>
      </c>
      <c r="DY67" s="19">
        <f t="shared" ca="1" si="576"/>
        <v>1</v>
      </c>
      <c r="DZ67" s="9"/>
      <c r="EA67" s="19" t="str">
        <f t="shared" ca="1" si="515"/>
        <v>-</v>
      </c>
      <c r="EB67" s="19" t="str">
        <f t="shared" ca="1" si="515"/>
        <v>-</v>
      </c>
      <c r="EC67" s="19" t="str">
        <f t="shared" ca="1" si="515"/>
        <v>-</v>
      </c>
      <c r="ED67" s="19" t="str">
        <f t="shared" ca="1" si="515"/>
        <v>-</v>
      </c>
      <c r="EE67" s="19" t="str">
        <f t="shared" ca="1" si="515"/>
        <v>-</v>
      </c>
      <c r="EF67" s="19" t="str">
        <f t="shared" ca="1" si="515"/>
        <v>-</v>
      </c>
      <c r="EG67" s="19" t="str">
        <f t="shared" ca="1" si="515"/>
        <v>-</v>
      </c>
      <c r="EH67" s="19" t="str">
        <f t="shared" ca="1" si="515"/>
        <v>-</v>
      </c>
      <c r="EI67" s="19" t="str">
        <f t="shared" ca="1" si="515"/>
        <v>-</v>
      </c>
      <c r="EJ67" s="19" t="str">
        <f t="shared" ca="1" si="515"/>
        <v>-</v>
      </c>
      <c r="EK67" s="19" t="str">
        <f t="shared" ca="1" si="515"/>
        <v>-</v>
      </c>
      <c r="EL67" s="19" t="str">
        <f t="shared" ca="1" si="515"/>
        <v>-</v>
      </c>
      <c r="EM67" s="19">
        <f t="shared" ca="1" si="515"/>
        <v>0</v>
      </c>
      <c r="EN67" s="430">
        <f t="shared" ca="1" si="516"/>
        <v>0</v>
      </c>
      <c r="EO67" s="430">
        <f t="shared" ca="1" si="516"/>
        <v>0</v>
      </c>
      <c r="EP67" s="116">
        <f t="shared" ca="1" si="517"/>
        <v>0</v>
      </c>
      <c r="EQ67" s="116">
        <f t="shared" ca="1" si="517"/>
        <v>0</v>
      </c>
      <c r="ER67" s="116">
        <f t="shared" ca="1" si="517"/>
        <v>0</v>
      </c>
      <c r="ES67" s="116">
        <f t="shared" ca="1" si="517"/>
        <v>0</v>
      </c>
      <c r="ET67" s="116">
        <f t="shared" ca="1" si="517"/>
        <v>0</v>
      </c>
      <c r="EU67" s="534">
        <f t="shared" ca="1" si="518"/>
        <v>0</v>
      </c>
      <c r="EV67" s="116">
        <f t="shared" ca="1" si="519"/>
        <v>0</v>
      </c>
      <c r="EW67" s="116">
        <f t="shared" ca="1" si="519"/>
        <v>0</v>
      </c>
      <c r="EX67" s="116">
        <f t="shared" ca="1" si="519"/>
        <v>0</v>
      </c>
      <c r="EY67" s="116">
        <f t="shared" ca="1" si="519"/>
        <v>0</v>
      </c>
      <c r="EZ67" s="116">
        <f t="shared" ca="1" si="519"/>
        <v>0</v>
      </c>
      <c r="FA67" s="534">
        <f t="shared" ca="1" si="520"/>
        <v>0</v>
      </c>
      <c r="FB67" s="116">
        <f t="shared" ca="1" si="521"/>
        <v>0</v>
      </c>
      <c r="FC67" s="116">
        <f t="shared" ca="1" si="521"/>
        <v>0</v>
      </c>
      <c r="FD67" s="116">
        <f t="shared" ca="1" si="521"/>
        <v>0</v>
      </c>
      <c r="FE67" s="116">
        <f t="shared" ca="1" si="521"/>
        <v>0</v>
      </c>
      <c r="FF67" s="116">
        <f t="shared" ca="1" si="521"/>
        <v>0</v>
      </c>
      <c r="FG67" s="534">
        <f t="shared" ca="1" si="522"/>
        <v>0</v>
      </c>
      <c r="FH67" s="116">
        <f t="shared" ca="1" si="523"/>
        <v>0</v>
      </c>
      <c r="FI67" s="116">
        <f t="shared" ca="1" si="523"/>
        <v>0</v>
      </c>
      <c r="FJ67" s="116">
        <f t="shared" ca="1" si="523"/>
        <v>0</v>
      </c>
      <c r="FK67" s="116">
        <f t="shared" ca="1" si="523"/>
        <v>0</v>
      </c>
      <c r="FL67" s="116">
        <f t="shared" ca="1" si="523"/>
        <v>0</v>
      </c>
      <c r="FM67" s="534">
        <f t="shared" ca="1" si="524"/>
        <v>0</v>
      </c>
      <c r="FN67" s="116">
        <f t="shared" ca="1" si="525"/>
        <v>0</v>
      </c>
      <c r="FO67" s="116">
        <f t="shared" ca="1" si="525"/>
        <v>0</v>
      </c>
      <c r="FP67" s="116">
        <f t="shared" ca="1" si="525"/>
        <v>0</v>
      </c>
      <c r="FQ67" s="116">
        <f t="shared" ca="1" si="525"/>
        <v>0</v>
      </c>
      <c r="FR67" s="116">
        <f t="shared" ca="1" si="525"/>
        <v>0</v>
      </c>
      <c r="FS67" s="534">
        <f t="shared" ca="1" si="526"/>
        <v>0</v>
      </c>
      <c r="FT67" s="116">
        <f t="shared" ca="1" si="527"/>
        <v>0</v>
      </c>
      <c r="FU67" s="116">
        <f t="shared" ca="1" si="527"/>
        <v>0</v>
      </c>
      <c r="FV67" s="116">
        <f t="shared" ca="1" si="527"/>
        <v>0</v>
      </c>
      <c r="FW67" s="116">
        <f t="shared" ca="1" si="527"/>
        <v>0</v>
      </c>
      <c r="FX67" s="116">
        <f t="shared" ca="1" si="527"/>
        <v>0</v>
      </c>
      <c r="FY67" s="534">
        <f t="shared" ca="1" si="528"/>
        <v>0</v>
      </c>
      <c r="FZ67" s="117">
        <f t="shared" ca="1" si="529"/>
        <v>0</v>
      </c>
      <c r="GA67" s="117">
        <f t="shared" ca="1" si="529"/>
        <v>0</v>
      </c>
      <c r="GB67" s="117">
        <f t="shared" ca="1" si="529"/>
        <v>0</v>
      </c>
      <c r="GC67" s="117">
        <f t="shared" ca="1" si="529"/>
        <v>0</v>
      </c>
      <c r="GD67" s="552">
        <f t="shared" ca="1" si="530"/>
        <v>0</v>
      </c>
      <c r="GE67" s="552">
        <f t="shared" ca="1" si="530"/>
        <v>0</v>
      </c>
      <c r="GF67" s="552">
        <f t="shared" ca="1" si="530"/>
        <v>0</v>
      </c>
      <c r="GG67" s="552">
        <f t="shared" ca="1" si="530"/>
        <v>0</v>
      </c>
      <c r="GH67" s="552">
        <f t="shared" ca="1" si="530"/>
        <v>0</v>
      </c>
      <c r="GI67" s="552">
        <f t="shared" ca="1" si="530"/>
        <v>0</v>
      </c>
      <c r="GJ67" s="552">
        <f t="shared" ca="1" si="530"/>
        <v>0</v>
      </c>
      <c r="GK67" s="552">
        <f t="shared" ca="1" si="530"/>
        <v>0</v>
      </c>
      <c r="GL67" s="552">
        <f t="shared" ca="1" si="530"/>
        <v>0</v>
      </c>
      <c r="GM67" s="552">
        <f t="shared" ca="1" si="530"/>
        <v>0</v>
      </c>
      <c r="GN67" s="552">
        <f t="shared" ca="1" si="530"/>
        <v>0</v>
      </c>
      <c r="GO67" s="552">
        <f t="shared" ca="1" si="530"/>
        <v>0</v>
      </c>
      <c r="GP67" s="552">
        <f t="shared" ca="1" si="530"/>
        <v>0</v>
      </c>
      <c r="GQ67" s="552">
        <f t="shared" ca="1" si="530"/>
        <v>0</v>
      </c>
      <c r="GR67" s="552">
        <f t="shared" ca="1" si="530"/>
        <v>0</v>
      </c>
      <c r="GS67" s="552">
        <f t="shared" ca="1" si="530"/>
        <v>0</v>
      </c>
      <c r="GT67" s="552">
        <f t="shared" ca="1" si="530"/>
        <v>0</v>
      </c>
      <c r="GU67" s="552">
        <f t="shared" ca="1" si="530"/>
        <v>0</v>
      </c>
      <c r="GV67" s="552">
        <f t="shared" ca="1" si="530"/>
        <v>0</v>
      </c>
      <c r="GW67" s="552">
        <f t="shared" ca="1" si="530"/>
        <v>0</v>
      </c>
      <c r="GX67" s="19">
        <f t="shared" ca="1" si="531"/>
        <v>0</v>
      </c>
      <c r="GY67" s="116">
        <f t="shared" ca="1" si="532"/>
        <v>0</v>
      </c>
      <c r="GZ67" s="116">
        <f t="shared" ca="1" si="532"/>
        <v>0</v>
      </c>
      <c r="HA67" s="116">
        <f t="shared" ca="1" si="532"/>
        <v>0</v>
      </c>
      <c r="HB67" s="116">
        <f t="shared" ca="1" si="532"/>
        <v>0</v>
      </c>
      <c r="HC67" s="116">
        <f t="shared" ca="1" si="532"/>
        <v>0</v>
      </c>
      <c r="HD67" s="534">
        <f t="shared" ca="1" si="533"/>
        <v>0</v>
      </c>
      <c r="HE67" s="116">
        <f t="shared" ca="1" si="534"/>
        <v>0</v>
      </c>
      <c r="HF67" s="116">
        <f t="shared" ca="1" si="534"/>
        <v>0</v>
      </c>
      <c r="HG67" s="116">
        <f t="shared" ca="1" si="534"/>
        <v>0</v>
      </c>
      <c r="HH67" s="116">
        <f t="shared" ca="1" si="534"/>
        <v>0</v>
      </c>
      <c r="HI67" s="116">
        <f t="shared" ca="1" si="534"/>
        <v>0</v>
      </c>
      <c r="HJ67" s="534">
        <f t="shared" ca="1" si="535"/>
        <v>0</v>
      </c>
      <c r="HK67" s="116">
        <f t="shared" ca="1" si="536"/>
        <v>0</v>
      </c>
      <c r="HL67" s="116">
        <f t="shared" ca="1" si="536"/>
        <v>0</v>
      </c>
      <c r="HM67" s="116">
        <f t="shared" ca="1" si="536"/>
        <v>0</v>
      </c>
      <c r="HN67" s="116">
        <f t="shared" ca="1" si="536"/>
        <v>0</v>
      </c>
      <c r="HO67" s="116">
        <f t="shared" ca="1" si="536"/>
        <v>0</v>
      </c>
      <c r="HP67" s="534">
        <f t="shared" ca="1" si="537"/>
        <v>0</v>
      </c>
      <c r="HQ67" s="116">
        <f t="shared" ca="1" si="538"/>
        <v>0</v>
      </c>
      <c r="HR67" s="116">
        <f t="shared" ca="1" si="538"/>
        <v>0</v>
      </c>
      <c r="HS67" s="116">
        <f t="shared" ca="1" si="538"/>
        <v>0</v>
      </c>
      <c r="HT67" s="116">
        <f t="shared" ca="1" si="538"/>
        <v>0</v>
      </c>
      <c r="HU67" s="116">
        <f t="shared" ca="1" si="538"/>
        <v>0</v>
      </c>
      <c r="HV67" s="534">
        <f t="shared" ca="1" si="539"/>
        <v>0</v>
      </c>
      <c r="HW67" s="116">
        <f t="shared" ca="1" si="540"/>
        <v>0</v>
      </c>
      <c r="HX67" s="116">
        <f t="shared" ca="1" si="540"/>
        <v>0</v>
      </c>
      <c r="HY67" s="116">
        <f t="shared" ca="1" si="540"/>
        <v>0</v>
      </c>
      <c r="HZ67" s="116">
        <f t="shared" ca="1" si="540"/>
        <v>0</v>
      </c>
      <c r="IA67" s="116">
        <f t="shared" ca="1" si="540"/>
        <v>0</v>
      </c>
      <c r="IB67" s="534">
        <f t="shared" ca="1" si="541"/>
        <v>0</v>
      </c>
      <c r="IC67" s="116">
        <f t="shared" ca="1" si="542"/>
        <v>0</v>
      </c>
      <c r="ID67" s="116">
        <f t="shared" ca="1" si="542"/>
        <v>0</v>
      </c>
      <c r="IE67" s="116">
        <f t="shared" ca="1" si="542"/>
        <v>0</v>
      </c>
      <c r="IF67" s="116">
        <f t="shared" ca="1" si="542"/>
        <v>0</v>
      </c>
      <c r="IG67" s="116">
        <f t="shared" ca="1" si="542"/>
        <v>0</v>
      </c>
      <c r="IH67" s="534">
        <f t="shared" ca="1" si="543"/>
        <v>0</v>
      </c>
      <c r="II67" s="117">
        <f t="shared" ca="1" si="544"/>
        <v>0</v>
      </c>
      <c r="IJ67" s="117">
        <f t="shared" ca="1" si="544"/>
        <v>0</v>
      </c>
      <c r="IK67" s="117">
        <f t="shared" ca="1" si="544"/>
        <v>0</v>
      </c>
      <c r="IL67" s="117">
        <f t="shared" ca="1" si="544"/>
        <v>0</v>
      </c>
      <c r="IM67" s="552">
        <f t="shared" ca="1" si="545"/>
        <v>0</v>
      </c>
      <c r="IN67" s="552">
        <f t="shared" ca="1" si="545"/>
        <v>0</v>
      </c>
      <c r="IO67" s="552">
        <f t="shared" ca="1" si="545"/>
        <v>0</v>
      </c>
      <c r="IP67" s="552">
        <f t="shared" ca="1" si="545"/>
        <v>0</v>
      </c>
      <c r="IQ67" s="552">
        <f t="shared" ca="1" si="545"/>
        <v>0</v>
      </c>
      <c r="IR67" s="552">
        <f t="shared" ca="1" si="545"/>
        <v>0</v>
      </c>
      <c r="IS67" s="552">
        <f t="shared" ca="1" si="545"/>
        <v>0</v>
      </c>
      <c r="IT67" s="552">
        <f t="shared" ca="1" si="545"/>
        <v>0</v>
      </c>
      <c r="IU67" s="552">
        <f t="shared" ca="1" si="545"/>
        <v>0</v>
      </c>
      <c r="IV67" s="552">
        <f t="shared" ca="1" si="545"/>
        <v>0</v>
      </c>
      <c r="IW67" s="552">
        <f t="shared" ca="1" si="545"/>
        <v>0</v>
      </c>
      <c r="IX67" s="552">
        <f t="shared" ca="1" si="545"/>
        <v>0</v>
      </c>
      <c r="IY67" s="552">
        <f t="shared" ca="1" si="545"/>
        <v>0</v>
      </c>
      <c r="IZ67" s="552">
        <f t="shared" ca="1" si="545"/>
        <v>0</v>
      </c>
      <c r="JA67" s="552">
        <f t="shared" ca="1" si="545"/>
        <v>0</v>
      </c>
      <c r="JB67" s="552">
        <f t="shared" ca="1" si="545"/>
        <v>0</v>
      </c>
      <c r="JC67" s="552">
        <f t="shared" ca="1" si="545"/>
        <v>0</v>
      </c>
      <c r="JD67" s="552">
        <f t="shared" ca="1" si="545"/>
        <v>0</v>
      </c>
      <c r="JE67" s="552">
        <f t="shared" ca="1" si="545"/>
        <v>0</v>
      </c>
      <c r="JF67" s="552">
        <f t="shared" ca="1" si="545"/>
        <v>0</v>
      </c>
      <c r="JG67" s="19">
        <f t="shared" ca="1" si="546"/>
        <v>0</v>
      </c>
      <c r="JH67" s="5">
        <f t="shared" ca="1" si="577"/>
        <v>43</v>
      </c>
      <c r="JI67" s="9"/>
      <c r="JJ67" s="5">
        <f t="shared" ca="1" si="578"/>
        <v>1</v>
      </c>
      <c r="JK67" s="5" t="b">
        <f t="shared" ca="1" si="578"/>
        <v>1</v>
      </c>
      <c r="JL67" s="19">
        <f t="shared" ca="1" si="547"/>
        <v>0</v>
      </c>
      <c r="JM67" s="5">
        <f t="shared" ca="1" si="579"/>
        <v>0</v>
      </c>
      <c r="JN67" s="5">
        <f t="shared" ca="1" si="580"/>
        <v>0.01</v>
      </c>
      <c r="JO67" s="5">
        <f t="shared" si="581"/>
        <v>0</v>
      </c>
      <c r="JP67" s="19">
        <f t="shared" ca="1" si="547"/>
        <v>0</v>
      </c>
      <c r="JQ67" s="5">
        <f t="shared" ca="1" si="582"/>
        <v>60</v>
      </c>
      <c r="JR67" s="5">
        <f t="shared" si="583"/>
        <v>1</v>
      </c>
      <c r="JS67" s="19">
        <f t="shared" ca="1" si="547"/>
        <v>0</v>
      </c>
      <c r="JT67" s="19">
        <f t="shared" ca="1" si="547"/>
        <v>0</v>
      </c>
      <c r="JU67" s="19">
        <f t="shared" ca="1" si="547"/>
        <v>0</v>
      </c>
      <c r="JV67" s="19">
        <f t="shared" ca="1" si="547"/>
        <v>0</v>
      </c>
      <c r="JW67" s="19">
        <f t="shared" ca="1" si="547"/>
        <v>0</v>
      </c>
      <c r="JX67" s="19">
        <f t="shared" ca="1" si="547"/>
        <v>0</v>
      </c>
      <c r="JY67" s="19">
        <f t="shared" ca="1" si="547"/>
        <v>0</v>
      </c>
      <c r="JZ67" s="19">
        <f t="shared" ca="1" si="547"/>
        <v>0</v>
      </c>
      <c r="KA67" s="19">
        <f t="shared" ca="1" si="547"/>
        <v>0</v>
      </c>
      <c r="KB67" s="19">
        <f t="shared" ca="1" si="547"/>
        <v>0</v>
      </c>
      <c r="KC67" s="19">
        <f t="shared" ca="1" si="547"/>
        <v>0</v>
      </c>
      <c r="KD67" s="19">
        <f t="shared" ca="1" si="547"/>
        <v>0</v>
      </c>
      <c r="KE67" s="19">
        <f t="shared" ca="1" si="547"/>
        <v>0</v>
      </c>
      <c r="KF67" s="19">
        <f t="shared" ca="1" si="547"/>
        <v>0</v>
      </c>
      <c r="KG67" s="19">
        <f t="shared" ca="1" si="547"/>
        <v>0</v>
      </c>
      <c r="KH67" s="19">
        <f t="shared" ca="1" si="547"/>
        <v>0</v>
      </c>
      <c r="KI67" s="19">
        <f t="shared" ca="1" si="547"/>
        <v>0</v>
      </c>
      <c r="KJ67" s="19">
        <f t="shared" ca="1" si="547"/>
        <v>0</v>
      </c>
      <c r="KK67" s="19">
        <f t="shared" ca="1" si="547"/>
        <v>0</v>
      </c>
      <c r="KL67" s="19">
        <f t="shared" ca="1" si="547"/>
        <v>0</v>
      </c>
      <c r="KM67" s="19">
        <f t="shared" ca="1" si="547"/>
        <v>0</v>
      </c>
      <c r="KN67" s="5">
        <f t="shared" ca="1" si="584"/>
        <v>0</v>
      </c>
      <c r="KO67" s="5">
        <f t="shared" ca="1" si="584"/>
        <v>0</v>
      </c>
      <c r="KP67" s="5">
        <f t="shared" ca="1" si="584"/>
        <v>0.05</v>
      </c>
      <c r="KQ67" s="5">
        <f t="shared" ca="1" si="584"/>
        <v>0.05</v>
      </c>
      <c r="KR67" s="19">
        <f t="shared" ca="1" si="547"/>
        <v>0</v>
      </c>
      <c r="KS67" s="19">
        <f t="shared" ca="1" si="547"/>
        <v>0</v>
      </c>
      <c r="KT67" s="19">
        <f t="shared" ca="1" si="547"/>
        <v>0</v>
      </c>
      <c r="KU67" s="19">
        <f t="shared" ca="1" si="547"/>
        <v>0</v>
      </c>
      <c r="KV67" s="19">
        <f t="shared" ca="1" si="547"/>
        <v>0</v>
      </c>
      <c r="KW67" s="19">
        <f t="shared" ca="1" si="547"/>
        <v>0</v>
      </c>
      <c r="KX67" s="19">
        <f t="shared" ca="1" si="547"/>
        <v>1</v>
      </c>
      <c r="KY67" s="19">
        <f t="shared" ca="1" si="547"/>
        <v>0</v>
      </c>
      <c r="KZ67" s="19">
        <f t="shared" ca="1" si="547"/>
        <v>0</v>
      </c>
      <c r="LA67" s="19">
        <f t="shared" ca="1" si="547"/>
        <v>0</v>
      </c>
      <c r="LB67" s="19">
        <f t="shared" ca="1" si="547"/>
        <v>0</v>
      </c>
      <c r="LC67" s="19">
        <f t="shared" ca="1" si="547"/>
        <v>1</v>
      </c>
      <c r="LD67" s="9"/>
      <c r="LE67" s="463">
        <v>150</v>
      </c>
      <c r="LF67" s="19" t="str">
        <f t="shared" ca="1" si="548"/>
        <v>-</v>
      </c>
      <c r="LG67" s="19" t="str">
        <f t="shared" ca="1" si="548"/>
        <v>-</v>
      </c>
      <c r="LH67" s="19" t="str">
        <f t="shared" ca="1" si="548"/>
        <v>-</v>
      </c>
      <c r="LI67" s="5" t="b">
        <f t="shared" ca="1" si="585"/>
        <v>0</v>
      </c>
      <c r="LJ67" s="5" t="b">
        <f t="shared" ca="1" si="586"/>
        <v>0</v>
      </c>
      <c r="LK67" s="5" t="b">
        <f t="shared" ca="1" si="586"/>
        <v>1</v>
      </c>
      <c r="LL67" s="5" t="b">
        <f t="shared" ca="1" si="586"/>
        <v>0</v>
      </c>
      <c r="LM67" s="136">
        <f t="shared" ca="1" si="587"/>
        <v>2</v>
      </c>
      <c r="LN67" s="136">
        <f t="shared" ca="1" si="587"/>
        <v>2</v>
      </c>
      <c r="LO67" s="5" t="b">
        <f t="shared" ca="1" si="588"/>
        <v>0</v>
      </c>
      <c r="LP67" s="5" t="b">
        <f t="shared" ca="1" si="588"/>
        <v>0</v>
      </c>
      <c r="LQ67" s="5" t="b">
        <f t="shared" ca="1" si="588"/>
        <v>1</v>
      </c>
      <c r="LR67" s="5" t="b">
        <f t="shared" ca="1" si="588"/>
        <v>0</v>
      </c>
      <c r="LS67" s="5">
        <f t="shared" ca="1" si="589"/>
        <v>1</v>
      </c>
      <c r="LT67" s="5">
        <f t="shared" ca="1" si="589"/>
        <v>0.66</v>
      </c>
      <c r="LU67" s="5" t="b">
        <f t="shared" ca="1" si="590"/>
        <v>1</v>
      </c>
      <c r="LV67" s="5" t="str" cm="1">
        <f t="array" aca="1" ref="LV67" ca="1">IF(OR(LW67:MD67&lt;&gt;"-"),TRUE,"-")</f>
        <v>-</v>
      </c>
      <c r="LW67" s="19" t="str">
        <f t="shared" ca="1" si="550"/>
        <v>-</v>
      </c>
      <c r="LX67" s="19" t="str">
        <f t="shared" ca="1" si="550"/>
        <v>-</v>
      </c>
      <c r="LY67" s="19" t="str">
        <f t="shared" ca="1" si="550"/>
        <v>-</v>
      </c>
      <c r="LZ67" s="19" t="str">
        <f t="shared" ca="1" si="550"/>
        <v>-</v>
      </c>
      <c r="MA67" s="19" t="str">
        <f t="shared" ca="1" si="550"/>
        <v>-</v>
      </c>
      <c r="MB67" s="19" t="str">
        <f t="shared" ca="1" si="550"/>
        <v>-</v>
      </c>
      <c r="MC67" s="19" t="str">
        <f t="shared" ca="1" si="550"/>
        <v>-</v>
      </c>
      <c r="MD67" s="19" t="str">
        <f t="shared" ca="1" si="550"/>
        <v>-</v>
      </c>
      <c r="ME67" s="5" t="b">
        <f t="array" aca="1" ref="ME67" ca="1">IF(OR(MF67:ML67&lt;&gt;"-"),TRUE,"-")</f>
        <v>1</v>
      </c>
      <c r="MF67" s="19">
        <f t="shared" ca="1" si="551"/>
        <v>0</v>
      </c>
      <c r="MG67" s="19" t="str">
        <f t="shared" ca="1" si="551"/>
        <v>-</v>
      </c>
      <c r="MH67" s="19">
        <f t="shared" ca="1" si="551"/>
        <v>999999</v>
      </c>
      <c r="MI67" s="19">
        <f t="shared" ca="1" si="551"/>
        <v>999999</v>
      </c>
      <c r="MJ67" s="19">
        <f t="shared" ca="1" si="551"/>
        <v>999999</v>
      </c>
      <c r="MK67" s="19">
        <f t="shared" ca="1" si="551"/>
        <v>999999</v>
      </c>
      <c r="ML67" s="19">
        <f t="shared" ca="1" si="551"/>
        <v>999999</v>
      </c>
      <c r="MM67" s="19" t="str">
        <f t="shared" ca="1" si="551"/>
        <v>-</v>
      </c>
      <c r="MN67" s="19" t="str">
        <f t="shared" ca="1" si="551"/>
        <v>-</v>
      </c>
      <c r="MO67" s="19" t="str">
        <f t="shared" ca="1" si="551"/>
        <v>-</v>
      </c>
      <c r="MP67" s="19" t="b">
        <f t="shared" ca="1" si="551"/>
        <v>0</v>
      </c>
      <c r="MQ67" s="19">
        <f t="shared" ca="1" si="551"/>
        <v>0</v>
      </c>
      <c r="MR67" s="5" t="str">
        <f t="shared" ca="1" si="591"/>
        <v>-</v>
      </c>
      <c r="MS67" s="5" t="str">
        <f t="shared" ca="1" si="591"/>
        <v>-</v>
      </c>
      <c r="MT67" s="5" t="str">
        <f t="shared" ca="1" si="591"/>
        <v>-</v>
      </c>
      <c r="MU67" s="5" t="str">
        <f t="shared" ca="1" si="591"/>
        <v>-</v>
      </c>
      <c r="MV67" s="19" t="str">
        <f t="shared" ca="1" si="553"/>
        <v>-</v>
      </c>
      <c r="MW67" s="19" t="str">
        <f t="shared" ca="1" si="553"/>
        <v>-</v>
      </c>
      <c r="MX67" s="19" t="str">
        <f t="shared" ca="1" si="553"/>
        <v>-</v>
      </c>
      <c r="MY67" s="19" t="str">
        <f t="shared" ca="1" si="553"/>
        <v>-</v>
      </c>
      <c r="MZ67" s="19" t="str">
        <f t="shared" ca="1" si="553"/>
        <v>-</v>
      </c>
      <c r="NA67" s="19" t="str">
        <f t="shared" ca="1" si="553"/>
        <v>-</v>
      </c>
      <c r="NB67" s="19" t="str">
        <f t="shared" ca="1" si="553"/>
        <v>-</v>
      </c>
      <c r="NC67" s="5" t="str">
        <f t="shared" ca="1" si="592"/>
        <v>-</v>
      </c>
      <c r="ND67" s="5">
        <f t="shared" ca="1" si="592"/>
        <v>500</v>
      </c>
      <c r="NE67" s="5">
        <f t="shared" ca="1" si="592"/>
        <v>500</v>
      </c>
      <c r="NF67" s="5" t="str">
        <f t="shared" ca="1" si="592"/>
        <v>-</v>
      </c>
      <c r="NG67" s="5">
        <f t="shared" ca="1" si="592"/>
        <v>150</v>
      </c>
      <c r="NH67" s="5">
        <f t="shared" ca="1" si="592"/>
        <v>550</v>
      </c>
      <c r="NI67" s="5">
        <f t="shared" ca="1" si="593"/>
        <v>1</v>
      </c>
      <c r="NJ67" s="9"/>
      <c r="NK67" s="19">
        <f t="shared" ca="1" si="553"/>
        <v>70</v>
      </c>
      <c r="NL67" s="19">
        <f t="shared" ca="1" si="553"/>
        <v>50</v>
      </c>
      <c r="NM67" s="19">
        <f t="shared" ca="1" si="553"/>
        <v>75</v>
      </c>
      <c r="NN67" s="19">
        <f t="shared" ca="1" si="553"/>
        <v>50</v>
      </c>
      <c r="NO67" s="5">
        <f t="shared" ca="1" si="554"/>
        <v>1</v>
      </c>
      <c r="NP67" s="5">
        <f t="shared" ca="1" si="555"/>
        <v>1</v>
      </c>
      <c r="NQ67" s="5">
        <f t="shared" ca="1" si="556"/>
        <v>1</v>
      </c>
      <c r="NR67" s="19">
        <f t="shared" ca="1" si="594"/>
        <v>1</v>
      </c>
      <c r="NS67" s="9"/>
      <c r="NT67" s="19" t="b">
        <f t="shared" ca="1" si="553"/>
        <v>0</v>
      </c>
      <c r="NU67" s="19" t="b">
        <f t="shared" ca="1" si="553"/>
        <v>0</v>
      </c>
      <c r="NV67" s="19" t="str">
        <f t="shared" ca="1" si="553"/>
        <v>-</v>
      </c>
      <c r="NW67" s="19" t="str">
        <f t="shared" ca="1" si="553"/>
        <v>-</v>
      </c>
      <c r="NX67" s="19">
        <f t="shared" ca="1" si="553"/>
        <v>1</v>
      </c>
      <c r="NY67" s="19">
        <f t="shared" ca="1" si="553"/>
        <v>1</v>
      </c>
      <c r="NZ67" s="19">
        <f t="shared" ca="1" si="553"/>
        <v>2.1403206110492325</v>
      </c>
      <c r="OA67" s="19">
        <f t="shared" ca="1" si="553"/>
        <v>1.965073149607067</v>
      </c>
      <c r="OB67" s="19">
        <f t="shared" ca="1" si="553"/>
        <v>1.9869867897902949</v>
      </c>
      <c r="OC67" s="19">
        <f t="shared" ca="1" si="553"/>
        <v>0.84809443844984356</v>
      </c>
      <c r="OD67" s="19">
        <f t="shared" ca="1" si="553"/>
        <v>1.2867145190754228</v>
      </c>
      <c r="OE67" s="19">
        <f t="shared" ca="1" si="553"/>
        <v>1</v>
      </c>
      <c r="OF67" s="19">
        <f t="shared" ca="1" si="553"/>
        <v>0.26</v>
      </c>
      <c r="OG67" s="9"/>
      <c r="OH67" s="535" t="str">
        <f t="shared" ca="1" si="558"/>
        <v>-</v>
      </c>
      <c r="OI67" s="535" t="str">
        <f t="shared" ca="1" si="558"/>
        <v>-</v>
      </c>
      <c r="OJ67" s="535" t="str">
        <f t="shared" ca="1" si="558"/>
        <v>-</v>
      </c>
      <c r="OK67" s="535" t="str">
        <f t="shared" ca="1" si="558"/>
        <v>-</v>
      </c>
      <c r="OL67" s="535" t="str">
        <f t="shared" ca="1" si="558"/>
        <v>-</v>
      </c>
      <c r="OM67" s="535" t="str">
        <f t="shared" ca="1" si="558"/>
        <v>-</v>
      </c>
      <c r="ON67" s="535" t="str">
        <f t="shared" ca="1" si="558"/>
        <v>-</v>
      </c>
      <c r="OO67" s="535" t="str">
        <f t="shared" ca="1" si="558"/>
        <v>-</v>
      </c>
      <c r="OP67" s="535" t="str">
        <f t="shared" ca="1" si="558"/>
        <v>-</v>
      </c>
      <c r="OQ67" s="535" t="str">
        <f t="shared" ca="1" si="558"/>
        <v>-</v>
      </c>
      <c r="OR67" s="535" t="str">
        <f t="shared" ca="1" si="558"/>
        <v>-</v>
      </c>
      <c r="OS67" s="535" t="str">
        <f t="shared" ca="1" si="558"/>
        <v>-</v>
      </c>
      <c r="OT67" s="535" t="str">
        <f t="shared" ca="1" si="558"/>
        <v>-</v>
      </c>
      <c r="OU67" s="535" t="str">
        <f t="shared" ca="1" si="558"/>
        <v>-</v>
      </c>
      <c r="OV67" s="535" t="str">
        <f t="shared" ca="1" si="558"/>
        <v>-</v>
      </c>
      <c r="OW67" s="535" t="str">
        <f t="shared" ca="1" si="558"/>
        <v>-</v>
      </c>
      <c r="OX67" s="535" t="str">
        <f t="shared" ca="1" si="558"/>
        <v>-</v>
      </c>
      <c r="OY67" s="535" t="str">
        <f t="shared" ca="1" si="558"/>
        <v>-</v>
      </c>
      <c r="OZ67" s="535" t="str">
        <f t="shared" ca="1" si="558"/>
        <v>-</v>
      </c>
      <c r="PA67" s="535" t="str">
        <f t="shared" ca="1" si="558"/>
        <v>-</v>
      </c>
      <c r="PB67" s="535" t="str">
        <f t="shared" ca="1" si="558"/>
        <v>-</v>
      </c>
      <c r="PC67" s="535" t="str">
        <f t="shared" ca="1" si="558"/>
        <v>-</v>
      </c>
      <c r="PD67" s="535" t="str">
        <f t="shared" ca="1" si="558"/>
        <v>-</v>
      </c>
      <c r="PE67" s="535" t="str">
        <f t="shared" ca="1" si="558"/>
        <v>-</v>
      </c>
      <c r="PF67" s="535" t="str">
        <f t="shared" ca="1" si="558"/>
        <v>-</v>
      </c>
      <c r="PG67" s="535" t="str">
        <f t="shared" ca="1" si="558"/>
        <v>-</v>
      </c>
      <c r="PH67" s="535" t="str">
        <f t="shared" ca="1" si="558"/>
        <v>-</v>
      </c>
      <c r="PI67" s="535" t="str">
        <f t="shared" ca="1" si="558"/>
        <v>-</v>
      </c>
      <c r="PJ67" s="535" t="str">
        <f t="shared" ca="1" si="558"/>
        <v>-</v>
      </c>
      <c r="PK67" s="535" t="str">
        <f t="shared" ca="1" si="558"/>
        <v>-</v>
      </c>
      <c r="PL67" s="535" t="str">
        <f t="shared" ca="1" si="558"/>
        <v>-</v>
      </c>
      <c r="PM67" s="535" t="str">
        <f t="shared" ca="1" si="558"/>
        <v>-</v>
      </c>
      <c r="PN67" s="535" t="str">
        <f t="shared" ca="1" si="558"/>
        <v>-</v>
      </c>
      <c r="PO67" s="535" t="str">
        <f t="shared" ca="1" si="558"/>
        <v>-</v>
      </c>
      <c r="PP67" s="535" t="str">
        <f t="shared" ca="1" si="558"/>
        <v>-</v>
      </c>
      <c r="PQ67" s="535" t="str">
        <f t="shared" ca="1" si="558"/>
        <v>-</v>
      </c>
      <c r="PR67" s="545" t="str">
        <f t="shared" ca="1" si="559"/>
        <v>-</v>
      </c>
      <c r="PS67" s="545" t="str">
        <f t="shared" ca="1" si="559"/>
        <v>-</v>
      </c>
      <c r="PT67" s="545" t="str">
        <f t="shared" ca="1" si="559"/>
        <v>-</v>
      </c>
      <c r="PU67" s="545" t="str">
        <f t="shared" ca="1" si="559"/>
        <v>-</v>
      </c>
      <c r="PV67" s="545" t="str">
        <f t="shared" ca="1" si="559"/>
        <v>-</v>
      </c>
      <c r="PW67" s="545" t="str">
        <f t="shared" ca="1" si="559"/>
        <v>-</v>
      </c>
      <c r="PX67" s="545" t="str">
        <f t="shared" ca="1" si="559"/>
        <v>-</v>
      </c>
      <c r="PY67" s="545" t="str">
        <f t="shared" ca="1" si="559"/>
        <v>-</v>
      </c>
      <c r="PZ67" s="545" t="str">
        <f t="shared" ca="1" si="559"/>
        <v>-</v>
      </c>
      <c r="QA67" s="545" t="str">
        <f t="shared" ca="1" si="559"/>
        <v>-</v>
      </c>
      <c r="QB67" s="545" t="str">
        <f t="shared" ca="1" si="559"/>
        <v>-</v>
      </c>
      <c r="QC67" s="545" t="str">
        <f t="shared" ca="1" si="559"/>
        <v>-</v>
      </c>
      <c r="QD67" s="545" t="str">
        <f t="shared" ca="1" si="559"/>
        <v>-</v>
      </c>
      <c r="QE67" s="545" t="str">
        <f t="shared" ca="1" si="559"/>
        <v>-</v>
      </c>
      <c r="QF67" s="545" t="str">
        <f t="shared" ca="1" si="559"/>
        <v>-</v>
      </c>
      <c r="QG67" s="545" t="str">
        <f t="shared" ca="1" si="559"/>
        <v>-</v>
      </c>
      <c r="QH67" s="545" t="str">
        <f t="shared" ca="1" si="559"/>
        <v>-</v>
      </c>
      <c r="QI67" s="545" t="str">
        <f t="shared" ca="1" si="559"/>
        <v>-</v>
      </c>
      <c r="QJ67" s="545" t="str">
        <f t="shared" ca="1" si="559"/>
        <v>-</v>
      </c>
      <c r="QK67" s="545" t="str">
        <f t="shared" ca="1" si="559"/>
        <v>-</v>
      </c>
      <c r="QL67" s="545" t="str">
        <f t="shared" ca="1" si="559"/>
        <v>-</v>
      </c>
      <c r="QM67" s="545" t="str">
        <f t="shared" ca="1" si="559"/>
        <v>-</v>
      </c>
      <c r="QN67" s="545" t="str">
        <f t="shared" ca="1" si="559"/>
        <v>-</v>
      </c>
      <c r="QO67" s="545" t="str">
        <f t="shared" ca="1" si="559"/>
        <v>-</v>
      </c>
      <c r="QP67" s="545" t="str">
        <f t="shared" ca="1" si="559"/>
        <v>-</v>
      </c>
      <c r="QQ67" s="545" t="str">
        <f t="shared" ca="1" si="559"/>
        <v>-</v>
      </c>
      <c r="QR67" s="535" t="str">
        <f t="shared" ca="1" si="560"/>
        <v>-</v>
      </c>
      <c r="QS67" s="535" t="str">
        <f t="shared" ca="1" si="560"/>
        <v>-</v>
      </c>
      <c r="QT67" s="535" t="str">
        <f t="shared" ca="1" si="560"/>
        <v>-</v>
      </c>
      <c r="QU67" s="535" t="str">
        <f t="shared" ca="1" si="560"/>
        <v>-</v>
      </c>
      <c r="QV67" s="535" t="str">
        <f t="shared" ca="1" si="560"/>
        <v>-</v>
      </c>
      <c r="QW67" s="535" t="str">
        <f t="shared" ca="1" si="560"/>
        <v>-</v>
      </c>
      <c r="QX67" s="535" t="str">
        <f t="shared" ca="1" si="560"/>
        <v>-</v>
      </c>
      <c r="QY67" s="535" t="str">
        <f t="shared" ca="1" si="560"/>
        <v>-</v>
      </c>
      <c r="QZ67" s="535" t="str">
        <f t="shared" ca="1" si="560"/>
        <v>-</v>
      </c>
      <c r="RA67" s="535" t="str">
        <f t="shared" ca="1" si="560"/>
        <v>-</v>
      </c>
      <c r="RB67" s="535" t="str">
        <f t="shared" ca="1" si="560"/>
        <v>-</v>
      </c>
      <c r="RC67" s="535" t="str">
        <f t="shared" ca="1" si="560"/>
        <v>-</v>
      </c>
      <c r="RD67" s="535" t="b">
        <f t="shared" ca="1" si="560"/>
        <v>1</v>
      </c>
      <c r="RE67" s="535" t="b">
        <f t="shared" ca="1" si="560"/>
        <v>1</v>
      </c>
      <c r="RF67" s="535" t="b">
        <f t="shared" ca="1" si="560"/>
        <v>1</v>
      </c>
      <c r="RG67" s="535" t="b">
        <f t="shared" ca="1" si="560"/>
        <v>1</v>
      </c>
      <c r="RH67" s="535" t="b">
        <f t="shared" ca="1" si="560"/>
        <v>1</v>
      </c>
      <c r="RI67" s="535" t="b">
        <f t="shared" ca="1" si="560"/>
        <v>1</v>
      </c>
      <c r="RJ67" s="535" t="str">
        <f t="shared" ca="1" si="560"/>
        <v>-</v>
      </c>
      <c r="RK67" s="535" t="str">
        <f t="shared" ca="1" si="560"/>
        <v>-</v>
      </c>
      <c r="RL67" s="535" t="str">
        <f t="shared" ca="1" si="560"/>
        <v>-</v>
      </c>
      <c r="RM67" s="535" t="str">
        <f t="shared" ca="1" si="560"/>
        <v>-</v>
      </c>
      <c r="RN67" s="535" t="str">
        <f t="shared" ca="1" si="560"/>
        <v>-</v>
      </c>
      <c r="RO67" s="535" t="str">
        <f t="shared" ca="1" si="560"/>
        <v>-</v>
      </c>
      <c r="RP67" s="535" t="str">
        <f t="shared" ca="1" si="560"/>
        <v>-</v>
      </c>
      <c r="RQ67" s="535" t="str">
        <f t="shared" ca="1" si="560"/>
        <v>-</v>
      </c>
      <c r="RR67" s="535" t="str">
        <f t="shared" ca="1" si="560"/>
        <v>-</v>
      </c>
      <c r="RS67" s="535" t="str">
        <f t="shared" ca="1" si="560"/>
        <v>-</v>
      </c>
      <c r="RT67" s="535" t="str">
        <f t="shared" ca="1" si="560"/>
        <v>-</v>
      </c>
      <c r="RU67" s="535" t="str">
        <f t="shared" ca="1" si="560"/>
        <v>-</v>
      </c>
      <c r="RV67" s="535" t="str">
        <f t="shared" ca="1" si="560"/>
        <v>-</v>
      </c>
      <c r="RW67" s="535" t="str">
        <f t="shared" ca="1" si="560"/>
        <v>-</v>
      </c>
      <c r="RX67" s="535" t="str">
        <f t="shared" ca="1" si="560"/>
        <v>-</v>
      </c>
      <c r="RY67" s="535" t="str">
        <f t="shared" ca="1" si="560"/>
        <v>-</v>
      </c>
      <c r="RZ67" s="535" t="str">
        <f t="shared" ca="1" si="560"/>
        <v>-</v>
      </c>
      <c r="SA67" s="535" t="str">
        <f t="shared" ca="1" si="560"/>
        <v>-</v>
      </c>
      <c r="SB67" s="545" t="b">
        <f t="shared" ca="1" si="561"/>
        <v>1</v>
      </c>
      <c r="SC67" s="545" t="b">
        <f t="shared" ca="1" si="561"/>
        <v>1</v>
      </c>
      <c r="SD67" s="545" t="b">
        <f t="shared" ca="1" si="561"/>
        <v>1</v>
      </c>
      <c r="SE67" s="545" t="b">
        <f t="shared" ca="1" si="561"/>
        <v>1</v>
      </c>
      <c r="SF67" s="545" t="b">
        <f t="shared" ca="1" si="561"/>
        <v>1</v>
      </c>
      <c r="SG67" s="545" t="b">
        <f t="shared" ca="1" si="561"/>
        <v>1</v>
      </c>
      <c r="SH67" s="545" t="b">
        <f t="shared" ca="1" si="561"/>
        <v>1</v>
      </c>
      <c r="SI67" s="545" t="b">
        <f t="shared" ca="1" si="561"/>
        <v>1</v>
      </c>
      <c r="SJ67" s="545" t="b">
        <f t="shared" ca="1" si="561"/>
        <v>1</v>
      </c>
      <c r="SK67" s="545" t="b">
        <f t="shared" ca="1" si="561"/>
        <v>1</v>
      </c>
      <c r="SL67" s="545" t="b">
        <f t="shared" ca="1" si="561"/>
        <v>1</v>
      </c>
      <c r="SM67" s="545" t="b">
        <f t="shared" ca="1" si="561"/>
        <v>1</v>
      </c>
      <c r="SN67" s="545" t="b">
        <f t="shared" ca="1" si="561"/>
        <v>1</v>
      </c>
      <c r="SO67" s="545" t="b">
        <f t="shared" ca="1" si="561"/>
        <v>1</v>
      </c>
      <c r="SP67" s="545" t="b">
        <f t="shared" ca="1" si="561"/>
        <v>1</v>
      </c>
      <c r="SQ67" s="545" t="b">
        <f t="shared" ca="1" si="561"/>
        <v>1</v>
      </c>
      <c r="SR67" s="545" t="b">
        <f t="shared" ca="1" si="561"/>
        <v>1</v>
      </c>
      <c r="SS67" s="545" t="b">
        <f t="shared" ca="1" si="561"/>
        <v>1</v>
      </c>
      <c r="ST67" s="545" t="b">
        <f t="shared" ca="1" si="561"/>
        <v>1</v>
      </c>
      <c r="SU67" s="545" t="b">
        <f t="shared" ca="1" si="561"/>
        <v>1</v>
      </c>
      <c r="SV67" s="545" t="b">
        <f t="shared" ca="1" si="561"/>
        <v>1</v>
      </c>
      <c r="SW67" s="545" t="b">
        <f t="shared" ca="1" si="561"/>
        <v>1</v>
      </c>
      <c r="SX67" s="545" t="b">
        <f t="shared" ca="1" si="561"/>
        <v>1</v>
      </c>
      <c r="SY67" s="545" t="b">
        <f t="shared" ca="1" si="561"/>
        <v>1</v>
      </c>
      <c r="SZ67" s="545" t="b">
        <f t="shared" ca="1" si="561"/>
        <v>1</v>
      </c>
      <c r="TA67" s="545" t="b">
        <f t="shared" ca="1" si="561"/>
        <v>1</v>
      </c>
      <c r="TB67" s="535" t="str">
        <f t="shared" ca="1" si="562"/>
        <v>-</v>
      </c>
      <c r="TC67" s="535" t="str">
        <f t="shared" ca="1" si="562"/>
        <v>-</v>
      </c>
      <c r="TD67" s="535" t="str">
        <f t="shared" ca="1" si="562"/>
        <v>-</v>
      </c>
      <c r="TE67" s="535" t="str">
        <f t="shared" ca="1" si="562"/>
        <v>-</v>
      </c>
      <c r="TF67" s="535" t="str">
        <f t="shared" ca="1" si="562"/>
        <v>-</v>
      </c>
      <c r="TG67" s="535" t="str">
        <f t="shared" ca="1" si="562"/>
        <v>-</v>
      </c>
      <c r="TH67" s="535" t="str">
        <f t="shared" ca="1" si="562"/>
        <v>-</v>
      </c>
      <c r="TI67" s="535" t="str">
        <f t="shared" ca="1" si="562"/>
        <v>-</v>
      </c>
      <c r="TJ67" s="535" t="str">
        <f t="shared" ca="1" si="562"/>
        <v>-</v>
      </c>
      <c r="TK67" s="535" t="str">
        <f t="shared" ca="1" si="562"/>
        <v>-</v>
      </c>
      <c r="TL67" s="535" t="str">
        <f t="shared" ca="1" si="562"/>
        <v>-</v>
      </c>
      <c r="TM67" s="535" t="str">
        <f t="shared" ca="1" si="562"/>
        <v>-</v>
      </c>
      <c r="TN67" s="535" t="str">
        <f t="shared" ca="1" si="562"/>
        <v>-</v>
      </c>
      <c r="TO67" s="535" t="str">
        <f t="shared" ca="1" si="562"/>
        <v>-</v>
      </c>
      <c r="TP67" s="535" t="str">
        <f t="shared" ca="1" si="562"/>
        <v>-</v>
      </c>
      <c r="TQ67" s="535" t="str">
        <f t="shared" ca="1" si="562"/>
        <v>-</v>
      </c>
      <c r="TR67" s="535" t="str">
        <f t="shared" ca="1" si="562"/>
        <v>-</v>
      </c>
      <c r="TS67" s="535" t="str">
        <f t="shared" ca="1" si="562"/>
        <v>-</v>
      </c>
      <c r="TT67" s="535" t="str">
        <f t="shared" ca="1" si="562"/>
        <v>-</v>
      </c>
      <c r="TU67" s="535" t="str">
        <f t="shared" ca="1" si="562"/>
        <v>-</v>
      </c>
      <c r="TV67" s="535" t="str">
        <f t="shared" ca="1" si="562"/>
        <v>-</v>
      </c>
      <c r="TW67" s="535" t="str">
        <f t="shared" ca="1" si="562"/>
        <v>-</v>
      </c>
      <c r="TX67" s="535" t="str">
        <f t="shared" ca="1" si="562"/>
        <v>-</v>
      </c>
      <c r="TY67" s="535" t="str">
        <f t="shared" ca="1" si="562"/>
        <v>-</v>
      </c>
      <c r="TZ67" s="535" t="str">
        <f t="shared" ca="1" si="562"/>
        <v>-</v>
      </c>
      <c r="UA67" s="535" t="str">
        <f t="shared" ca="1" si="562"/>
        <v>-</v>
      </c>
      <c r="UB67" s="535" t="str">
        <f t="shared" ca="1" si="562"/>
        <v>-</v>
      </c>
      <c r="UC67" s="535" t="str">
        <f t="shared" ca="1" si="562"/>
        <v>-</v>
      </c>
      <c r="UD67" s="535" t="str">
        <f t="shared" ca="1" si="562"/>
        <v>-</v>
      </c>
      <c r="UE67" s="535" t="str">
        <f t="shared" ca="1" si="562"/>
        <v>-</v>
      </c>
      <c r="UF67" s="535" t="str">
        <f t="shared" ca="1" si="562"/>
        <v>-</v>
      </c>
      <c r="UG67" s="535" t="str">
        <f t="shared" ca="1" si="562"/>
        <v>-</v>
      </c>
      <c r="UH67" s="535" t="str">
        <f t="shared" ca="1" si="562"/>
        <v>-</v>
      </c>
      <c r="UI67" s="535" t="str">
        <f t="shared" ca="1" si="562"/>
        <v>-</v>
      </c>
      <c r="UJ67" s="535" t="str">
        <f t="shared" ca="1" si="562"/>
        <v>-</v>
      </c>
      <c r="UK67" s="535" t="str">
        <f t="shared" ca="1" si="562"/>
        <v>-</v>
      </c>
      <c r="UL67" s="545" t="str">
        <f t="shared" ca="1" si="563"/>
        <v>-</v>
      </c>
      <c r="UM67" s="545" t="str">
        <f t="shared" ca="1" si="563"/>
        <v>-</v>
      </c>
      <c r="UN67" s="545" t="str">
        <f t="shared" ca="1" si="563"/>
        <v>-</v>
      </c>
      <c r="UO67" s="545" t="str">
        <f t="shared" ca="1" si="563"/>
        <v>-</v>
      </c>
      <c r="UP67" s="545" t="str">
        <f t="shared" ca="1" si="563"/>
        <v>-</v>
      </c>
      <c r="UQ67" s="545" t="str">
        <f t="shared" ca="1" si="563"/>
        <v>-</v>
      </c>
      <c r="UR67" s="545" t="str">
        <f t="shared" ca="1" si="563"/>
        <v>-</v>
      </c>
      <c r="US67" s="545" t="str">
        <f t="shared" ca="1" si="563"/>
        <v>-</v>
      </c>
      <c r="UT67" s="545" t="str">
        <f t="shared" ca="1" si="563"/>
        <v>-</v>
      </c>
      <c r="UU67" s="545" t="str">
        <f t="shared" ca="1" si="563"/>
        <v>-</v>
      </c>
      <c r="UV67" s="545" t="str">
        <f t="shared" ca="1" si="563"/>
        <v>-</v>
      </c>
      <c r="UW67" s="545" t="str">
        <f t="shared" ca="1" si="563"/>
        <v>-</v>
      </c>
      <c r="UX67" s="545" t="str">
        <f t="shared" ca="1" si="563"/>
        <v>-</v>
      </c>
      <c r="UY67" s="545" t="str">
        <f t="shared" ca="1" si="563"/>
        <v>-</v>
      </c>
      <c r="UZ67" s="545" t="str">
        <f t="shared" ca="1" si="563"/>
        <v>-</v>
      </c>
      <c r="VA67" s="545" t="str">
        <f t="shared" ca="1" si="563"/>
        <v>-</v>
      </c>
      <c r="VB67" s="545" t="str">
        <f t="shared" ca="1" si="563"/>
        <v>-</v>
      </c>
      <c r="VC67" s="545" t="str">
        <f t="shared" ca="1" si="563"/>
        <v>-</v>
      </c>
      <c r="VD67" s="545" t="str">
        <f t="shared" ca="1" si="563"/>
        <v>-</v>
      </c>
      <c r="VE67" s="545" t="str">
        <f t="shared" ca="1" si="563"/>
        <v>-</v>
      </c>
      <c r="VF67" s="545" t="str">
        <f t="shared" ca="1" si="563"/>
        <v>-</v>
      </c>
      <c r="VG67" s="545" t="str">
        <f t="shared" ca="1" si="563"/>
        <v>-</v>
      </c>
      <c r="VH67" s="545" t="str">
        <f t="shared" ca="1" si="563"/>
        <v>-</v>
      </c>
      <c r="VI67" s="545" t="str">
        <f t="shared" ca="1" si="563"/>
        <v>-</v>
      </c>
      <c r="VJ67" s="545" t="str">
        <f t="shared" ca="1" si="563"/>
        <v>-</v>
      </c>
      <c r="VK67" s="545" t="str">
        <f t="shared" ca="1" si="563"/>
        <v>-</v>
      </c>
      <c r="VL67" s="19">
        <f t="shared" ca="1" si="564"/>
        <v>1</v>
      </c>
      <c r="VM67" s="23">
        <v>0</v>
      </c>
    </row>
    <row r="68" spans="1:585" outlineLevel="2">
      <c r="A68" s="21">
        <f t="shared" si="127"/>
        <v>63</v>
      </c>
      <c r="B68" s="21">
        <f t="shared" si="565"/>
        <v>26</v>
      </c>
      <c r="C68">
        <v>301</v>
      </c>
      <c r="D68" s="136" t="str">
        <f t="shared" ca="1" si="498"/>
        <v>GSW</v>
      </c>
      <c r="E68" t="b">
        <v>1</v>
      </c>
      <c r="F68" t="b">
        <v>0</v>
      </c>
      <c r="G68" t="b">
        <f t="shared" si="499"/>
        <v>1</v>
      </c>
      <c r="H68" s="215">
        <f t="shared" ca="1" si="595"/>
        <v>4</v>
      </c>
      <c r="I68" s="19">
        <f t="shared" ca="1" si="500"/>
        <v>1</v>
      </c>
      <c r="J68" s="19">
        <f t="shared" ca="1" si="500"/>
        <v>0</v>
      </c>
      <c r="K68" s="19">
        <f t="shared" ca="1" si="500"/>
        <v>0</v>
      </c>
      <c r="L68" s="19">
        <f t="shared" ca="1" si="500"/>
        <v>0</v>
      </c>
      <c r="M68" s="19">
        <f t="shared" ca="1" si="500"/>
        <v>2</v>
      </c>
      <c r="N68" s="19">
        <f t="shared" ca="1" si="500"/>
        <v>2</v>
      </c>
      <c r="O68" s="19">
        <f t="shared" ca="1" si="500"/>
        <v>3</v>
      </c>
      <c r="P68" s="19">
        <f t="shared" ca="1" si="500"/>
        <v>2</v>
      </c>
      <c r="Q68" s="19">
        <f t="shared" ca="1" si="500"/>
        <v>2</v>
      </c>
      <c r="R68" s="19">
        <f t="shared" ca="1" si="500"/>
        <v>0</v>
      </c>
      <c r="S68" s="19">
        <f t="shared" ca="1" si="500"/>
        <v>0</v>
      </c>
      <c r="T68" s="19">
        <f t="shared" ca="1" si="500"/>
        <v>0</v>
      </c>
      <c r="U68" s="19">
        <f t="shared" ca="1" si="500"/>
        <v>0</v>
      </c>
      <c r="V68" s="19">
        <f t="shared" ca="1" si="500"/>
        <v>0</v>
      </c>
      <c r="W68" s="19">
        <f t="shared" ca="1" si="500"/>
        <v>1</v>
      </c>
      <c r="X68" s="19">
        <f t="shared" ca="1" si="500"/>
        <v>1</v>
      </c>
      <c r="Y68" s="19">
        <f t="shared" ca="1" si="501"/>
        <v>1</v>
      </c>
      <c r="Z68" s="211"/>
      <c r="AA68" s="211"/>
      <c r="AB68" s="211"/>
      <c r="AC68" s="211"/>
      <c r="AD68" s="211"/>
      <c r="AE68" s="19">
        <f t="shared" ref="AE68:AE76" ca="1" si="596">OFFSET(AE$5,$B68,0)</f>
        <v>0</v>
      </c>
      <c r="AF68" s="211"/>
      <c r="AG68" s="211"/>
      <c r="AH68" s="211"/>
      <c r="AI68" s="211"/>
      <c r="AJ68" s="211"/>
      <c r="AK68" s="211"/>
      <c r="AL68" s="211"/>
      <c r="AM68" s="211"/>
      <c r="AN68" s="136">
        <f t="shared" ca="1" si="502"/>
        <v>2</v>
      </c>
      <c r="AO68" s="136">
        <f ca="1">INDEX(CHOOSE($P68,DataAutumn!i.AdultDrys,DataWinter!i.AdultDrys,DataSpring!i.AdultDrys),1,$O68)</f>
        <v>4</v>
      </c>
      <c r="AP68" s="5">
        <f t="shared" ca="1" si="503"/>
        <v>1</v>
      </c>
      <c r="AQ68" s="5">
        <f t="shared" ca="1" si="503"/>
        <v>1</v>
      </c>
      <c r="AR68" s="5">
        <f t="shared" ca="1" si="504"/>
        <v>3</v>
      </c>
      <c r="AS68" s="211"/>
      <c r="AT68" s="211"/>
      <c r="AU68" s="211"/>
      <c r="AV68" s="353" t="str">
        <f t="shared" ca="1" si="566"/>
        <v>Gooding Ca 00004 GSW Lupin0200 Graz---- OatF---- Graz---- GP100% YIELD100% (F33N11)</v>
      </c>
      <c r="AW68" s="9" t="str">
        <f ca="1">IF(COUNTIF(AV$5:AV68,AV68)=1,"-","Dup")</f>
        <v>-</v>
      </c>
      <c r="AX68" s="9"/>
      <c r="AY68" s="19" t="str">
        <f t="shared" ca="1" si="505"/>
        <v>-</v>
      </c>
      <c r="AZ68" s="19" t="str">
        <f t="shared" ca="1" si="505"/>
        <v>-</v>
      </c>
      <c r="BA68" s="19" t="str">
        <f t="shared" ca="1" si="505"/>
        <v>-</v>
      </c>
      <c r="BB68" s="19" t="str">
        <f t="shared" ca="1" si="505"/>
        <v>-</v>
      </c>
      <c r="BC68" s="19" t="str">
        <f t="shared" ca="1" si="505"/>
        <v>-</v>
      </c>
      <c r="BD68" s="19" t="str">
        <f t="shared" ca="1" si="505"/>
        <v>-</v>
      </c>
      <c r="BE68" s="19" t="str">
        <f t="shared" ca="1" si="505"/>
        <v>-</v>
      </c>
      <c r="BF68" s="19" t="b">
        <v>1</v>
      </c>
      <c r="BG68" s="9"/>
      <c r="BH68" s="19" t="b">
        <f t="shared" ca="1" si="506"/>
        <v>1</v>
      </c>
      <c r="BI68" s="19" t="str">
        <f t="shared" ca="1" si="506"/>
        <v>-</v>
      </c>
      <c r="BJ68" s="19" t="str">
        <f t="shared" ca="1" si="506"/>
        <v>-</v>
      </c>
      <c r="BK68" s="19" t="str">
        <f t="shared" ca="1" si="506"/>
        <v>-</v>
      </c>
      <c r="BL68" s="19" t="b">
        <f t="shared" ca="1" si="506"/>
        <v>0</v>
      </c>
      <c r="BM68" s="19">
        <f t="shared" ca="1" si="506"/>
        <v>0</v>
      </c>
      <c r="BN68" s="19" t="b">
        <f t="shared" ca="1" si="506"/>
        <v>1</v>
      </c>
      <c r="BO68" s="9"/>
      <c r="BP68" s="19" t="str">
        <f t="shared" ca="1" si="507"/>
        <v>-</v>
      </c>
      <c r="BQ68" s="5" t="str">
        <f t="shared" ca="1" si="567"/>
        <v>-</v>
      </c>
      <c r="BR68" s="5">
        <f t="shared" ca="1" si="568"/>
        <v>0</v>
      </c>
      <c r="BS68" s="19" t="str">
        <f t="shared" ca="1" si="508"/>
        <v>-</v>
      </c>
      <c r="BT68" s="19" t="str">
        <f t="shared" ca="1" si="508"/>
        <v>-</v>
      </c>
      <c r="BU68" s="19" t="str">
        <f t="shared" ca="1" si="508"/>
        <v>-</v>
      </c>
      <c r="BV68" s="5" t="str">
        <f t="shared" ca="1" si="569"/>
        <v>-</v>
      </c>
      <c r="BW68" s="5">
        <f t="shared" ca="1" si="570"/>
        <v>0</v>
      </c>
      <c r="BX68" s="19" t="str">
        <f t="shared" ca="1" si="508"/>
        <v>-</v>
      </c>
      <c r="BY68" s="5" t="str">
        <f t="shared" ca="1" si="571"/>
        <v>-</v>
      </c>
      <c r="BZ68" s="5">
        <f t="shared" ca="1" si="572"/>
        <v>0</v>
      </c>
      <c r="CA68" s="19" t="str">
        <f t="shared" ca="1" si="508"/>
        <v>-</v>
      </c>
      <c r="CB68" s="19" t="str">
        <f t="shared" ca="1" si="508"/>
        <v>-</v>
      </c>
      <c r="CC68" s="19" t="str">
        <f t="shared" ca="1" si="508"/>
        <v>-</v>
      </c>
      <c r="CD68" s="5" t="str">
        <f t="shared" ca="1" si="573"/>
        <v>-</v>
      </c>
      <c r="CE68" s="5">
        <f t="shared" ca="1" si="574"/>
        <v>0</v>
      </c>
      <c r="CF68" s="9"/>
      <c r="CG68" s="19" t="str">
        <f t="shared" ca="1" si="509"/>
        <v>-</v>
      </c>
      <c r="CH68" s="19" t="str">
        <f t="shared" ca="1" si="509"/>
        <v>-</v>
      </c>
      <c r="CI68" s="19" t="str">
        <f t="shared" ca="1" si="509"/>
        <v>-</v>
      </c>
      <c r="CJ68" s="19" t="str">
        <f t="shared" ca="1" si="509"/>
        <v>-</v>
      </c>
      <c r="CK68" s="19" t="str">
        <f t="shared" ca="1" si="509"/>
        <v>-</v>
      </c>
      <c r="CL68" s="19" t="str">
        <f t="shared" ca="1" si="509"/>
        <v>-</v>
      </c>
      <c r="CM68" s="19" t="str">
        <f t="shared" ca="1" si="509"/>
        <v>-</v>
      </c>
      <c r="CN68" s="19" t="str">
        <f t="shared" ca="1" si="509"/>
        <v>-</v>
      </c>
      <c r="CO68" s="19" t="str">
        <f t="shared" ca="1" si="509"/>
        <v>-</v>
      </c>
      <c r="CP68" s="19" t="str">
        <f t="shared" ca="1" si="509"/>
        <v>-</v>
      </c>
      <c r="CQ68" s="9"/>
      <c r="CR68" s="19" t="b">
        <v>0</v>
      </c>
      <c r="CS68" s="19" t="b">
        <v>0</v>
      </c>
      <c r="CT68" s="19" t="b">
        <v>0</v>
      </c>
      <c r="CU68" s="579">
        <f t="shared" ca="1" si="575"/>
        <v>2321200000</v>
      </c>
      <c r="CV68" s="19" t="b">
        <v>1</v>
      </c>
      <c r="CW68" s="19">
        <f t="shared" ca="1" si="576"/>
        <v>0</v>
      </c>
      <c r="CX68" s="19" t="str">
        <f t="shared" ca="1" si="576"/>
        <v>-</v>
      </c>
      <c r="CY68" s="578" t="str">
        <f t="shared" ca="1" si="576"/>
        <v>-</v>
      </c>
      <c r="CZ68" s="430">
        <f t="shared" ca="1" si="512"/>
        <v>669</v>
      </c>
      <c r="DA68" s="430">
        <f t="shared" ca="1" si="512"/>
        <v>703</v>
      </c>
      <c r="DB68" s="430">
        <f t="shared" ca="1" si="512"/>
        <v>738</v>
      </c>
      <c r="DC68" s="144">
        <f t="shared" ca="1" si="513"/>
        <v>413</v>
      </c>
      <c r="DD68" s="144">
        <f t="shared" ca="1" si="513"/>
        <v>448</v>
      </c>
      <c r="DE68" s="144">
        <f t="shared" ca="1" si="513"/>
        <v>483</v>
      </c>
      <c r="DF68" s="19" t="str">
        <f t="shared" ca="1" si="514"/>
        <v>-</v>
      </c>
      <c r="DG68" s="19" t="str">
        <f t="shared" ca="1" si="514"/>
        <v>-</v>
      </c>
      <c r="DH68" s="19" t="str">
        <f t="shared" ca="1" si="514"/>
        <v>-</v>
      </c>
      <c r="DI68" s="19" t="str">
        <f t="shared" ca="1" si="514"/>
        <v>-</v>
      </c>
      <c r="DJ68" s="19" t="str">
        <f t="shared" ca="1" si="514"/>
        <v>-</v>
      </c>
      <c r="DK68" s="19" t="str">
        <f t="shared" ca="1" si="514"/>
        <v>-</v>
      </c>
      <c r="DL68" s="19">
        <f t="shared" ca="1" si="514"/>
        <v>1</v>
      </c>
      <c r="DM68" s="19">
        <f t="shared" ca="1" si="514"/>
        <v>1</v>
      </c>
      <c r="DN68" s="19">
        <f t="shared" ca="1" si="514"/>
        <v>0</v>
      </c>
      <c r="DO68" s="19" t="str">
        <f t="shared" ca="1" si="514"/>
        <v>-</v>
      </c>
      <c r="DP68" s="19" t="str">
        <f t="shared" ca="1" si="514"/>
        <v>-</v>
      </c>
      <c r="DQ68" s="19" t="str">
        <f t="shared" ca="1" si="514"/>
        <v>-</v>
      </c>
      <c r="DR68" s="19" t="str">
        <f t="shared" ca="1" si="514"/>
        <v>-</v>
      </c>
      <c r="DS68" s="19" t="str">
        <f t="shared" ca="1" si="514"/>
        <v>-</v>
      </c>
      <c r="DT68" s="19">
        <f t="shared" ca="1" si="514"/>
        <v>0</v>
      </c>
      <c r="DU68" s="19" t="str">
        <f t="shared" ca="1" si="514"/>
        <v>-</v>
      </c>
      <c r="DV68" s="19" t="str">
        <f t="shared" ca="1" si="514"/>
        <v>-</v>
      </c>
      <c r="DW68" s="19" t="str">
        <f t="shared" ca="1" si="576"/>
        <v>-</v>
      </c>
      <c r="DX68" s="19">
        <f t="shared" ca="1" si="576"/>
        <v>1</v>
      </c>
      <c r="DY68" s="19">
        <f t="shared" ca="1" si="576"/>
        <v>1</v>
      </c>
      <c r="DZ68" s="9"/>
      <c r="EA68" s="19" t="str">
        <f t="shared" ca="1" si="515"/>
        <v>-</v>
      </c>
      <c r="EB68" s="19" t="str">
        <f t="shared" ca="1" si="515"/>
        <v>-</v>
      </c>
      <c r="EC68" s="19" t="str">
        <f t="shared" ca="1" si="515"/>
        <v>-</v>
      </c>
      <c r="ED68" s="19" t="str">
        <f t="shared" ca="1" si="515"/>
        <v>-</v>
      </c>
      <c r="EE68" s="19" t="str">
        <f t="shared" ca="1" si="515"/>
        <v>-</v>
      </c>
      <c r="EF68" s="19" t="str">
        <f t="shared" ca="1" si="515"/>
        <v>-</v>
      </c>
      <c r="EG68" s="19" t="str">
        <f t="shared" ca="1" si="515"/>
        <v>-</v>
      </c>
      <c r="EH68" s="19" t="str">
        <f t="shared" ca="1" si="515"/>
        <v>-</v>
      </c>
      <c r="EI68" s="19" t="str">
        <f t="shared" ca="1" si="515"/>
        <v>-</v>
      </c>
      <c r="EJ68" s="19" t="str">
        <f t="shared" ca="1" si="515"/>
        <v>-</v>
      </c>
      <c r="EK68" s="19" t="str">
        <f t="shared" ca="1" si="515"/>
        <v>-</v>
      </c>
      <c r="EL68" s="19" t="str">
        <f t="shared" ca="1" si="515"/>
        <v>-</v>
      </c>
      <c r="EM68" s="19">
        <f t="shared" ca="1" si="515"/>
        <v>0</v>
      </c>
      <c r="EN68" s="430">
        <f t="shared" ca="1" si="516"/>
        <v>0</v>
      </c>
      <c r="EO68" s="430">
        <f t="shared" ca="1" si="516"/>
        <v>0</v>
      </c>
      <c r="EP68" s="116">
        <f t="shared" ca="1" si="517"/>
        <v>0</v>
      </c>
      <c r="EQ68" s="116">
        <f t="shared" ca="1" si="517"/>
        <v>0</v>
      </c>
      <c r="ER68" s="116">
        <f t="shared" ca="1" si="517"/>
        <v>0</v>
      </c>
      <c r="ES68" s="116">
        <f t="shared" ca="1" si="517"/>
        <v>0</v>
      </c>
      <c r="ET68" s="116">
        <f t="shared" ca="1" si="517"/>
        <v>0</v>
      </c>
      <c r="EU68" s="534">
        <f t="shared" ca="1" si="518"/>
        <v>0</v>
      </c>
      <c r="EV68" s="116">
        <f t="shared" ca="1" si="519"/>
        <v>0</v>
      </c>
      <c r="EW68" s="116">
        <f t="shared" ca="1" si="519"/>
        <v>0</v>
      </c>
      <c r="EX68" s="116">
        <f t="shared" ca="1" si="519"/>
        <v>0</v>
      </c>
      <c r="EY68" s="116">
        <f t="shared" ca="1" si="519"/>
        <v>0</v>
      </c>
      <c r="EZ68" s="116">
        <f t="shared" ca="1" si="519"/>
        <v>0</v>
      </c>
      <c r="FA68" s="534">
        <f t="shared" ca="1" si="520"/>
        <v>0</v>
      </c>
      <c r="FB68" s="116">
        <f t="shared" ca="1" si="521"/>
        <v>0</v>
      </c>
      <c r="FC68" s="116">
        <f t="shared" ca="1" si="521"/>
        <v>0</v>
      </c>
      <c r="FD68" s="116">
        <f t="shared" ca="1" si="521"/>
        <v>0</v>
      </c>
      <c r="FE68" s="116">
        <f t="shared" ca="1" si="521"/>
        <v>0</v>
      </c>
      <c r="FF68" s="116">
        <f t="shared" ca="1" si="521"/>
        <v>0</v>
      </c>
      <c r="FG68" s="534">
        <f t="shared" ca="1" si="522"/>
        <v>0</v>
      </c>
      <c r="FH68" s="116">
        <f t="shared" ca="1" si="523"/>
        <v>0</v>
      </c>
      <c r="FI68" s="116">
        <f t="shared" ca="1" si="523"/>
        <v>0</v>
      </c>
      <c r="FJ68" s="116">
        <f t="shared" ca="1" si="523"/>
        <v>0</v>
      </c>
      <c r="FK68" s="116">
        <f t="shared" ca="1" si="523"/>
        <v>0</v>
      </c>
      <c r="FL68" s="116">
        <f t="shared" ca="1" si="523"/>
        <v>0</v>
      </c>
      <c r="FM68" s="534">
        <f t="shared" ca="1" si="524"/>
        <v>0</v>
      </c>
      <c r="FN68" s="116">
        <f t="shared" ca="1" si="525"/>
        <v>0</v>
      </c>
      <c r="FO68" s="116">
        <f t="shared" ca="1" si="525"/>
        <v>0</v>
      </c>
      <c r="FP68" s="116">
        <f t="shared" ca="1" si="525"/>
        <v>0</v>
      </c>
      <c r="FQ68" s="116">
        <f t="shared" ca="1" si="525"/>
        <v>0</v>
      </c>
      <c r="FR68" s="116">
        <f t="shared" ca="1" si="525"/>
        <v>0</v>
      </c>
      <c r="FS68" s="534">
        <f t="shared" ca="1" si="526"/>
        <v>0</v>
      </c>
      <c r="FT68" s="116">
        <f t="shared" ca="1" si="527"/>
        <v>0</v>
      </c>
      <c r="FU68" s="116">
        <f t="shared" ca="1" si="527"/>
        <v>0</v>
      </c>
      <c r="FV68" s="116">
        <f t="shared" ca="1" si="527"/>
        <v>0</v>
      </c>
      <c r="FW68" s="116">
        <f t="shared" ca="1" si="527"/>
        <v>0</v>
      </c>
      <c r="FX68" s="116">
        <f t="shared" ca="1" si="527"/>
        <v>0</v>
      </c>
      <c r="FY68" s="534">
        <f t="shared" ca="1" si="528"/>
        <v>0</v>
      </c>
      <c r="FZ68" s="117">
        <f t="shared" ca="1" si="529"/>
        <v>0</v>
      </c>
      <c r="GA68" s="117">
        <f t="shared" ca="1" si="529"/>
        <v>0</v>
      </c>
      <c r="GB68" s="117">
        <f t="shared" ca="1" si="529"/>
        <v>0</v>
      </c>
      <c r="GC68" s="117">
        <f t="shared" ca="1" si="529"/>
        <v>0</v>
      </c>
      <c r="GD68" s="552">
        <f t="shared" ca="1" si="530"/>
        <v>0</v>
      </c>
      <c r="GE68" s="552">
        <f t="shared" ca="1" si="530"/>
        <v>0</v>
      </c>
      <c r="GF68" s="552">
        <f t="shared" ca="1" si="530"/>
        <v>0</v>
      </c>
      <c r="GG68" s="552">
        <f t="shared" ca="1" si="530"/>
        <v>0</v>
      </c>
      <c r="GH68" s="552">
        <f t="shared" ca="1" si="530"/>
        <v>0</v>
      </c>
      <c r="GI68" s="552">
        <f t="shared" ca="1" si="530"/>
        <v>0</v>
      </c>
      <c r="GJ68" s="552">
        <f t="shared" ca="1" si="530"/>
        <v>0</v>
      </c>
      <c r="GK68" s="552">
        <f t="shared" ca="1" si="530"/>
        <v>0</v>
      </c>
      <c r="GL68" s="552">
        <f t="shared" ca="1" si="530"/>
        <v>0</v>
      </c>
      <c r="GM68" s="552">
        <f t="shared" ca="1" si="530"/>
        <v>0</v>
      </c>
      <c r="GN68" s="552">
        <f t="shared" ca="1" si="530"/>
        <v>0</v>
      </c>
      <c r="GO68" s="552">
        <f t="shared" ca="1" si="530"/>
        <v>0</v>
      </c>
      <c r="GP68" s="552">
        <f t="shared" ca="1" si="530"/>
        <v>0</v>
      </c>
      <c r="GQ68" s="552">
        <f t="shared" ca="1" si="530"/>
        <v>0</v>
      </c>
      <c r="GR68" s="552">
        <f t="shared" ca="1" si="530"/>
        <v>0</v>
      </c>
      <c r="GS68" s="552">
        <f t="shared" ca="1" si="530"/>
        <v>0</v>
      </c>
      <c r="GT68" s="552">
        <f t="shared" ca="1" si="530"/>
        <v>0</v>
      </c>
      <c r="GU68" s="552">
        <f t="shared" ca="1" si="530"/>
        <v>0</v>
      </c>
      <c r="GV68" s="552">
        <f t="shared" ca="1" si="530"/>
        <v>0</v>
      </c>
      <c r="GW68" s="552">
        <f t="shared" ca="1" si="530"/>
        <v>0</v>
      </c>
      <c r="GX68" s="19">
        <f t="shared" ca="1" si="531"/>
        <v>0</v>
      </c>
      <c r="GY68" s="116">
        <f t="shared" ca="1" si="532"/>
        <v>0</v>
      </c>
      <c r="GZ68" s="116">
        <f t="shared" ca="1" si="532"/>
        <v>0</v>
      </c>
      <c r="HA68" s="116">
        <f t="shared" ca="1" si="532"/>
        <v>0</v>
      </c>
      <c r="HB68" s="116">
        <f t="shared" ca="1" si="532"/>
        <v>0</v>
      </c>
      <c r="HC68" s="116">
        <f t="shared" ca="1" si="532"/>
        <v>0</v>
      </c>
      <c r="HD68" s="534">
        <f t="shared" ca="1" si="533"/>
        <v>0</v>
      </c>
      <c r="HE68" s="116">
        <f t="shared" ca="1" si="534"/>
        <v>0</v>
      </c>
      <c r="HF68" s="116">
        <f t="shared" ca="1" si="534"/>
        <v>0</v>
      </c>
      <c r="HG68" s="116">
        <f t="shared" ca="1" si="534"/>
        <v>0</v>
      </c>
      <c r="HH68" s="116">
        <f t="shared" ca="1" si="534"/>
        <v>0</v>
      </c>
      <c r="HI68" s="116">
        <f t="shared" ca="1" si="534"/>
        <v>0</v>
      </c>
      <c r="HJ68" s="534">
        <f t="shared" ca="1" si="535"/>
        <v>0</v>
      </c>
      <c r="HK68" s="116">
        <f t="shared" ca="1" si="536"/>
        <v>0</v>
      </c>
      <c r="HL68" s="116">
        <f t="shared" ca="1" si="536"/>
        <v>0</v>
      </c>
      <c r="HM68" s="116">
        <f t="shared" ca="1" si="536"/>
        <v>0</v>
      </c>
      <c r="HN68" s="116">
        <f t="shared" ca="1" si="536"/>
        <v>0</v>
      </c>
      <c r="HO68" s="116">
        <f t="shared" ca="1" si="536"/>
        <v>0</v>
      </c>
      <c r="HP68" s="534">
        <f t="shared" ca="1" si="537"/>
        <v>0</v>
      </c>
      <c r="HQ68" s="116">
        <f t="shared" ca="1" si="538"/>
        <v>0</v>
      </c>
      <c r="HR68" s="116">
        <f t="shared" ca="1" si="538"/>
        <v>0</v>
      </c>
      <c r="HS68" s="116">
        <f t="shared" ca="1" si="538"/>
        <v>0</v>
      </c>
      <c r="HT68" s="116">
        <f t="shared" ca="1" si="538"/>
        <v>0</v>
      </c>
      <c r="HU68" s="116">
        <f t="shared" ca="1" si="538"/>
        <v>0</v>
      </c>
      <c r="HV68" s="534">
        <f t="shared" ca="1" si="539"/>
        <v>0</v>
      </c>
      <c r="HW68" s="116">
        <f t="shared" ca="1" si="540"/>
        <v>0</v>
      </c>
      <c r="HX68" s="116">
        <f t="shared" ca="1" si="540"/>
        <v>0</v>
      </c>
      <c r="HY68" s="116">
        <f t="shared" ca="1" si="540"/>
        <v>0</v>
      </c>
      <c r="HZ68" s="116">
        <f t="shared" ca="1" si="540"/>
        <v>0</v>
      </c>
      <c r="IA68" s="116">
        <f t="shared" ca="1" si="540"/>
        <v>0</v>
      </c>
      <c r="IB68" s="534">
        <f t="shared" ca="1" si="541"/>
        <v>0</v>
      </c>
      <c r="IC68" s="116">
        <f t="shared" ca="1" si="542"/>
        <v>0</v>
      </c>
      <c r="ID68" s="116">
        <f t="shared" ca="1" si="542"/>
        <v>0</v>
      </c>
      <c r="IE68" s="116">
        <f t="shared" ca="1" si="542"/>
        <v>0</v>
      </c>
      <c r="IF68" s="116">
        <f t="shared" ca="1" si="542"/>
        <v>0</v>
      </c>
      <c r="IG68" s="116">
        <f t="shared" ca="1" si="542"/>
        <v>0</v>
      </c>
      <c r="IH68" s="534">
        <f t="shared" ca="1" si="543"/>
        <v>0</v>
      </c>
      <c r="II68" s="117">
        <f t="shared" ca="1" si="544"/>
        <v>0</v>
      </c>
      <c r="IJ68" s="117">
        <f t="shared" ca="1" si="544"/>
        <v>0</v>
      </c>
      <c r="IK68" s="117">
        <f t="shared" ca="1" si="544"/>
        <v>0</v>
      </c>
      <c r="IL68" s="117">
        <f t="shared" ca="1" si="544"/>
        <v>0</v>
      </c>
      <c r="IM68" s="552">
        <f t="shared" ca="1" si="545"/>
        <v>0</v>
      </c>
      <c r="IN68" s="552">
        <f t="shared" ca="1" si="545"/>
        <v>0</v>
      </c>
      <c r="IO68" s="552">
        <f t="shared" ca="1" si="545"/>
        <v>0</v>
      </c>
      <c r="IP68" s="552">
        <f t="shared" ca="1" si="545"/>
        <v>0</v>
      </c>
      <c r="IQ68" s="552">
        <f t="shared" ca="1" si="545"/>
        <v>0</v>
      </c>
      <c r="IR68" s="552">
        <f t="shared" ca="1" si="545"/>
        <v>0</v>
      </c>
      <c r="IS68" s="552">
        <f t="shared" ca="1" si="545"/>
        <v>0</v>
      </c>
      <c r="IT68" s="552">
        <f t="shared" ca="1" si="545"/>
        <v>0</v>
      </c>
      <c r="IU68" s="552">
        <f t="shared" ca="1" si="545"/>
        <v>0</v>
      </c>
      <c r="IV68" s="552">
        <f t="shared" ca="1" si="545"/>
        <v>0</v>
      </c>
      <c r="IW68" s="552">
        <f t="shared" ca="1" si="545"/>
        <v>0</v>
      </c>
      <c r="IX68" s="552">
        <f t="shared" ca="1" si="545"/>
        <v>0</v>
      </c>
      <c r="IY68" s="552">
        <f t="shared" ca="1" si="545"/>
        <v>0</v>
      </c>
      <c r="IZ68" s="552">
        <f t="shared" ca="1" si="545"/>
        <v>0</v>
      </c>
      <c r="JA68" s="552">
        <f t="shared" ca="1" si="545"/>
        <v>0</v>
      </c>
      <c r="JB68" s="552">
        <f t="shared" ca="1" si="545"/>
        <v>0</v>
      </c>
      <c r="JC68" s="552">
        <f t="shared" ca="1" si="545"/>
        <v>0</v>
      </c>
      <c r="JD68" s="552">
        <f t="shared" ca="1" si="545"/>
        <v>0</v>
      </c>
      <c r="JE68" s="552">
        <f t="shared" ca="1" si="545"/>
        <v>0</v>
      </c>
      <c r="JF68" s="552">
        <f t="shared" ca="1" si="545"/>
        <v>0</v>
      </c>
      <c r="JG68" s="19">
        <f t="shared" ca="1" si="546"/>
        <v>0</v>
      </c>
      <c r="JH68" s="5">
        <f t="shared" ca="1" si="577"/>
        <v>43</v>
      </c>
      <c r="JI68" s="9"/>
      <c r="JJ68" s="5">
        <f t="shared" ca="1" si="578"/>
        <v>1</v>
      </c>
      <c r="JK68" s="5" t="b">
        <f t="shared" ca="1" si="578"/>
        <v>1</v>
      </c>
      <c r="JL68" s="19">
        <f t="shared" ca="1" si="547"/>
        <v>0</v>
      </c>
      <c r="JM68" s="5">
        <f t="shared" ca="1" si="579"/>
        <v>0</v>
      </c>
      <c r="JN68" s="5">
        <f t="shared" ca="1" si="580"/>
        <v>0.01</v>
      </c>
      <c r="JO68" s="5">
        <f t="shared" si="581"/>
        <v>0</v>
      </c>
      <c r="JP68" s="19">
        <f t="shared" ca="1" si="547"/>
        <v>0</v>
      </c>
      <c r="JQ68" s="5">
        <f t="shared" ca="1" si="582"/>
        <v>60</v>
      </c>
      <c r="JR68" s="5">
        <f t="shared" si="583"/>
        <v>1</v>
      </c>
      <c r="JS68" s="19">
        <f t="shared" ca="1" si="547"/>
        <v>0</v>
      </c>
      <c r="JT68" s="19">
        <f t="shared" ca="1" si="547"/>
        <v>0</v>
      </c>
      <c r="JU68" s="19">
        <f t="shared" ca="1" si="547"/>
        <v>0</v>
      </c>
      <c r="JV68" s="19">
        <f t="shared" ca="1" si="547"/>
        <v>0</v>
      </c>
      <c r="JW68" s="19">
        <f t="shared" ca="1" si="547"/>
        <v>0</v>
      </c>
      <c r="JX68" s="19">
        <f t="shared" ca="1" si="547"/>
        <v>0</v>
      </c>
      <c r="JY68" s="19">
        <f t="shared" ca="1" si="547"/>
        <v>0</v>
      </c>
      <c r="JZ68" s="19">
        <f t="shared" ca="1" si="547"/>
        <v>0</v>
      </c>
      <c r="KA68" s="19">
        <f t="shared" ca="1" si="547"/>
        <v>0</v>
      </c>
      <c r="KB68" s="19">
        <f t="shared" ca="1" si="547"/>
        <v>0</v>
      </c>
      <c r="KC68" s="19">
        <f t="shared" ca="1" si="547"/>
        <v>0</v>
      </c>
      <c r="KD68" s="19">
        <f t="shared" ca="1" si="547"/>
        <v>0</v>
      </c>
      <c r="KE68" s="19">
        <f t="shared" ca="1" si="547"/>
        <v>0</v>
      </c>
      <c r="KF68" s="19">
        <f t="shared" ca="1" si="547"/>
        <v>0</v>
      </c>
      <c r="KG68" s="19">
        <f t="shared" ca="1" si="547"/>
        <v>0</v>
      </c>
      <c r="KH68" s="19">
        <f t="shared" ca="1" si="547"/>
        <v>0</v>
      </c>
      <c r="KI68" s="19">
        <f t="shared" ca="1" si="547"/>
        <v>0</v>
      </c>
      <c r="KJ68" s="19">
        <f t="shared" ca="1" si="547"/>
        <v>0</v>
      </c>
      <c r="KK68" s="19">
        <f t="shared" ca="1" si="547"/>
        <v>0</v>
      </c>
      <c r="KL68" s="19">
        <f t="shared" ca="1" si="547"/>
        <v>0</v>
      </c>
      <c r="KM68" s="19">
        <f t="shared" ca="1" si="547"/>
        <v>0</v>
      </c>
      <c r="KN68" s="5">
        <f t="shared" ca="1" si="584"/>
        <v>0</v>
      </c>
      <c r="KO68" s="5">
        <f t="shared" ca="1" si="584"/>
        <v>0</v>
      </c>
      <c r="KP68" s="5">
        <f t="shared" ca="1" si="584"/>
        <v>0.05</v>
      </c>
      <c r="KQ68" s="5">
        <f t="shared" ca="1" si="584"/>
        <v>0.05</v>
      </c>
      <c r="KR68" s="19">
        <f t="shared" ca="1" si="547"/>
        <v>0</v>
      </c>
      <c r="KS68" s="19">
        <f t="shared" ca="1" si="547"/>
        <v>0</v>
      </c>
      <c r="KT68" s="19">
        <f t="shared" ca="1" si="547"/>
        <v>0</v>
      </c>
      <c r="KU68" s="19">
        <f t="shared" ca="1" si="547"/>
        <v>0</v>
      </c>
      <c r="KV68" s="19">
        <f t="shared" ca="1" si="547"/>
        <v>0</v>
      </c>
      <c r="KW68" s="19">
        <f t="shared" ca="1" si="547"/>
        <v>0</v>
      </c>
      <c r="KX68" s="19">
        <f t="shared" ca="1" si="547"/>
        <v>1</v>
      </c>
      <c r="KY68" s="19">
        <f t="shared" ca="1" si="547"/>
        <v>0</v>
      </c>
      <c r="KZ68" s="19">
        <f t="shared" ca="1" si="547"/>
        <v>0</v>
      </c>
      <c r="LA68" s="19">
        <f t="shared" ca="1" si="547"/>
        <v>0</v>
      </c>
      <c r="LB68" s="19">
        <f t="shared" ca="1" si="547"/>
        <v>0</v>
      </c>
      <c r="LC68" s="19">
        <f t="shared" ca="1" si="547"/>
        <v>1</v>
      </c>
      <c r="LD68" s="9"/>
      <c r="LE68" s="463">
        <v>200</v>
      </c>
      <c r="LF68" s="19" t="str">
        <f t="shared" ca="1" si="548"/>
        <v>-</v>
      </c>
      <c r="LG68" s="19" t="str">
        <f t="shared" ca="1" si="548"/>
        <v>-</v>
      </c>
      <c r="LH68" s="19" t="str">
        <f t="shared" ca="1" si="548"/>
        <v>-</v>
      </c>
      <c r="LI68" s="5" t="b">
        <f t="shared" ca="1" si="585"/>
        <v>0</v>
      </c>
      <c r="LJ68" s="5" t="b">
        <f t="shared" ca="1" si="586"/>
        <v>0</v>
      </c>
      <c r="LK68" s="5" t="b">
        <f t="shared" ca="1" si="586"/>
        <v>1</v>
      </c>
      <c r="LL68" s="5" t="b">
        <f t="shared" ca="1" si="586"/>
        <v>0</v>
      </c>
      <c r="LM68" s="136">
        <f t="shared" ca="1" si="587"/>
        <v>2</v>
      </c>
      <c r="LN68" s="136">
        <f t="shared" ca="1" si="587"/>
        <v>2</v>
      </c>
      <c r="LO68" s="5" t="b">
        <f t="shared" ca="1" si="588"/>
        <v>0</v>
      </c>
      <c r="LP68" s="5" t="b">
        <f t="shared" ca="1" si="588"/>
        <v>0</v>
      </c>
      <c r="LQ68" s="5" t="b">
        <f t="shared" ca="1" si="588"/>
        <v>1</v>
      </c>
      <c r="LR68" s="5" t="b">
        <f t="shared" ca="1" si="588"/>
        <v>0</v>
      </c>
      <c r="LS68" s="5">
        <f t="shared" ca="1" si="589"/>
        <v>1</v>
      </c>
      <c r="LT68" s="5">
        <f t="shared" ca="1" si="589"/>
        <v>0.66</v>
      </c>
      <c r="LU68" s="5" t="b">
        <f t="shared" ca="1" si="590"/>
        <v>1</v>
      </c>
      <c r="LV68" s="5" t="str" cm="1">
        <f t="array" aca="1" ref="LV68" ca="1">IF(OR(LW68:MD68&lt;&gt;"-"),TRUE,"-")</f>
        <v>-</v>
      </c>
      <c r="LW68" s="19" t="str">
        <f t="shared" ca="1" si="550"/>
        <v>-</v>
      </c>
      <c r="LX68" s="19" t="str">
        <f t="shared" ca="1" si="550"/>
        <v>-</v>
      </c>
      <c r="LY68" s="19" t="str">
        <f t="shared" ca="1" si="550"/>
        <v>-</v>
      </c>
      <c r="LZ68" s="19" t="str">
        <f t="shared" ca="1" si="550"/>
        <v>-</v>
      </c>
      <c r="MA68" s="19" t="str">
        <f t="shared" ca="1" si="550"/>
        <v>-</v>
      </c>
      <c r="MB68" s="19" t="str">
        <f t="shared" ca="1" si="550"/>
        <v>-</v>
      </c>
      <c r="MC68" s="19" t="str">
        <f t="shared" ca="1" si="550"/>
        <v>-</v>
      </c>
      <c r="MD68" s="19" t="str">
        <f t="shared" ca="1" si="550"/>
        <v>-</v>
      </c>
      <c r="ME68" s="5" t="b">
        <f t="array" aca="1" ref="ME68" ca="1">IF(OR(MF68:ML68&lt;&gt;"-"),TRUE,"-")</f>
        <v>1</v>
      </c>
      <c r="MF68" s="19">
        <f t="shared" ca="1" si="551"/>
        <v>0</v>
      </c>
      <c r="MG68" s="19" t="str">
        <f t="shared" ca="1" si="551"/>
        <v>-</v>
      </c>
      <c r="MH68" s="19">
        <f t="shared" ca="1" si="551"/>
        <v>999999</v>
      </c>
      <c r="MI68" s="19">
        <f t="shared" ca="1" si="551"/>
        <v>999999</v>
      </c>
      <c r="MJ68" s="19">
        <f t="shared" ca="1" si="551"/>
        <v>999999</v>
      </c>
      <c r="MK68" s="19">
        <f t="shared" ca="1" si="551"/>
        <v>999999</v>
      </c>
      <c r="ML68" s="19">
        <f t="shared" ca="1" si="551"/>
        <v>999999</v>
      </c>
      <c r="MM68" s="19" t="str">
        <f t="shared" ca="1" si="551"/>
        <v>-</v>
      </c>
      <c r="MN68" s="19" t="str">
        <f t="shared" ca="1" si="551"/>
        <v>-</v>
      </c>
      <c r="MO68" s="19" t="str">
        <f t="shared" ca="1" si="551"/>
        <v>-</v>
      </c>
      <c r="MP68" s="19" t="b">
        <f t="shared" ca="1" si="551"/>
        <v>0</v>
      </c>
      <c r="MQ68" s="19">
        <f t="shared" ca="1" si="551"/>
        <v>0</v>
      </c>
      <c r="MR68" s="5" t="str">
        <f t="shared" ca="1" si="591"/>
        <v>-</v>
      </c>
      <c r="MS68" s="5" t="str">
        <f t="shared" ca="1" si="591"/>
        <v>-</v>
      </c>
      <c r="MT68" s="5" t="str">
        <f t="shared" ca="1" si="591"/>
        <v>-</v>
      </c>
      <c r="MU68" s="5" t="str">
        <f t="shared" ca="1" si="591"/>
        <v>-</v>
      </c>
      <c r="MV68" s="19" t="str">
        <f t="shared" ca="1" si="553"/>
        <v>-</v>
      </c>
      <c r="MW68" s="19" t="str">
        <f t="shared" ca="1" si="553"/>
        <v>-</v>
      </c>
      <c r="MX68" s="19" t="str">
        <f t="shared" ca="1" si="553"/>
        <v>-</v>
      </c>
      <c r="MY68" s="19" t="str">
        <f t="shared" ca="1" si="553"/>
        <v>-</v>
      </c>
      <c r="MZ68" s="19" t="str">
        <f t="shared" ca="1" si="553"/>
        <v>-</v>
      </c>
      <c r="NA68" s="19" t="str">
        <f t="shared" ca="1" si="553"/>
        <v>-</v>
      </c>
      <c r="NB68" s="19" t="str">
        <f t="shared" ca="1" si="553"/>
        <v>-</v>
      </c>
      <c r="NC68" s="5" t="str">
        <f t="shared" ca="1" si="592"/>
        <v>-</v>
      </c>
      <c r="ND68" s="5">
        <f t="shared" ca="1" si="592"/>
        <v>500</v>
      </c>
      <c r="NE68" s="5">
        <f t="shared" ca="1" si="592"/>
        <v>500</v>
      </c>
      <c r="NF68" s="5" t="str">
        <f t="shared" ca="1" si="592"/>
        <v>-</v>
      </c>
      <c r="NG68" s="5">
        <f t="shared" ca="1" si="592"/>
        <v>150</v>
      </c>
      <c r="NH68" s="5">
        <f t="shared" ca="1" si="592"/>
        <v>550</v>
      </c>
      <c r="NI68" s="5">
        <f t="shared" ca="1" si="593"/>
        <v>1</v>
      </c>
      <c r="NJ68" s="9"/>
      <c r="NK68" s="19">
        <f t="shared" ca="1" si="553"/>
        <v>70</v>
      </c>
      <c r="NL68" s="19">
        <f t="shared" ca="1" si="553"/>
        <v>50</v>
      </c>
      <c r="NM68" s="19">
        <f t="shared" ca="1" si="553"/>
        <v>75</v>
      </c>
      <c r="NN68" s="19">
        <f t="shared" ca="1" si="553"/>
        <v>50</v>
      </c>
      <c r="NO68" s="5">
        <f t="shared" ca="1" si="554"/>
        <v>1</v>
      </c>
      <c r="NP68" s="5">
        <f t="shared" ca="1" si="555"/>
        <v>1</v>
      </c>
      <c r="NQ68" s="5">
        <f t="shared" ca="1" si="556"/>
        <v>1</v>
      </c>
      <c r="NR68" s="19">
        <f t="shared" ca="1" si="594"/>
        <v>1</v>
      </c>
      <c r="NS68" s="9"/>
      <c r="NT68" s="19" t="b">
        <f t="shared" ca="1" si="553"/>
        <v>0</v>
      </c>
      <c r="NU68" s="19" t="b">
        <f t="shared" ca="1" si="553"/>
        <v>0</v>
      </c>
      <c r="NV68" s="19" t="str">
        <f t="shared" ca="1" si="553"/>
        <v>-</v>
      </c>
      <c r="NW68" s="19" t="str">
        <f t="shared" ca="1" si="553"/>
        <v>-</v>
      </c>
      <c r="NX68" s="19">
        <f t="shared" ca="1" si="553"/>
        <v>1</v>
      </c>
      <c r="NY68" s="19">
        <f t="shared" ca="1" si="553"/>
        <v>1</v>
      </c>
      <c r="NZ68" s="19">
        <f t="shared" ca="1" si="553"/>
        <v>2.1403206110492325</v>
      </c>
      <c r="OA68" s="19">
        <f t="shared" ca="1" si="553"/>
        <v>1.965073149607067</v>
      </c>
      <c r="OB68" s="19">
        <f t="shared" ca="1" si="553"/>
        <v>1.9869867897902949</v>
      </c>
      <c r="OC68" s="19">
        <f t="shared" ca="1" si="553"/>
        <v>0.84809443844984356</v>
      </c>
      <c r="OD68" s="19">
        <f t="shared" ca="1" si="553"/>
        <v>1.2867145190754228</v>
      </c>
      <c r="OE68" s="19">
        <f t="shared" ca="1" si="553"/>
        <v>1</v>
      </c>
      <c r="OF68" s="19">
        <f t="shared" ca="1" si="553"/>
        <v>0.26</v>
      </c>
      <c r="OG68" s="9"/>
      <c r="OH68" s="535" t="str">
        <f t="shared" ca="1" si="558"/>
        <v>-</v>
      </c>
      <c r="OI68" s="535" t="str">
        <f t="shared" ca="1" si="558"/>
        <v>-</v>
      </c>
      <c r="OJ68" s="535" t="str">
        <f t="shared" ca="1" si="558"/>
        <v>-</v>
      </c>
      <c r="OK68" s="535" t="str">
        <f t="shared" ca="1" si="558"/>
        <v>-</v>
      </c>
      <c r="OL68" s="535" t="str">
        <f t="shared" ca="1" si="558"/>
        <v>-</v>
      </c>
      <c r="OM68" s="535" t="str">
        <f t="shared" ca="1" si="558"/>
        <v>-</v>
      </c>
      <c r="ON68" s="535" t="str">
        <f t="shared" ca="1" si="558"/>
        <v>-</v>
      </c>
      <c r="OO68" s="535" t="str">
        <f t="shared" ca="1" si="558"/>
        <v>-</v>
      </c>
      <c r="OP68" s="535" t="str">
        <f t="shared" ca="1" si="558"/>
        <v>-</v>
      </c>
      <c r="OQ68" s="535" t="str">
        <f t="shared" ca="1" si="558"/>
        <v>-</v>
      </c>
      <c r="OR68" s="535" t="str">
        <f t="shared" ca="1" si="558"/>
        <v>-</v>
      </c>
      <c r="OS68" s="535" t="str">
        <f t="shared" ca="1" si="558"/>
        <v>-</v>
      </c>
      <c r="OT68" s="535" t="str">
        <f t="shared" ca="1" si="558"/>
        <v>-</v>
      </c>
      <c r="OU68" s="535" t="str">
        <f t="shared" ca="1" si="558"/>
        <v>-</v>
      </c>
      <c r="OV68" s="535" t="str">
        <f t="shared" ca="1" si="558"/>
        <v>-</v>
      </c>
      <c r="OW68" s="535" t="str">
        <f t="shared" ca="1" si="558"/>
        <v>-</v>
      </c>
      <c r="OX68" s="535" t="str">
        <f t="shared" ca="1" si="558"/>
        <v>-</v>
      </c>
      <c r="OY68" s="535" t="str">
        <f t="shared" ca="1" si="558"/>
        <v>-</v>
      </c>
      <c r="OZ68" s="535" t="str">
        <f t="shared" ca="1" si="558"/>
        <v>-</v>
      </c>
      <c r="PA68" s="535" t="str">
        <f t="shared" ca="1" si="558"/>
        <v>-</v>
      </c>
      <c r="PB68" s="535" t="str">
        <f t="shared" ca="1" si="558"/>
        <v>-</v>
      </c>
      <c r="PC68" s="535" t="str">
        <f t="shared" ca="1" si="558"/>
        <v>-</v>
      </c>
      <c r="PD68" s="535" t="str">
        <f t="shared" ca="1" si="558"/>
        <v>-</v>
      </c>
      <c r="PE68" s="535" t="str">
        <f t="shared" ca="1" si="558"/>
        <v>-</v>
      </c>
      <c r="PF68" s="535" t="str">
        <f t="shared" ca="1" si="558"/>
        <v>-</v>
      </c>
      <c r="PG68" s="535" t="str">
        <f t="shared" ca="1" si="558"/>
        <v>-</v>
      </c>
      <c r="PH68" s="535" t="str">
        <f t="shared" ca="1" si="558"/>
        <v>-</v>
      </c>
      <c r="PI68" s="535" t="str">
        <f t="shared" ca="1" si="558"/>
        <v>-</v>
      </c>
      <c r="PJ68" s="535" t="str">
        <f t="shared" ca="1" si="558"/>
        <v>-</v>
      </c>
      <c r="PK68" s="535" t="str">
        <f t="shared" ca="1" si="558"/>
        <v>-</v>
      </c>
      <c r="PL68" s="535" t="str">
        <f t="shared" ca="1" si="558"/>
        <v>-</v>
      </c>
      <c r="PM68" s="535" t="str">
        <f t="shared" ca="1" si="558"/>
        <v>-</v>
      </c>
      <c r="PN68" s="535" t="str">
        <f t="shared" ca="1" si="558"/>
        <v>-</v>
      </c>
      <c r="PO68" s="535" t="str">
        <f t="shared" ca="1" si="558"/>
        <v>-</v>
      </c>
      <c r="PP68" s="535" t="str">
        <f t="shared" ca="1" si="558"/>
        <v>-</v>
      </c>
      <c r="PQ68" s="535" t="str">
        <f t="shared" ca="1" si="558"/>
        <v>-</v>
      </c>
      <c r="PR68" s="545" t="str">
        <f t="shared" ca="1" si="559"/>
        <v>-</v>
      </c>
      <c r="PS68" s="545" t="str">
        <f t="shared" ca="1" si="559"/>
        <v>-</v>
      </c>
      <c r="PT68" s="545" t="str">
        <f t="shared" ca="1" si="559"/>
        <v>-</v>
      </c>
      <c r="PU68" s="545" t="str">
        <f t="shared" ca="1" si="559"/>
        <v>-</v>
      </c>
      <c r="PV68" s="545" t="str">
        <f t="shared" ca="1" si="559"/>
        <v>-</v>
      </c>
      <c r="PW68" s="545" t="str">
        <f t="shared" ca="1" si="559"/>
        <v>-</v>
      </c>
      <c r="PX68" s="545" t="str">
        <f t="shared" ca="1" si="559"/>
        <v>-</v>
      </c>
      <c r="PY68" s="545" t="str">
        <f t="shared" ca="1" si="559"/>
        <v>-</v>
      </c>
      <c r="PZ68" s="545" t="str">
        <f t="shared" ca="1" si="559"/>
        <v>-</v>
      </c>
      <c r="QA68" s="545" t="str">
        <f t="shared" ca="1" si="559"/>
        <v>-</v>
      </c>
      <c r="QB68" s="545" t="str">
        <f t="shared" ca="1" si="559"/>
        <v>-</v>
      </c>
      <c r="QC68" s="545" t="str">
        <f t="shared" ca="1" si="559"/>
        <v>-</v>
      </c>
      <c r="QD68" s="545" t="str">
        <f t="shared" ca="1" si="559"/>
        <v>-</v>
      </c>
      <c r="QE68" s="545" t="str">
        <f t="shared" ca="1" si="559"/>
        <v>-</v>
      </c>
      <c r="QF68" s="545" t="str">
        <f t="shared" ca="1" si="559"/>
        <v>-</v>
      </c>
      <c r="QG68" s="545" t="str">
        <f t="shared" ca="1" si="559"/>
        <v>-</v>
      </c>
      <c r="QH68" s="545" t="str">
        <f t="shared" ca="1" si="559"/>
        <v>-</v>
      </c>
      <c r="QI68" s="545" t="str">
        <f t="shared" ca="1" si="559"/>
        <v>-</v>
      </c>
      <c r="QJ68" s="545" t="str">
        <f t="shared" ca="1" si="559"/>
        <v>-</v>
      </c>
      <c r="QK68" s="545" t="str">
        <f t="shared" ca="1" si="559"/>
        <v>-</v>
      </c>
      <c r="QL68" s="545" t="str">
        <f t="shared" ca="1" si="559"/>
        <v>-</v>
      </c>
      <c r="QM68" s="545" t="str">
        <f t="shared" ca="1" si="559"/>
        <v>-</v>
      </c>
      <c r="QN68" s="545" t="str">
        <f t="shared" ca="1" si="559"/>
        <v>-</v>
      </c>
      <c r="QO68" s="545" t="str">
        <f t="shared" ca="1" si="559"/>
        <v>-</v>
      </c>
      <c r="QP68" s="545" t="str">
        <f t="shared" ca="1" si="559"/>
        <v>-</v>
      </c>
      <c r="QQ68" s="545" t="str">
        <f t="shared" ca="1" si="559"/>
        <v>-</v>
      </c>
      <c r="QR68" s="535" t="str">
        <f t="shared" ca="1" si="560"/>
        <v>-</v>
      </c>
      <c r="QS68" s="535" t="str">
        <f t="shared" ca="1" si="560"/>
        <v>-</v>
      </c>
      <c r="QT68" s="535" t="str">
        <f t="shared" ca="1" si="560"/>
        <v>-</v>
      </c>
      <c r="QU68" s="535" t="str">
        <f t="shared" ca="1" si="560"/>
        <v>-</v>
      </c>
      <c r="QV68" s="535" t="str">
        <f t="shared" ca="1" si="560"/>
        <v>-</v>
      </c>
      <c r="QW68" s="535" t="str">
        <f t="shared" ca="1" si="560"/>
        <v>-</v>
      </c>
      <c r="QX68" s="535" t="str">
        <f t="shared" ca="1" si="560"/>
        <v>-</v>
      </c>
      <c r="QY68" s="535" t="str">
        <f t="shared" ca="1" si="560"/>
        <v>-</v>
      </c>
      <c r="QZ68" s="535" t="str">
        <f t="shared" ca="1" si="560"/>
        <v>-</v>
      </c>
      <c r="RA68" s="535" t="str">
        <f t="shared" ca="1" si="560"/>
        <v>-</v>
      </c>
      <c r="RB68" s="535" t="str">
        <f t="shared" ca="1" si="560"/>
        <v>-</v>
      </c>
      <c r="RC68" s="535" t="str">
        <f t="shared" ca="1" si="560"/>
        <v>-</v>
      </c>
      <c r="RD68" s="535" t="b">
        <f t="shared" ca="1" si="560"/>
        <v>1</v>
      </c>
      <c r="RE68" s="535" t="b">
        <f t="shared" ca="1" si="560"/>
        <v>1</v>
      </c>
      <c r="RF68" s="535" t="b">
        <f t="shared" ca="1" si="560"/>
        <v>1</v>
      </c>
      <c r="RG68" s="535" t="b">
        <f t="shared" ca="1" si="560"/>
        <v>1</v>
      </c>
      <c r="RH68" s="535" t="b">
        <f t="shared" ca="1" si="560"/>
        <v>1</v>
      </c>
      <c r="RI68" s="535" t="b">
        <f t="shared" ca="1" si="560"/>
        <v>1</v>
      </c>
      <c r="RJ68" s="535" t="str">
        <f t="shared" ca="1" si="560"/>
        <v>-</v>
      </c>
      <c r="RK68" s="535" t="str">
        <f t="shared" ca="1" si="560"/>
        <v>-</v>
      </c>
      <c r="RL68" s="535" t="str">
        <f t="shared" ca="1" si="560"/>
        <v>-</v>
      </c>
      <c r="RM68" s="535" t="str">
        <f t="shared" ca="1" si="560"/>
        <v>-</v>
      </c>
      <c r="RN68" s="535" t="str">
        <f t="shared" ca="1" si="560"/>
        <v>-</v>
      </c>
      <c r="RO68" s="535" t="str">
        <f t="shared" ca="1" si="560"/>
        <v>-</v>
      </c>
      <c r="RP68" s="535" t="str">
        <f t="shared" ca="1" si="560"/>
        <v>-</v>
      </c>
      <c r="RQ68" s="535" t="str">
        <f t="shared" ca="1" si="560"/>
        <v>-</v>
      </c>
      <c r="RR68" s="535" t="str">
        <f t="shared" ca="1" si="560"/>
        <v>-</v>
      </c>
      <c r="RS68" s="535" t="str">
        <f t="shared" ca="1" si="560"/>
        <v>-</v>
      </c>
      <c r="RT68" s="535" t="str">
        <f t="shared" ca="1" si="560"/>
        <v>-</v>
      </c>
      <c r="RU68" s="535" t="str">
        <f t="shared" ca="1" si="560"/>
        <v>-</v>
      </c>
      <c r="RV68" s="535" t="str">
        <f t="shared" ca="1" si="560"/>
        <v>-</v>
      </c>
      <c r="RW68" s="535" t="str">
        <f t="shared" ca="1" si="560"/>
        <v>-</v>
      </c>
      <c r="RX68" s="535" t="str">
        <f t="shared" ca="1" si="560"/>
        <v>-</v>
      </c>
      <c r="RY68" s="535" t="str">
        <f t="shared" ca="1" si="560"/>
        <v>-</v>
      </c>
      <c r="RZ68" s="535" t="str">
        <f t="shared" ca="1" si="560"/>
        <v>-</v>
      </c>
      <c r="SA68" s="535" t="str">
        <f t="shared" ca="1" si="560"/>
        <v>-</v>
      </c>
      <c r="SB68" s="545" t="b">
        <f t="shared" ca="1" si="561"/>
        <v>1</v>
      </c>
      <c r="SC68" s="545" t="b">
        <f t="shared" ca="1" si="561"/>
        <v>1</v>
      </c>
      <c r="SD68" s="545" t="b">
        <f t="shared" ca="1" si="561"/>
        <v>1</v>
      </c>
      <c r="SE68" s="545" t="b">
        <f t="shared" ca="1" si="561"/>
        <v>1</v>
      </c>
      <c r="SF68" s="545" t="b">
        <f t="shared" ca="1" si="561"/>
        <v>1</v>
      </c>
      <c r="SG68" s="545" t="b">
        <f t="shared" ca="1" si="561"/>
        <v>1</v>
      </c>
      <c r="SH68" s="545" t="b">
        <f t="shared" ca="1" si="561"/>
        <v>1</v>
      </c>
      <c r="SI68" s="545" t="b">
        <f t="shared" ca="1" si="561"/>
        <v>1</v>
      </c>
      <c r="SJ68" s="545" t="b">
        <f t="shared" ca="1" si="561"/>
        <v>1</v>
      </c>
      <c r="SK68" s="545" t="b">
        <f t="shared" ca="1" si="561"/>
        <v>1</v>
      </c>
      <c r="SL68" s="545" t="b">
        <f t="shared" ca="1" si="561"/>
        <v>1</v>
      </c>
      <c r="SM68" s="545" t="b">
        <f t="shared" ca="1" si="561"/>
        <v>1</v>
      </c>
      <c r="SN68" s="545" t="b">
        <f t="shared" ca="1" si="561"/>
        <v>1</v>
      </c>
      <c r="SO68" s="545" t="b">
        <f t="shared" ca="1" si="561"/>
        <v>1</v>
      </c>
      <c r="SP68" s="545" t="b">
        <f t="shared" ca="1" si="561"/>
        <v>1</v>
      </c>
      <c r="SQ68" s="545" t="b">
        <f t="shared" ca="1" si="561"/>
        <v>1</v>
      </c>
      <c r="SR68" s="545" t="b">
        <f t="shared" ca="1" si="561"/>
        <v>1</v>
      </c>
      <c r="SS68" s="545" t="b">
        <f t="shared" ca="1" si="561"/>
        <v>1</v>
      </c>
      <c r="ST68" s="545" t="b">
        <f t="shared" ca="1" si="561"/>
        <v>1</v>
      </c>
      <c r="SU68" s="545" t="b">
        <f t="shared" ca="1" si="561"/>
        <v>1</v>
      </c>
      <c r="SV68" s="545" t="b">
        <f t="shared" ca="1" si="561"/>
        <v>1</v>
      </c>
      <c r="SW68" s="545" t="b">
        <f t="shared" ca="1" si="561"/>
        <v>1</v>
      </c>
      <c r="SX68" s="545" t="b">
        <f t="shared" ca="1" si="561"/>
        <v>1</v>
      </c>
      <c r="SY68" s="545" t="b">
        <f t="shared" ca="1" si="561"/>
        <v>1</v>
      </c>
      <c r="SZ68" s="545" t="b">
        <f t="shared" ca="1" si="561"/>
        <v>1</v>
      </c>
      <c r="TA68" s="545" t="b">
        <f t="shared" ca="1" si="561"/>
        <v>1</v>
      </c>
      <c r="TB68" s="535" t="str">
        <f t="shared" ca="1" si="562"/>
        <v>-</v>
      </c>
      <c r="TC68" s="535" t="str">
        <f t="shared" ca="1" si="562"/>
        <v>-</v>
      </c>
      <c r="TD68" s="535" t="str">
        <f t="shared" ca="1" si="562"/>
        <v>-</v>
      </c>
      <c r="TE68" s="535" t="str">
        <f t="shared" ca="1" si="562"/>
        <v>-</v>
      </c>
      <c r="TF68" s="535" t="str">
        <f t="shared" ca="1" si="562"/>
        <v>-</v>
      </c>
      <c r="TG68" s="535" t="str">
        <f t="shared" ca="1" si="562"/>
        <v>-</v>
      </c>
      <c r="TH68" s="535" t="str">
        <f t="shared" ca="1" si="562"/>
        <v>-</v>
      </c>
      <c r="TI68" s="535" t="str">
        <f t="shared" ca="1" si="562"/>
        <v>-</v>
      </c>
      <c r="TJ68" s="535" t="str">
        <f t="shared" ca="1" si="562"/>
        <v>-</v>
      </c>
      <c r="TK68" s="535" t="str">
        <f t="shared" ca="1" si="562"/>
        <v>-</v>
      </c>
      <c r="TL68" s="535" t="str">
        <f t="shared" ca="1" si="562"/>
        <v>-</v>
      </c>
      <c r="TM68" s="535" t="str">
        <f t="shared" ca="1" si="562"/>
        <v>-</v>
      </c>
      <c r="TN68" s="535" t="str">
        <f t="shared" ca="1" si="562"/>
        <v>-</v>
      </c>
      <c r="TO68" s="535" t="str">
        <f t="shared" ca="1" si="562"/>
        <v>-</v>
      </c>
      <c r="TP68" s="535" t="str">
        <f t="shared" ca="1" si="562"/>
        <v>-</v>
      </c>
      <c r="TQ68" s="535" t="str">
        <f t="shared" ca="1" si="562"/>
        <v>-</v>
      </c>
      <c r="TR68" s="535" t="str">
        <f t="shared" ca="1" si="562"/>
        <v>-</v>
      </c>
      <c r="TS68" s="535" t="str">
        <f t="shared" ca="1" si="562"/>
        <v>-</v>
      </c>
      <c r="TT68" s="535" t="str">
        <f t="shared" ca="1" si="562"/>
        <v>-</v>
      </c>
      <c r="TU68" s="535" t="str">
        <f t="shared" ca="1" si="562"/>
        <v>-</v>
      </c>
      <c r="TV68" s="535" t="str">
        <f t="shared" ca="1" si="562"/>
        <v>-</v>
      </c>
      <c r="TW68" s="535" t="str">
        <f t="shared" ca="1" si="562"/>
        <v>-</v>
      </c>
      <c r="TX68" s="535" t="str">
        <f t="shared" ca="1" si="562"/>
        <v>-</v>
      </c>
      <c r="TY68" s="535" t="str">
        <f t="shared" ca="1" si="562"/>
        <v>-</v>
      </c>
      <c r="TZ68" s="535" t="str">
        <f t="shared" ca="1" si="562"/>
        <v>-</v>
      </c>
      <c r="UA68" s="535" t="str">
        <f t="shared" ca="1" si="562"/>
        <v>-</v>
      </c>
      <c r="UB68" s="535" t="str">
        <f t="shared" ca="1" si="562"/>
        <v>-</v>
      </c>
      <c r="UC68" s="535" t="str">
        <f t="shared" ca="1" si="562"/>
        <v>-</v>
      </c>
      <c r="UD68" s="535" t="str">
        <f t="shared" ca="1" si="562"/>
        <v>-</v>
      </c>
      <c r="UE68" s="535" t="str">
        <f t="shared" ca="1" si="562"/>
        <v>-</v>
      </c>
      <c r="UF68" s="535" t="str">
        <f t="shared" ca="1" si="562"/>
        <v>-</v>
      </c>
      <c r="UG68" s="535" t="str">
        <f t="shared" ca="1" si="562"/>
        <v>-</v>
      </c>
      <c r="UH68" s="535" t="str">
        <f t="shared" ca="1" si="562"/>
        <v>-</v>
      </c>
      <c r="UI68" s="535" t="str">
        <f t="shared" ca="1" si="562"/>
        <v>-</v>
      </c>
      <c r="UJ68" s="535" t="str">
        <f t="shared" ca="1" si="562"/>
        <v>-</v>
      </c>
      <c r="UK68" s="535" t="str">
        <f t="shared" ca="1" si="562"/>
        <v>-</v>
      </c>
      <c r="UL68" s="545" t="str">
        <f t="shared" ca="1" si="563"/>
        <v>-</v>
      </c>
      <c r="UM68" s="545" t="str">
        <f t="shared" ca="1" si="563"/>
        <v>-</v>
      </c>
      <c r="UN68" s="545" t="str">
        <f t="shared" ca="1" si="563"/>
        <v>-</v>
      </c>
      <c r="UO68" s="545" t="str">
        <f t="shared" ca="1" si="563"/>
        <v>-</v>
      </c>
      <c r="UP68" s="545" t="str">
        <f t="shared" ca="1" si="563"/>
        <v>-</v>
      </c>
      <c r="UQ68" s="545" t="str">
        <f t="shared" ca="1" si="563"/>
        <v>-</v>
      </c>
      <c r="UR68" s="545" t="str">
        <f t="shared" ca="1" si="563"/>
        <v>-</v>
      </c>
      <c r="US68" s="545" t="str">
        <f t="shared" ca="1" si="563"/>
        <v>-</v>
      </c>
      <c r="UT68" s="545" t="str">
        <f t="shared" ca="1" si="563"/>
        <v>-</v>
      </c>
      <c r="UU68" s="545" t="str">
        <f t="shared" ca="1" si="563"/>
        <v>-</v>
      </c>
      <c r="UV68" s="545" t="str">
        <f t="shared" ca="1" si="563"/>
        <v>-</v>
      </c>
      <c r="UW68" s="545" t="str">
        <f t="shared" ca="1" si="563"/>
        <v>-</v>
      </c>
      <c r="UX68" s="545" t="str">
        <f t="shared" ca="1" si="563"/>
        <v>-</v>
      </c>
      <c r="UY68" s="545" t="str">
        <f t="shared" ca="1" si="563"/>
        <v>-</v>
      </c>
      <c r="UZ68" s="545" t="str">
        <f t="shared" ca="1" si="563"/>
        <v>-</v>
      </c>
      <c r="VA68" s="545" t="str">
        <f t="shared" ca="1" si="563"/>
        <v>-</v>
      </c>
      <c r="VB68" s="545" t="str">
        <f t="shared" ca="1" si="563"/>
        <v>-</v>
      </c>
      <c r="VC68" s="545" t="str">
        <f t="shared" ca="1" si="563"/>
        <v>-</v>
      </c>
      <c r="VD68" s="545" t="str">
        <f t="shared" ca="1" si="563"/>
        <v>-</v>
      </c>
      <c r="VE68" s="545" t="str">
        <f t="shared" ca="1" si="563"/>
        <v>-</v>
      </c>
      <c r="VF68" s="545" t="str">
        <f t="shared" ca="1" si="563"/>
        <v>-</v>
      </c>
      <c r="VG68" s="545" t="str">
        <f t="shared" ca="1" si="563"/>
        <v>-</v>
      </c>
      <c r="VH68" s="545" t="str">
        <f t="shared" ca="1" si="563"/>
        <v>-</v>
      </c>
      <c r="VI68" s="545" t="str">
        <f t="shared" ca="1" si="563"/>
        <v>-</v>
      </c>
      <c r="VJ68" s="545" t="str">
        <f t="shared" ca="1" si="563"/>
        <v>-</v>
      </c>
      <c r="VK68" s="545" t="str">
        <f t="shared" ca="1" si="563"/>
        <v>-</v>
      </c>
      <c r="VL68" s="19">
        <f t="shared" ca="1" si="564"/>
        <v>1</v>
      </c>
      <c r="VM68" s="23">
        <v>0</v>
      </c>
    </row>
    <row r="69" spans="1:585" outlineLevel="2">
      <c r="A69" s="21">
        <f t="shared" si="127"/>
        <v>64</v>
      </c>
      <c r="B69" s="21">
        <f t="shared" si="565"/>
        <v>26</v>
      </c>
      <c r="C69">
        <v>301</v>
      </c>
      <c r="D69" s="136" t="str">
        <f t="shared" ca="1" si="498"/>
        <v>GSW</v>
      </c>
      <c r="E69" t="b">
        <v>1</v>
      </c>
      <c r="F69" t="b">
        <v>0</v>
      </c>
      <c r="G69" t="b">
        <f t="shared" si="499"/>
        <v>1</v>
      </c>
      <c r="H69" s="215">
        <f t="shared" ca="1" si="595"/>
        <v>5</v>
      </c>
      <c r="I69" s="19">
        <f t="shared" ca="1" si="500"/>
        <v>1</v>
      </c>
      <c r="J69" s="19">
        <f t="shared" ca="1" si="500"/>
        <v>0</v>
      </c>
      <c r="K69" s="19">
        <f t="shared" ca="1" si="500"/>
        <v>0</v>
      </c>
      <c r="L69" s="19">
        <f t="shared" ca="1" si="500"/>
        <v>0</v>
      </c>
      <c r="M69" s="19">
        <f t="shared" ca="1" si="500"/>
        <v>2</v>
      </c>
      <c r="N69" s="19">
        <f t="shared" ca="1" si="500"/>
        <v>2</v>
      </c>
      <c r="O69" s="19">
        <f t="shared" ca="1" si="500"/>
        <v>3</v>
      </c>
      <c r="P69" s="19">
        <f t="shared" ca="1" si="500"/>
        <v>2</v>
      </c>
      <c r="Q69" s="19">
        <f t="shared" ca="1" si="500"/>
        <v>2</v>
      </c>
      <c r="R69" s="19">
        <f t="shared" ca="1" si="500"/>
        <v>0</v>
      </c>
      <c r="S69" s="19">
        <f t="shared" ca="1" si="500"/>
        <v>0</v>
      </c>
      <c r="T69" s="19">
        <f t="shared" ca="1" si="500"/>
        <v>0</v>
      </c>
      <c r="U69" s="19">
        <f t="shared" ca="1" si="500"/>
        <v>0</v>
      </c>
      <c r="V69" s="19">
        <f t="shared" ca="1" si="500"/>
        <v>0</v>
      </c>
      <c r="W69" s="19">
        <f t="shared" ca="1" si="500"/>
        <v>1</v>
      </c>
      <c r="X69" s="19">
        <f t="shared" ca="1" si="500"/>
        <v>1</v>
      </c>
      <c r="Y69" s="19">
        <f t="shared" ca="1" si="501"/>
        <v>1</v>
      </c>
      <c r="Z69" s="211"/>
      <c r="AA69" s="211"/>
      <c r="AB69" s="211"/>
      <c r="AC69" s="211"/>
      <c r="AD69" s="211"/>
      <c r="AE69" s="19">
        <f t="shared" ca="1" si="596"/>
        <v>0</v>
      </c>
      <c r="AF69" s="211"/>
      <c r="AG69" s="211"/>
      <c r="AH69" s="211"/>
      <c r="AI69" s="211"/>
      <c r="AJ69" s="211"/>
      <c r="AK69" s="211"/>
      <c r="AL69" s="211"/>
      <c r="AM69" s="211"/>
      <c r="AN69" s="136">
        <f t="shared" ca="1" si="502"/>
        <v>2</v>
      </c>
      <c r="AO69" s="136">
        <f ca="1">INDEX(CHOOSE($P69,DataAutumn!i.AdultDrys,DataWinter!i.AdultDrys,DataSpring!i.AdultDrys),1,$O69)</f>
        <v>4</v>
      </c>
      <c r="AP69" s="5">
        <f t="shared" ca="1" si="503"/>
        <v>1</v>
      </c>
      <c r="AQ69" s="5">
        <f t="shared" ca="1" si="503"/>
        <v>1</v>
      </c>
      <c r="AR69" s="5">
        <f t="shared" ca="1" si="504"/>
        <v>3</v>
      </c>
      <c r="AS69" s="211"/>
      <c r="AT69" s="211"/>
      <c r="AU69" s="211"/>
      <c r="AV69" s="353" t="str">
        <f t="shared" ca="1" si="566"/>
        <v>Gooding Ca 00005 GSW Lupin---- Graz---- OatF---- Graz---- GP150% YIELD100% (F33N11)</v>
      </c>
      <c r="AW69" s="9" t="str">
        <f ca="1">IF(COUNTIF(AV$5:AV69,AV69)=1,"-","Dup")</f>
        <v>-</v>
      </c>
      <c r="AX69" s="9"/>
      <c r="AY69" s="19" t="str">
        <f t="shared" ca="1" si="505"/>
        <v>-</v>
      </c>
      <c r="AZ69" s="19" t="str">
        <f t="shared" ca="1" si="505"/>
        <v>-</v>
      </c>
      <c r="BA69" s="19" t="str">
        <f t="shared" ca="1" si="505"/>
        <v>-</v>
      </c>
      <c r="BB69" s="19" t="str">
        <f t="shared" ca="1" si="505"/>
        <v>-</v>
      </c>
      <c r="BC69" s="19" t="str">
        <f t="shared" ca="1" si="505"/>
        <v>-</v>
      </c>
      <c r="BD69" s="19" t="str">
        <f t="shared" ca="1" si="505"/>
        <v>-</v>
      </c>
      <c r="BE69" s="19" t="str">
        <f t="shared" ca="1" si="505"/>
        <v>-</v>
      </c>
      <c r="BF69" s="19" t="b">
        <v>1</v>
      </c>
      <c r="BG69" s="9"/>
      <c r="BH69" s="19" t="b">
        <f t="shared" ca="1" si="506"/>
        <v>1</v>
      </c>
      <c r="BI69" s="19" t="str">
        <f t="shared" ca="1" si="506"/>
        <v>-</v>
      </c>
      <c r="BJ69" s="19" t="str">
        <f t="shared" ca="1" si="506"/>
        <v>-</v>
      </c>
      <c r="BK69" s="19" t="str">
        <f t="shared" ca="1" si="506"/>
        <v>-</v>
      </c>
      <c r="BL69" s="19" t="b">
        <f t="shared" ca="1" si="506"/>
        <v>0</v>
      </c>
      <c r="BM69" s="19">
        <f t="shared" ca="1" si="506"/>
        <v>0</v>
      </c>
      <c r="BN69" s="19" t="b">
        <f t="shared" ca="1" si="506"/>
        <v>1</v>
      </c>
      <c r="BO69" s="9"/>
      <c r="BP69" s="19" t="str">
        <f t="shared" ca="1" si="507"/>
        <v>-</v>
      </c>
      <c r="BQ69" s="5" t="str">
        <f t="shared" ca="1" si="567"/>
        <v>-</v>
      </c>
      <c r="BR69" s="5">
        <f t="shared" ca="1" si="568"/>
        <v>0</v>
      </c>
      <c r="BS69" s="19" t="str">
        <f t="shared" ca="1" si="508"/>
        <v>-</v>
      </c>
      <c r="BT69" s="19" t="str">
        <f t="shared" ca="1" si="508"/>
        <v>-</v>
      </c>
      <c r="BU69" s="19" t="str">
        <f t="shared" ca="1" si="508"/>
        <v>-</v>
      </c>
      <c r="BV69" s="5" t="str">
        <f t="shared" ca="1" si="569"/>
        <v>-</v>
      </c>
      <c r="BW69" s="5">
        <f t="shared" ca="1" si="570"/>
        <v>0</v>
      </c>
      <c r="BX69" s="19" t="str">
        <f t="shared" ca="1" si="508"/>
        <v>-</v>
      </c>
      <c r="BY69" s="5" t="str">
        <f t="shared" ca="1" si="571"/>
        <v>-</v>
      </c>
      <c r="BZ69" s="5">
        <f t="shared" ca="1" si="572"/>
        <v>0</v>
      </c>
      <c r="CA69" s="19" t="str">
        <f t="shared" ca="1" si="508"/>
        <v>-</v>
      </c>
      <c r="CB69" s="19" t="str">
        <f t="shared" ca="1" si="508"/>
        <v>-</v>
      </c>
      <c r="CC69" s="19" t="str">
        <f t="shared" ca="1" si="508"/>
        <v>-</v>
      </c>
      <c r="CD69" s="5" t="str">
        <f t="shared" ca="1" si="573"/>
        <v>-</v>
      </c>
      <c r="CE69" s="5">
        <f t="shared" ca="1" si="574"/>
        <v>0</v>
      </c>
      <c r="CF69" s="9"/>
      <c r="CG69" s="19" t="str">
        <f t="shared" ca="1" si="509"/>
        <v>-</v>
      </c>
      <c r="CH69" s="19" t="str">
        <f t="shared" ca="1" si="509"/>
        <v>-</v>
      </c>
      <c r="CI69" s="19" t="str">
        <f t="shared" ca="1" si="509"/>
        <v>-</v>
      </c>
      <c r="CJ69" s="19" t="str">
        <f t="shared" ca="1" si="509"/>
        <v>-</v>
      </c>
      <c r="CK69" s="19" t="str">
        <f t="shared" ca="1" si="509"/>
        <v>-</v>
      </c>
      <c r="CL69" s="19" t="str">
        <f t="shared" ca="1" si="509"/>
        <v>-</v>
      </c>
      <c r="CM69" s="19" t="str">
        <f t="shared" ca="1" si="509"/>
        <v>-</v>
      </c>
      <c r="CN69" s="19" t="str">
        <f t="shared" ca="1" si="509"/>
        <v>-</v>
      </c>
      <c r="CO69" s="19" t="str">
        <f t="shared" ca="1" si="509"/>
        <v>-</v>
      </c>
      <c r="CP69" s="19" t="str">
        <f t="shared" ca="1" si="509"/>
        <v>-</v>
      </c>
      <c r="CQ69" s="9"/>
      <c r="CR69" s="19" t="b">
        <v>0</v>
      </c>
      <c r="CS69" s="19" t="b">
        <v>0</v>
      </c>
      <c r="CT69" s="19" t="b">
        <v>0</v>
      </c>
      <c r="CU69" s="579">
        <f t="shared" ca="1" si="575"/>
        <v>2321200000</v>
      </c>
      <c r="CV69" s="19" t="b">
        <v>1</v>
      </c>
      <c r="CW69" s="19">
        <f t="shared" ca="1" si="576"/>
        <v>0</v>
      </c>
      <c r="CX69" s="19" t="str">
        <f t="shared" ca="1" si="576"/>
        <v>-</v>
      </c>
      <c r="CY69" s="578" t="str">
        <f t="shared" ca="1" si="576"/>
        <v>-</v>
      </c>
      <c r="CZ69" s="430">
        <f t="shared" ca="1" si="512"/>
        <v>669</v>
      </c>
      <c r="DA69" s="430">
        <f t="shared" ca="1" si="512"/>
        <v>703</v>
      </c>
      <c r="DB69" s="430">
        <f t="shared" ca="1" si="512"/>
        <v>738</v>
      </c>
      <c r="DC69" s="144">
        <f t="shared" ca="1" si="513"/>
        <v>413</v>
      </c>
      <c r="DD69" s="144">
        <f t="shared" ca="1" si="513"/>
        <v>448</v>
      </c>
      <c r="DE69" s="144">
        <f t="shared" ca="1" si="513"/>
        <v>483</v>
      </c>
      <c r="DF69" s="19" t="str">
        <f t="shared" ca="1" si="514"/>
        <v>-</v>
      </c>
      <c r="DG69" s="19" t="str">
        <f t="shared" ca="1" si="514"/>
        <v>-</v>
      </c>
      <c r="DH69" s="19" t="str">
        <f t="shared" ca="1" si="514"/>
        <v>-</v>
      </c>
      <c r="DI69" s="19" t="str">
        <f t="shared" ca="1" si="514"/>
        <v>-</v>
      </c>
      <c r="DJ69" s="19" t="str">
        <f t="shared" ca="1" si="514"/>
        <v>-</v>
      </c>
      <c r="DK69" s="19" t="str">
        <f t="shared" ca="1" si="514"/>
        <v>-</v>
      </c>
      <c r="DL69" s="19">
        <f t="shared" ca="1" si="514"/>
        <v>1</v>
      </c>
      <c r="DM69" s="19">
        <f t="shared" ca="1" si="514"/>
        <v>1</v>
      </c>
      <c r="DN69" s="19">
        <f t="shared" ca="1" si="514"/>
        <v>0</v>
      </c>
      <c r="DO69" s="19" t="str">
        <f t="shared" ca="1" si="514"/>
        <v>-</v>
      </c>
      <c r="DP69" s="19" t="str">
        <f t="shared" ca="1" si="514"/>
        <v>-</v>
      </c>
      <c r="DQ69" s="19" t="str">
        <f t="shared" ca="1" si="514"/>
        <v>-</v>
      </c>
      <c r="DR69" s="19" t="str">
        <f t="shared" ca="1" si="514"/>
        <v>-</v>
      </c>
      <c r="DS69" s="19" t="str">
        <f t="shared" ca="1" si="514"/>
        <v>-</v>
      </c>
      <c r="DT69" s="19">
        <f t="shared" ca="1" si="514"/>
        <v>0</v>
      </c>
      <c r="DU69" s="19" t="str">
        <f t="shared" ca="1" si="514"/>
        <v>-</v>
      </c>
      <c r="DV69" s="19" t="str">
        <f t="shared" ca="1" si="514"/>
        <v>-</v>
      </c>
      <c r="DW69" s="19" t="str">
        <f t="shared" ca="1" si="576"/>
        <v>-</v>
      </c>
      <c r="DX69" s="19">
        <f t="shared" ca="1" si="576"/>
        <v>1</v>
      </c>
      <c r="DY69" s="19">
        <f t="shared" ca="1" si="576"/>
        <v>1</v>
      </c>
      <c r="DZ69" s="9"/>
      <c r="EA69" s="19" t="str">
        <f t="shared" ca="1" si="515"/>
        <v>-</v>
      </c>
      <c r="EB69" s="19" t="str">
        <f t="shared" ca="1" si="515"/>
        <v>-</v>
      </c>
      <c r="EC69" s="19" t="str">
        <f t="shared" ca="1" si="515"/>
        <v>-</v>
      </c>
      <c r="ED69" s="19" t="str">
        <f t="shared" ca="1" si="515"/>
        <v>-</v>
      </c>
      <c r="EE69" s="19" t="str">
        <f t="shared" ca="1" si="515"/>
        <v>-</v>
      </c>
      <c r="EF69" s="19" t="str">
        <f t="shared" ca="1" si="515"/>
        <v>-</v>
      </c>
      <c r="EG69" s="19" t="str">
        <f t="shared" ca="1" si="515"/>
        <v>-</v>
      </c>
      <c r="EH69" s="19" t="str">
        <f t="shared" ca="1" si="515"/>
        <v>-</v>
      </c>
      <c r="EI69" s="19" t="str">
        <f t="shared" ca="1" si="515"/>
        <v>-</v>
      </c>
      <c r="EJ69" s="19" t="str">
        <f t="shared" ca="1" si="515"/>
        <v>-</v>
      </c>
      <c r="EK69" s="19" t="str">
        <f t="shared" ca="1" si="515"/>
        <v>-</v>
      </c>
      <c r="EL69" s="19" t="str">
        <f t="shared" ca="1" si="515"/>
        <v>-</v>
      </c>
      <c r="EM69" s="19">
        <f t="shared" ca="1" si="515"/>
        <v>0</v>
      </c>
      <c r="EN69" s="430">
        <f t="shared" ca="1" si="516"/>
        <v>0</v>
      </c>
      <c r="EO69" s="430">
        <f t="shared" ca="1" si="516"/>
        <v>0</v>
      </c>
      <c r="EP69" s="116">
        <f t="shared" ca="1" si="517"/>
        <v>0</v>
      </c>
      <c r="EQ69" s="116">
        <f t="shared" ca="1" si="517"/>
        <v>0</v>
      </c>
      <c r="ER69" s="116">
        <f t="shared" ca="1" si="517"/>
        <v>0</v>
      </c>
      <c r="ES69" s="116">
        <f t="shared" ca="1" si="517"/>
        <v>0</v>
      </c>
      <c r="ET69" s="116">
        <f t="shared" ca="1" si="517"/>
        <v>0</v>
      </c>
      <c r="EU69" s="534">
        <f t="shared" ca="1" si="518"/>
        <v>0</v>
      </c>
      <c r="EV69" s="116">
        <f t="shared" ca="1" si="519"/>
        <v>0</v>
      </c>
      <c r="EW69" s="116">
        <f t="shared" ca="1" si="519"/>
        <v>0</v>
      </c>
      <c r="EX69" s="116">
        <f t="shared" ca="1" si="519"/>
        <v>0</v>
      </c>
      <c r="EY69" s="116">
        <f t="shared" ca="1" si="519"/>
        <v>0</v>
      </c>
      <c r="EZ69" s="116">
        <f t="shared" ca="1" si="519"/>
        <v>0</v>
      </c>
      <c r="FA69" s="534">
        <f t="shared" ca="1" si="520"/>
        <v>0</v>
      </c>
      <c r="FB69" s="116">
        <f t="shared" ca="1" si="521"/>
        <v>0</v>
      </c>
      <c r="FC69" s="116">
        <f t="shared" ca="1" si="521"/>
        <v>0</v>
      </c>
      <c r="FD69" s="116">
        <f t="shared" ca="1" si="521"/>
        <v>0</v>
      </c>
      <c r="FE69" s="116">
        <f t="shared" ca="1" si="521"/>
        <v>0</v>
      </c>
      <c r="FF69" s="116">
        <f t="shared" ca="1" si="521"/>
        <v>0</v>
      </c>
      <c r="FG69" s="534">
        <f t="shared" ca="1" si="522"/>
        <v>0</v>
      </c>
      <c r="FH69" s="116">
        <f t="shared" ca="1" si="523"/>
        <v>0</v>
      </c>
      <c r="FI69" s="116">
        <f t="shared" ca="1" si="523"/>
        <v>0</v>
      </c>
      <c r="FJ69" s="116">
        <f t="shared" ca="1" si="523"/>
        <v>0</v>
      </c>
      <c r="FK69" s="116">
        <f t="shared" ca="1" si="523"/>
        <v>0</v>
      </c>
      <c r="FL69" s="116">
        <f t="shared" ca="1" si="523"/>
        <v>0</v>
      </c>
      <c r="FM69" s="534">
        <f t="shared" ca="1" si="524"/>
        <v>0</v>
      </c>
      <c r="FN69" s="116">
        <f t="shared" ca="1" si="525"/>
        <v>0</v>
      </c>
      <c r="FO69" s="116">
        <f t="shared" ca="1" si="525"/>
        <v>0</v>
      </c>
      <c r="FP69" s="116">
        <f t="shared" ca="1" si="525"/>
        <v>0</v>
      </c>
      <c r="FQ69" s="116">
        <f t="shared" ca="1" si="525"/>
        <v>0</v>
      </c>
      <c r="FR69" s="116">
        <f t="shared" ca="1" si="525"/>
        <v>0</v>
      </c>
      <c r="FS69" s="534">
        <f t="shared" ca="1" si="526"/>
        <v>0</v>
      </c>
      <c r="FT69" s="116">
        <f t="shared" ca="1" si="527"/>
        <v>0</v>
      </c>
      <c r="FU69" s="116">
        <f t="shared" ca="1" si="527"/>
        <v>0</v>
      </c>
      <c r="FV69" s="116">
        <f t="shared" ca="1" si="527"/>
        <v>0</v>
      </c>
      <c r="FW69" s="116">
        <f t="shared" ca="1" si="527"/>
        <v>0</v>
      </c>
      <c r="FX69" s="116">
        <f t="shared" ca="1" si="527"/>
        <v>0</v>
      </c>
      <c r="FY69" s="534">
        <f t="shared" ca="1" si="528"/>
        <v>0</v>
      </c>
      <c r="FZ69" s="117">
        <f t="shared" ca="1" si="529"/>
        <v>0</v>
      </c>
      <c r="GA69" s="117">
        <f t="shared" ca="1" si="529"/>
        <v>0</v>
      </c>
      <c r="GB69" s="117">
        <f t="shared" ca="1" si="529"/>
        <v>0</v>
      </c>
      <c r="GC69" s="117">
        <f t="shared" ca="1" si="529"/>
        <v>0</v>
      </c>
      <c r="GD69" s="552">
        <f t="shared" ca="1" si="530"/>
        <v>0</v>
      </c>
      <c r="GE69" s="552">
        <f t="shared" ca="1" si="530"/>
        <v>0</v>
      </c>
      <c r="GF69" s="552">
        <f t="shared" ca="1" si="530"/>
        <v>0</v>
      </c>
      <c r="GG69" s="552">
        <f t="shared" ca="1" si="530"/>
        <v>0</v>
      </c>
      <c r="GH69" s="552">
        <f t="shared" ca="1" si="530"/>
        <v>0</v>
      </c>
      <c r="GI69" s="552">
        <f t="shared" ca="1" si="530"/>
        <v>0</v>
      </c>
      <c r="GJ69" s="552">
        <f t="shared" ca="1" si="530"/>
        <v>0</v>
      </c>
      <c r="GK69" s="552">
        <f t="shared" ca="1" si="530"/>
        <v>0</v>
      </c>
      <c r="GL69" s="552">
        <f t="shared" ca="1" si="530"/>
        <v>0</v>
      </c>
      <c r="GM69" s="552">
        <f t="shared" ca="1" si="530"/>
        <v>0</v>
      </c>
      <c r="GN69" s="552">
        <f t="shared" ca="1" si="530"/>
        <v>0</v>
      </c>
      <c r="GO69" s="552">
        <f t="shared" ca="1" si="530"/>
        <v>0</v>
      </c>
      <c r="GP69" s="552">
        <f t="shared" ca="1" si="530"/>
        <v>0</v>
      </c>
      <c r="GQ69" s="552">
        <f t="shared" ca="1" si="530"/>
        <v>0</v>
      </c>
      <c r="GR69" s="552">
        <f t="shared" ca="1" si="530"/>
        <v>0</v>
      </c>
      <c r="GS69" s="552">
        <f t="shared" ca="1" si="530"/>
        <v>0</v>
      </c>
      <c r="GT69" s="552">
        <f t="shared" ca="1" si="530"/>
        <v>0</v>
      </c>
      <c r="GU69" s="552">
        <f t="shared" ca="1" si="530"/>
        <v>0</v>
      </c>
      <c r="GV69" s="552">
        <f t="shared" ca="1" si="530"/>
        <v>0</v>
      </c>
      <c r="GW69" s="552">
        <f t="shared" ca="1" si="530"/>
        <v>0</v>
      </c>
      <c r="GX69" s="19">
        <f t="shared" ca="1" si="531"/>
        <v>0</v>
      </c>
      <c r="GY69" s="116">
        <f t="shared" ca="1" si="532"/>
        <v>0</v>
      </c>
      <c r="GZ69" s="116">
        <f t="shared" ca="1" si="532"/>
        <v>0</v>
      </c>
      <c r="HA69" s="116">
        <f t="shared" ca="1" si="532"/>
        <v>0</v>
      </c>
      <c r="HB69" s="116">
        <f t="shared" ca="1" si="532"/>
        <v>0</v>
      </c>
      <c r="HC69" s="116">
        <f t="shared" ca="1" si="532"/>
        <v>0</v>
      </c>
      <c r="HD69" s="534">
        <f t="shared" ca="1" si="533"/>
        <v>0</v>
      </c>
      <c r="HE69" s="116">
        <f t="shared" ca="1" si="534"/>
        <v>0</v>
      </c>
      <c r="HF69" s="116">
        <f t="shared" ca="1" si="534"/>
        <v>0</v>
      </c>
      <c r="HG69" s="116">
        <f t="shared" ca="1" si="534"/>
        <v>0</v>
      </c>
      <c r="HH69" s="116">
        <f t="shared" ca="1" si="534"/>
        <v>0</v>
      </c>
      <c r="HI69" s="116">
        <f t="shared" ca="1" si="534"/>
        <v>0</v>
      </c>
      <c r="HJ69" s="534">
        <f t="shared" ca="1" si="535"/>
        <v>0</v>
      </c>
      <c r="HK69" s="116">
        <f t="shared" ca="1" si="536"/>
        <v>0</v>
      </c>
      <c r="HL69" s="116">
        <f t="shared" ca="1" si="536"/>
        <v>0</v>
      </c>
      <c r="HM69" s="116">
        <f t="shared" ca="1" si="536"/>
        <v>0</v>
      </c>
      <c r="HN69" s="116">
        <f t="shared" ca="1" si="536"/>
        <v>0</v>
      </c>
      <c r="HO69" s="116">
        <f t="shared" ca="1" si="536"/>
        <v>0</v>
      </c>
      <c r="HP69" s="534">
        <f t="shared" ca="1" si="537"/>
        <v>0</v>
      </c>
      <c r="HQ69" s="116">
        <f t="shared" ca="1" si="538"/>
        <v>0</v>
      </c>
      <c r="HR69" s="116">
        <f t="shared" ca="1" si="538"/>
        <v>0</v>
      </c>
      <c r="HS69" s="116">
        <f t="shared" ca="1" si="538"/>
        <v>0</v>
      </c>
      <c r="HT69" s="116">
        <f t="shared" ca="1" si="538"/>
        <v>0</v>
      </c>
      <c r="HU69" s="116">
        <f t="shared" ca="1" si="538"/>
        <v>0</v>
      </c>
      <c r="HV69" s="534">
        <f t="shared" ca="1" si="539"/>
        <v>0</v>
      </c>
      <c r="HW69" s="116">
        <f t="shared" ca="1" si="540"/>
        <v>0</v>
      </c>
      <c r="HX69" s="116">
        <f t="shared" ca="1" si="540"/>
        <v>0</v>
      </c>
      <c r="HY69" s="116">
        <f t="shared" ca="1" si="540"/>
        <v>0</v>
      </c>
      <c r="HZ69" s="116">
        <f t="shared" ca="1" si="540"/>
        <v>0</v>
      </c>
      <c r="IA69" s="116">
        <f t="shared" ca="1" si="540"/>
        <v>0</v>
      </c>
      <c r="IB69" s="534">
        <f t="shared" ca="1" si="541"/>
        <v>0</v>
      </c>
      <c r="IC69" s="116">
        <f t="shared" ca="1" si="542"/>
        <v>0</v>
      </c>
      <c r="ID69" s="116">
        <f t="shared" ca="1" si="542"/>
        <v>0</v>
      </c>
      <c r="IE69" s="116">
        <f t="shared" ca="1" si="542"/>
        <v>0</v>
      </c>
      <c r="IF69" s="116">
        <f t="shared" ca="1" si="542"/>
        <v>0</v>
      </c>
      <c r="IG69" s="116">
        <f t="shared" ca="1" si="542"/>
        <v>0</v>
      </c>
      <c r="IH69" s="534">
        <f t="shared" ca="1" si="543"/>
        <v>0</v>
      </c>
      <c r="II69" s="117">
        <f t="shared" ca="1" si="544"/>
        <v>0</v>
      </c>
      <c r="IJ69" s="117">
        <f t="shared" ca="1" si="544"/>
        <v>0</v>
      </c>
      <c r="IK69" s="117">
        <f t="shared" ca="1" si="544"/>
        <v>0</v>
      </c>
      <c r="IL69" s="117">
        <f t="shared" ca="1" si="544"/>
        <v>0</v>
      </c>
      <c r="IM69" s="552">
        <f t="shared" ca="1" si="545"/>
        <v>0</v>
      </c>
      <c r="IN69" s="552">
        <f t="shared" ca="1" si="545"/>
        <v>0</v>
      </c>
      <c r="IO69" s="552">
        <f t="shared" ca="1" si="545"/>
        <v>0</v>
      </c>
      <c r="IP69" s="552">
        <f t="shared" ca="1" si="545"/>
        <v>0</v>
      </c>
      <c r="IQ69" s="552">
        <f t="shared" ca="1" si="545"/>
        <v>0</v>
      </c>
      <c r="IR69" s="552">
        <f t="shared" ca="1" si="545"/>
        <v>0</v>
      </c>
      <c r="IS69" s="552">
        <f t="shared" ca="1" si="545"/>
        <v>0</v>
      </c>
      <c r="IT69" s="552">
        <f t="shared" ca="1" si="545"/>
        <v>0</v>
      </c>
      <c r="IU69" s="552">
        <f t="shared" ca="1" si="545"/>
        <v>0</v>
      </c>
      <c r="IV69" s="552">
        <f t="shared" ca="1" si="545"/>
        <v>0</v>
      </c>
      <c r="IW69" s="552">
        <f t="shared" ca="1" si="545"/>
        <v>0</v>
      </c>
      <c r="IX69" s="552">
        <f t="shared" ca="1" si="545"/>
        <v>0</v>
      </c>
      <c r="IY69" s="552">
        <f t="shared" ca="1" si="545"/>
        <v>0</v>
      </c>
      <c r="IZ69" s="552">
        <f t="shared" ca="1" si="545"/>
        <v>0</v>
      </c>
      <c r="JA69" s="552">
        <f t="shared" ca="1" si="545"/>
        <v>0</v>
      </c>
      <c r="JB69" s="552">
        <f t="shared" ca="1" si="545"/>
        <v>0</v>
      </c>
      <c r="JC69" s="552">
        <f t="shared" ca="1" si="545"/>
        <v>0</v>
      </c>
      <c r="JD69" s="552">
        <f t="shared" ca="1" si="545"/>
        <v>0</v>
      </c>
      <c r="JE69" s="552">
        <f t="shared" ca="1" si="545"/>
        <v>0</v>
      </c>
      <c r="JF69" s="552">
        <f t="shared" ca="1" si="545"/>
        <v>0</v>
      </c>
      <c r="JG69" s="19">
        <f t="shared" ca="1" si="546"/>
        <v>0</v>
      </c>
      <c r="JH69" s="5">
        <f t="shared" ca="1" si="577"/>
        <v>43</v>
      </c>
      <c r="JI69" s="9"/>
      <c r="JJ69" s="5">
        <f t="shared" ca="1" si="578"/>
        <v>1</v>
      </c>
      <c r="JK69" s="5" t="b">
        <f t="shared" ca="1" si="578"/>
        <v>1</v>
      </c>
      <c r="JL69" s="19">
        <f t="shared" ca="1" si="547"/>
        <v>0</v>
      </c>
      <c r="JM69" s="5">
        <f t="shared" ca="1" si="579"/>
        <v>0</v>
      </c>
      <c r="JN69" s="5">
        <f t="shared" ca="1" si="580"/>
        <v>0.01</v>
      </c>
      <c r="JO69" s="5">
        <f t="shared" si="581"/>
        <v>0</v>
      </c>
      <c r="JP69" s="19">
        <f t="shared" ca="1" si="547"/>
        <v>0</v>
      </c>
      <c r="JQ69" s="5">
        <f t="shared" ca="1" si="582"/>
        <v>60</v>
      </c>
      <c r="JR69" s="5">
        <f t="shared" si="583"/>
        <v>1</v>
      </c>
      <c r="JS69" s="19">
        <f t="shared" ca="1" si="547"/>
        <v>0</v>
      </c>
      <c r="JT69" s="19">
        <f t="shared" ca="1" si="547"/>
        <v>0</v>
      </c>
      <c r="JU69" s="19">
        <f t="shared" ca="1" si="547"/>
        <v>0</v>
      </c>
      <c r="JV69" s="19">
        <f t="shared" ca="1" si="547"/>
        <v>0</v>
      </c>
      <c r="JW69" s="19">
        <f t="shared" ca="1" si="547"/>
        <v>0</v>
      </c>
      <c r="JX69" s="19">
        <f t="shared" ca="1" si="547"/>
        <v>0</v>
      </c>
      <c r="JY69" s="19">
        <f t="shared" ca="1" si="547"/>
        <v>0</v>
      </c>
      <c r="JZ69" s="19">
        <f t="shared" ca="1" si="547"/>
        <v>0</v>
      </c>
      <c r="KA69" s="19">
        <f t="shared" ca="1" si="547"/>
        <v>0</v>
      </c>
      <c r="KB69" s="19">
        <f t="shared" ca="1" si="547"/>
        <v>0</v>
      </c>
      <c r="KC69" s="19">
        <f t="shared" ca="1" si="547"/>
        <v>0</v>
      </c>
      <c r="KD69" s="19">
        <f t="shared" ca="1" si="547"/>
        <v>0</v>
      </c>
      <c r="KE69" s="19">
        <f t="shared" ca="1" si="547"/>
        <v>0</v>
      </c>
      <c r="KF69" s="19">
        <f t="shared" ca="1" si="547"/>
        <v>0</v>
      </c>
      <c r="KG69" s="19">
        <f t="shared" ca="1" si="547"/>
        <v>0</v>
      </c>
      <c r="KH69" s="19">
        <f t="shared" ca="1" si="547"/>
        <v>0</v>
      </c>
      <c r="KI69" s="19">
        <f t="shared" ca="1" si="547"/>
        <v>0</v>
      </c>
      <c r="KJ69" s="19">
        <f t="shared" ca="1" si="547"/>
        <v>0</v>
      </c>
      <c r="KK69" s="19">
        <f t="shared" ca="1" si="547"/>
        <v>0</v>
      </c>
      <c r="KL69" s="19">
        <f t="shared" ca="1" si="547"/>
        <v>0</v>
      </c>
      <c r="KM69" s="19">
        <f t="shared" ca="1" si="547"/>
        <v>0</v>
      </c>
      <c r="KN69" s="5">
        <f t="shared" ca="1" si="584"/>
        <v>0</v>
      </c>
      <c r="KO69" s="5">
        <f t="shared" ca="1" si="584"/>
        <v>0</v>
      </c>
      <c r="KP69" s="5">
        <f t="shared" ca="1" si="584"/>
        <v>0.05</v>
      </c>
      <c r="KQ69" s="5">
        <f t="shared" ca="1" si="584"/>
        <v>0.05</v>
      </c>
      <c r="KR69" s="19">
        <f t="shared" ref="KR69:LC76" ca="1" si="597">OFFSET(KR$5,$B69,0)</f>
        <v>0</v>
      </c>
      <c r="KS69" s="19">
        <f t="shared" ca="1" si="597"/>
        <v>0</v>
      </c>
      <c r="KT69" s="19">
        <f t="shared" ca="1" si="597"/>
        <v>0</v>
      </c>
      <c r="KU69" s="19">
        <f t="shared" ca="1" si="597"/>
        <v>0</v>
      </c>
      <c r="KV69" s="19">
        <f t="shared" ca="1" si="597"/>
        <v>0</v>
      </c>
      <c r="KW69" s="19">
        <f t="shared" ca="1" si="597"/>
        <v>0</v>
      </c>
      <c r="KX69" s="19">
        <f t="shared" ca="1" si="597"/>
        <v>1</v>
      </c>
      <c r="KY69" s="19">
        <f t="shared" ca="1" si="597"/>
        <v>0</v>
      </c>
      <c r="KZ69" s="19">
        <f t="shared" ca="1" si="597"/>
        <v>0</v>
      </c>
      <c r="LA69" s="19">
        <f t="shared" ca="1" si="597"/>
        <v>0</v>
      </c>
      <c r="LB69" s="19">
        <f t="shared" ca="1" si="597"/>
        <v>0</v>
      </c>
      <c r="LC69" s="19">
        <f t="shared" ca="1" si="597"/>
        <v>1</v>
      </c>
      <c r="LD69" s="9"/>
      <c r="LE69" s="19" t="str">
        <f t="shared" ca="1" si="548"/>
        <v>-</v>
      </c>
      <c r="LF69" s="19" t="str">
        <f t="shared" ca="1" si="548"/>
        <v>-</v>
      </c>
      <c r="LG69" s="19" t="str">
        <f t="shared" ca="1" si="548"/>
        <v>-</v>
      </c>
      <c r="LH69" s="19" t="str">
        <f t="shared" ca="1" si="548"/>
        <v>-</v>
      </c>
      <c r="LI69" s="5" t="b">
        <f t="shared" ca="1" si="585"/>
        <v>0</v>
      </c>
      <c r="LJ69" s="5" t="b">
        <f t="shared" ca="1" si="586"/>
        <v>0</v>
      </c>
      <c r="LK69" s="5" t="b">
        <f t="shared" ca="1" si="586"/>
        <v>1</v>
      </c>
      <c r="LL69" s="5" t="b">
        <f t="shared" ca="1" si="586"/>
        <v>0</v>
      </c>
      <c r="LM69" s="136">
        <f t="shared" ca="1" si="587"/>
        <v>2</v>
      </c>
      <c r="LN69" s="136">
        <f t="shared" ca="1" si="587"/>
        <v>2</v>
      </c>
      <c r="LO69" s="5" t="b">
        <f t="shared" ca="1" si="588"/>
        <v>0</v>
      </c>
      <c r="LP69" s="5" t="b">
        <f t="shared" ca="1" si="588"/>
        <v>0</v>
      </c>
      <c r="LQ69" s="5" t="b">
        <f t="shared" ca="1" si="588"/>
        <v>1</v>
      </c>
      <c r="LR69" s="5" t="b">
        <f t="shared" ca="1" si="588"/>
        <v>0</v>
      </c>
      <c r="LS69" s="5">
        <f t="shared" ca="1" si="589"/>
        <v>1</v>
      </c>
      <c r="LT69" s="5">
        <f t="shared" ca="1" si="589"/>
        <v>0.66</v>
      </c>
      <c r="LU69" s="5" t="b">
        <f t="shared" ca="1" si="590"/>
        <v>1</v>
      </c>
      <c r="LV69" s="5" t="str" cm="1">
        <f t="array" aca="1" ref="LV69" ca="1">IF(OR(LW69:MD69&lt;&gt;"-"),TRUE,"-")</f>
        <v>-</v>
      </c>
      <c r="LW69" s="19" t="str">
        <f t="shared" ca="1" si="550"/>
        <v>-</v>
      </c>
      <c r="LX69" s="19" t="str">
        <f t="shared" ca="1" si="550"/>
        <v>-</v>
      </c>
      <c r="LY69" s="19" t="str">
        <f t="shared" ca="1" si="550"/>
        <v>-</v>
      </c>
      <c r="LZ69" s="19" t="str">
        <f t="shared" ca="1" si="550"/>
        <v>-</v>
      </c>
      <c r="MA69" s="19" t="str">
        <f t="shared" ca="1" si="550"/>
        <v>-</v>
      </c>
      <c r="MB69" s="19" t="str">
        <f t="shared" ca="1" si="550"/>
        <v>-</v>
      </c>
      <c r="MC69" s="19" t="str">
        <f t="shared" ca="1" si="550"/>
        <v>-</v>
      </c>
      <c r="MD69" s="19" t="str">
        <f t="shared" ca="1" si="550"/>
        <v>-</v>
      </c>
      <c r="ME69" s="5" t="b">
        <f t="array" aca="1" ref="ME69" ca="1">IF(OR(MF69:ML69&lt;&gt;"-"),TRUE,"-")</f>
        <v>1</v>
      </c>
      <c r="MF69" s="19">
        <f t="shared" ca="1" si="551"/>
        <v>0</v>
      </c>
      <c r="MG69" s="19" t="str">
        <f t="shared" ca="1" si="551"/>
        <v>-</v>
      </c>
      <c r="MH69" s="19">
        <f t="shared" ca="1" si="551"/>
        <v>999999</v>
      </c>
      <c r="MI69" s="19">
        <f t="shared" ca="1" si="551"/>
        <v>999999</v>
      </c>
      <c r="MJ69" s="19">
        <f t="shared" ca="1" si="551"/>
        <v>999999</v>
      </c>
      <c r="MK69" s="19">
        <f t="shared" ca="1" si="551"/>
        <v>999999</v>
      </c>
      <c r="ML69" s="19">
        <f t="shared" ca="1" si="551"/>
        <v>999999</v>
      </c>
      <c r="MM69" s="19" t="str">
        <f t="shared" ca="1" si="551"/>
        <v>-</v>
      </c>
      <c r="MN69" s="19" t="str">
        <f t="shared" ca="1" si="551"/>
        <v>-</v>
      </c>
      <c r="MO69" s="19" t="str">
        <f t="shared" ca="1" si="551"/>
        <v>-</v>
      </c>
      <c r="MP69" s="19" t="b">
        <f t="shared" ca="1" si="551"/>
        <v>0</v>
      </c>
      <c r="MQ69" s="19">
        <f t="shared" ca="1" si="551"/>
        <v>0</v>
      </c>
      <c r="MR69" s="5" t="str">
        <f t="shared" ca="1" si="591"/>
        <v>-</v>
      </c>
      <c r="MS69" s="5" t="str">
        <f t="shared" ca="1" si="591"/>
        <v>-</v>
      </c>
      <c r="MT69" s="5" t="str">
        <f t="shared" ca="1" si="591"/>
        <v>-</v>
      </c>
      <c r="MU69" s="5" t="str">
        <f t="shared" ca="1" si="591"/>
        <v>-</v>
      </c>
      <c r="MV69" s="19" t="str">
        <f t="shared" ca="1" si="553"/>
        <v>-</v>
      </c>
      <c r="MW69" s="19" t="str">
        <f t="shared" ca="1" si="553"/>
        <v>-</v>
      </c>
      <c r="MX69" s="19" t="str">
        <f t="shared" ca="1" si="553"/>
        <v>-</v>
      </c>
      <c r="MY69" s="19" t="str">
        <f t="shared" ca="1" si="553"/>
        <v>-</v>
      </c>
      <c r="MZ69" s="19" t="str">
        <f t="shared" ca="1" si="553"/>
        <v>-</v>
      </c>
      <c r="NA69" s="19" t="str">
        <f t="shared" ca="1" si="553"/>
        <v>-</v>
      </c>
      <c r="NB69" s="19" t="str">
        <f t="shared" ca="1" si="553"/>
        <v>-</v>
      </c>
      <c r="NC69" s="5" t="str">
        <f t="shared" ca="1" si="592"/>
        <v>-</v>
      </c>
      <c r="ND69" s="5">
        <f t="shared" ca="1" si="592"/>
        <v>500</v>
      </c>
      <c r="NE69" s="5">
        <f t="shared" ca="1" si="592"/>
        <v>500</v>
      </c>
      <c r="NF69" s="5" t="str">
        <f t="shared" ca="1" si="592"/>
        <v>-</v>
      </c>
      <c r="NG69" s="5">
        <f t="shared" ca="1" si="592"/>
        <v>150</v>
      </c>
      <c r="NH69" s="5">
        <f t="shared" ca="1" si="592"/>
        <v>550</v>
      </c>
      <c r="NI69" s="5">
        <f t="shared" ca="1" si="593"/>
        <v>1</v>
      </c>
      <c r="NJ69" s="9"/>
      <c r="NK69" s="19">
        <f t="shared" ca="1" si="553"/>
        <v>70</v>
      </c>
      <c r="NL69" s="19">
        <f t="shared" ca="1" si="553"/>
        <v>50</v>
      </c>
      <c r="NM69" s="19">
        <f t="shared" ca="1" si="553"/>
        <v>75</v>
      </c>
      <c r="NN69" s="19">
        <f t="shared" ca="1" si="553"/>
        <v>50</v>
      </c>
      <c r="NO69" s="5">
        <f t="shared" ca="1" si="554"/>
        <v>1</v>
      </c>
      <c r="NP69" s="5">
        <f t="shared" ca="1" si="555"/>
        <v>1</v>
      </c>
      <c r="NQ69" s="463">
        <f>1.5</f>
        <v>1.5</v>
      </c>
      <c r="NR69" s="19">
        <f t="shared" ca="1" si="594"/>
        <v>1</v>
      </c>
      <c r="NS69" s="9"/>
      <c r="NT69" s="19" t="b">
        <f t="shared" ca="1" si="553"/>
        <v>0</v>
      </c>
      <c r="NU69" s="19" t="b">
        <f t="shared" ca="1" si="553"/>
        <v>0</v>
      </c>
      <c r="NV69" s="19" t="str">
        <f t="shared" ca="1" si="553"/>
        <v>-</v>
      </c>
      <c r="NW69" s="19" t="str">
        <f t="shared" ca="1" si="553"/>
        <v>-</v>
      </c>
      <c r="NX69" s="19">
        <f t="shared" ca="1" si="553"/>
        <v>1</v>
      </c>
      <c r="NY69" s="19">
        <f t="shared" ca="1" si="553"/>
        <v>1</v>
      </c>
      <c r="NZ69" s="19">
        <f t="shared" ca="1" si="553"/>
        <v>2.1403206110492325</v>
      </c>
      <c r="OA69" s="19">
        <f t="shared" ca="1" si="553"/>
        <v>1.965073149607067</v>
      </c>
      <c r="OB69" s="19">
        <f t="shared" ca="1" si="553"/>
        <v>1.9869867897902949</v>
      </c>
      <c r="OC69" s="19">
        <f t="shared" ca="1" si="553"/>
        <v>0.84809443844984356</v>
      </c>
      <c r="OD69" s="19">
        <f t="shared" ca="1" si="553"/>
        <v>1.2867145190754228</v>
      </c>
      <c r="OE69" s="19">
        <f t="shared" ca="1" si="553"/>
        <v>1</v>
      </c>
      <c r="OF69" s="19">
        <f t="shared" ca="1" si="553"/>
        <v>0.26</v>
      </c>
      <c r="OG69" s="9"/>
      <c r="OH69" s="535" t="str">
        <f t="shared" ca="1" si="558"/>
        <v>-</v>
      </c>
      <c r="OI69" s="535" t="str">
        <f t="shared" ca="1" si="558"/>
        <v>-</v>
      </c>
      <c r="OJ69" s="535" t="str">
        <f t="shared" ca="1" si="558"/>
        <v>-</v>
      </c>
      <c r="OK69" s="535" t="str">
        <f t="shared" ca="1" si="558"/>
        <v>-</v>
      </c>
      <c r="OL69" s="535" t="str">
        <f t="shared" ca="1" si="558"/>
        <v>-</v>
      </c>
      <c r="OM69" s="535" t="str">
        <f t="shared" ca="1" si="558"/>
        <v>-</v>
      </c>
      <c r="ON69" s="535" t="str">
        <f t="shared" ca="1" si="558"/>
        <v>-</v>
      </c>
      <c r="OO69" s="535" t="str">
        <f t="shared" ca="1" si="558"/>
        <v>-</v>
      </c>
      <c r="OP69" s="535" t="str">
        <f t="shared" ca="1" si="558"/>
        <v>-</v>
      </c>
      <c r="OQ69" s="535" t="str">
        <f t="shared" ca="1" si="558"/>
        <v>-</v>
      </c>
      <c r="OR69" s="535" t="str">
        <f t="shared" ca="1" si="558"/>
        <v>-</v>
      </c>
      <c r="OS69" s="535" t="str">
        <f t="shared" ca="1" si="558"/>
        <v>-</v>
      </c>
      <c r="OT69" s="535" t="str">
        <f t="shared" ca="1" si="558"/>
        <v>-</v>
      </c>
      <c r="OU69" s="535" t="str">
        <f t="shared" ca="1" si="558"/>
        <v>-</v>
      </c>
      <c r="OV69" s="535" t="str">
        <f t="shared" ca="1" si="558"/>
        <v>-</v>
      </c>
      <c r="OW69" s="535" t="str">
        <f t="shared" ca="1" si="558"/>
        <v>-</v>
      </c>
      <c r="OX69" s="535" t="str">
        <f t="shared" ca="1" si="558"/>
        <v>-</v>
      </c>
      <c r="OY69" s="535" t="str">
        <f t="shared" ca="1" si="558"/>
        <v>-</v>
      </c>
      <c r="OZ69" s="535" t="str">
        <f t="shared" ca="1" si="558"/>
        <v>-</v>
      </c>
      <c r="PA69" s="535" t="str">
        <f t="shared" ca="1" si="558"/>
        <v>-</v>
      </c>
      <c r="PB69" s="535" t="str">
        <f t="shared" ca="1" si="558"/>
        <v>-</v>
      </c>
      <c r="PC69" s="535" t="str">
        <f t="shared" ca="1" si="558"/>
        <v>-</v>
      </c>
      <c r="PD69" s="535" t="str">
        <f t="shared" ca="1" si="558"/>
        <v>-</v>
      </c>
      <c r="PE69" s="535" t="str">
        <f t="shared" ca="1" si="558"/>
        <v>-</v>
      </c>
      <c r="PF69" s="535" t="str">
        <f t="shared" ca="1" si="558"/>
        <v>-</v>
      </c>
      <c r="PG69" s="535" t="str">
        <f t="shared" ca="1" si="558"/>
        <v>-</v>
      </c>
      <c r="PH69" s="535" t="str">
        <f t="shared" ca="1" si="558"/>
        <v>-</v>
      </c>
      <c r="PI69" s="535" t="str">
        <f t="shared" ca="1" si="558"/>
        <v>-</v>
      </c>
      <c r="PJ69" s="535" t="str">
        <f t="shared" ca="1" si="558"/>
        <v>-</v>
      </c>
      <c r="PK69" s="535" t="str">
        <f t="shared" ca="1" si="558"/>
        <v>-</v>
      </c>
      <c r="PL69" s="535" t="str">
        <f t="shared" ca="1" si="558"/>
        <v>-</v>
      </c>
      <c r="PM69" s="535" t="str">
        <f t="shared" ca="1" si="558"/>
        <v>-</v>
      </c>
      <c r="PN69" s="535" t="str">
        <f t="shared" ca="1" si="558"/>
        <v>-</v>
      </c>
      <c r="PO69" s="535" t="str">
        <f t="shared" ca="1" si="558"/>
        <v>-</v>
      </c>
      <c r="PP69" s="535" t="str">
        <f t="shared" ca="1" si="558"/>
        <v>-</v>
      </c>
      <c r="PQ69" s="535" t="str">
        <f t="shared" ca="1" si="558"/>
        <v>-</v>
      </c>
      <c r="PR69" s="545" t="str">
        <f t="shared" ca="1" si="559"/>
        <v>-</v>
      </c>
      <c r="PS69" s="545" t="str">
        <f t="shared" ca="1" si="559"/>
        <v>-</v>
      </c>
      <c r="PT69" s="545" t="str">
        <f t="shared" ca="1" si="559"/>
        <v>-</v>
      </c>
      <c r="PU69" s="545" t="str">
        <f t="shared" ca="1" si="559"/>
        <v>-</v>
      </c>
      <c r="PV69" s="545" t="str">
        <f t="shared" ca="1" si="559"/>
        <v>-</v>
      </c>
      <c r="PW69" s="545" t="str">
        <f t="shared" ca="1" si="559"/>
        <v>-</v>
      </c>
      <c r="PX69" s="545" t="str">
        <f t="shared" ca="1" si="559"/>
        <v>-</v>
      </c>
      <c r="PY69" s="545" t="str">
        <f t="shared" ca="1" si="559"/>
        <v>-</v>
      </c>
      <c r="PZ69" s="545" t="str">
        <f t="shared" ca="1" si="559"/>
        <v>-</v>
      </c>
      <c r="QA69" s="545" t="str">
        <f t="shared" ca="1" si="559"/>
        <v>-</v>
      </c>
      <c r="QB69" s="545" t="str">
        <f t="shared" ca="1" si="559"/>
        <v>-</v>
      </c>
      <c r="QC69" s="545" t="str">
        <f t="shared" ca="1" si="559"/>
        <v>-</v>
      </c>
      <c r="QD69" s="545" t="str">
        <f t="shared" ca="1" si="559"/>
        <v>-</v>
      </c>
      <c r="QE69" s="545" t="str">
        <f t="shared" ca="1" si="559"/>
        <v>-</v>
      </c>
      <c r="QF69" s="545" t="str">
        <f t="shared" ca="1" si="559"/>
        <v>-</v>
      </c>
      <c r="QG69" s="545" t="str">
        <f t="shared" ca="1" si="559"/>
        <v>-</v>
      </c>
      <c r="QH69" s="545" t="str">
        <f t="shared" ca="1" si="559"/>
        <v>-</v>
      </c>
      <c r="QI69" s="545" t="str">
        <f t="shared" ca="1" si="559"/>
        <v>-</v>
      </c>
      <c r="QJ69" s="545" t="str">
        <f t="shared" ca="1" si="559"/>
        <v>-</v>
      </c>
      <c r="QK69" s="545" t="str">
        <f t="shared" ca="1" si="559"/>
        <v>-</v>
      </c>
      <c r="QL69" s="545" t="str">
        <f t="shared" ca="1" si="559"/>
        <v>-</v>
      </c>
      <c r="QM69" s="545" t="str">
        <f t="shared" ca="1" si="559"/>
        <v>-</v>
      </c>
      <c r="QN69" s="545" t="str">
        <f t="shared" ca="1" si="559"/>
        <v>-</v>
      </c>
      <c r="QO69" s="545" t="str">
        <f t="shared" ca="1" si="559"/>
        <v>-</v>
      </c>
      <c r="QP69" s="545" t="str">
        <f t="shared" ca="1" si="559"/>
        <v>-</v>
      </c>
      <c r="QQ69" s="545" t="str">
        <f t="shared" ca="1" si="559"/>
        <v>-</v>
      </c>
      <c r="QR69" s="535" t="str">
        <f t="shared" ca="1" si="560"/>
        <v>-</v>
      </c>
      <c r="QS69" s="535" t="str">
        <f t="shared" ca="1" si="560"/>
        <v>-</v>
      </c>
      <c r="QT69" s="535" t="str">
        <f t="shared" ca="1" si="560"/>
        <v>-</v>
      </c>
      <c r="QU69" s="535" t="str">
        <f t="shared" ca="1" si="560"/>
        <v>-</v>
      </c>
      <c r="QV69" s="535" t="str">
        <f t="shared" ca="1" si="560"/>
        <v>-</v>
      </c>
      <c r="QW69" s="535" t="str">
        <f t="shared" ca="1" si="560"/>
        <v>-</v>
      </c>
      <c r="QX69" s="535" t="str">
        <f t="shared" ca="1" si="560"/>
        <v>-</v>
      </c>
      <c r="QY69" s="535" t="str">
        <f t="shared" ca="1" si="560"/>
        <v>-</v>
      </c>
      <c r="QZ69" s="535" t="str">
        <f t="shared" ca="1" si="560"/>
        <v>-</v>
      </c>
      <c r="RA69" s="535" t="str">
        <f t="shared" ca="1" si="560"/>
        <v>-</v>
      </c>
      <c r="RB69" s="535" t="str">
        <f t="shared" ca="1" si="560"/>
        <v>-</v>
      </c>
      <c r="RC69" s="535" t="str">
        <f t="shared" ca="1" si="560"/>
        <v>-</v>
      </c>
      <c r="RD69" s="535" t="b">
        <f t="shared" ca="1" si="560"/>
        <v>1</v>
      </c>
      <c r="RE69" s="535" t="b">
        <f t="shared" ca="1" si="560"/>
        <v>1</v>
      </c>
      <c r="RF69" s="535" t="b">
        <f t="shared" ca="1" si="560"/>
        <v>1</v>
      </c>
      <c r="RG69" s="535" t="b">
        <f t="shared" ca="1" si="560"/>
        <v>1</v>
      </c>
      <c r="RH69" s="535" t="b">
        <f t="shared" ca="1" si="560"/>
        <v>1</v>
      </c>
      <c r="RI69" s="535" t="b">
        <f t="shared" ca="1" si="560"/>
        <v>1</v>
      </c>
      <c r="RJ69" s="535" t="str">
        <f t="shared" ca="1" si="560"/>
        <v>-</v>
      </c>
      <c r="RK69" s="535" t="str">
        <f t="shared" ca="1" si="560"/>
        <v>-</v>
      </c>
      <c r="RL69" s="535" t="str">
        <f t="shared" ca="1" si="560"/>
        <v>-</v>
      </c>
      <c r="RM69" s="535" t="str">
        <f t="shared" ca="1" si="560"/>
        <v>-</v>
      </c>
      <c r="RN69" s="535" t="str">
        <f t="shared" ca="1" si="560"/>
        <v>-</v>
      </c>
      <c r="RO69" s="535" t="str">
        <f t="shared" ca="1" si="560"/>
        <v>-</v>
      </c>
      <c r="RP69" s="535" t="str">
        <f t="shared" ca="1" si="560"/>
        <v>-</v>
      </c>
      <c r="RQ69" s="535" t="str">
        <f t="shared" ca="1" si="560"/>
        <v>-</v>
      </c>
      <c r="RR69" s="535" t="str">
        <f t="shared" ca="1" si="560"/>
        <v>-</v>
      </c>
      <c r="RS69" s="535" t="str">
        <f t="shared" ca="1" si="560"/>
        <v>-</v>
      </c>
      <c r="RT69" s="535" t="str">
        <f t="shared" ca="1" si="560"/>
        <v>-</v>
      </c>
      <c r="RU69" s="535" t="str">
        <f t="shared" ca="1" si="560"/>
        <v>-</v>
      </c>
      <c r="RV69" s="535" t="str">
        <f t="shared" ca="1" si="560"/>
        <v>-</v>
      </c>
      <c r="RW69" s="535" t="str">
        <f t="shared" ca="1" si="560"/>
        <v>-</v>
      </c>
      <c r="RX69" s="535" t="str">
        <f t="shared" ca="1" si="560"/>
        <v>-</v>
      </c>
      <c r="RY69" s="535" t="str">
        <f t="shared" ca="1" si="560"/>
        <v>-</v>
      </c>
      <c r="RZ69" s="535" t="str">
        <f t="shared" ca="1" si="560"/>
        <v>-</v>
      </c>
      <c r="SA69" s="535" t="str">
        <f t="shared" ca="1" si="560"/>
        <v>-</v>
      </c>
      <c r="SB69" s="545" t="b">
        <f t="shared" ca="1" si="561"/>
        <v>1</v>
      </c>
      <c r="SC69" s="545" t="b">
        <f t="shared" ca="1" si="561"/>
        <v>1</v>
      </c>
      <c r="SD69" s="545" t="b">
        <f t="shared" ca="1" si="561"/>
        <v>1</v>
      </c>
      <c r="SE69" s="545" t="b">
        <f t="shared" ca="1" si="561"/>
        <v>1</v>
      </c>
      <c r="SF69" s="545" t="b">
        <f t="shared" ca="1" si="561"/>
        <v>1</v>
      </c>
      <c r="SG69" s="545" t="b">
        <f t="shared" ca="1" si="561"/>
        <v>1</v>
      </c>
      <c r="SH69" s="545" t="b">
        <f t="shared" ca="1" si="561"/>
        <v>1</v>
      </c>
      <c r="SI69" s="545" t="b">
        <f t="shared" ca="1" si="561"/>
        <v>1</v>
      </c>
      <c r="SJ69" s="545" t="b">
        <f t="shared" ca="1" si="561"/>
        <v>1</v>
      </c>
      <c r="SK69" s="545" t="b">
        <f t="shared" ca="1" si="561"/>
        <v>1</v>
      </c>
      <c r="SL69" s="545" t="b">
        <f t="shared" ca="1" si="561"/>
        <v>1</v>
      </c>
      <c r="SM69" s="545" t="b">
        <f t="shared" ca="1" si="561"/>
        <v>1</v>
      </c>
      <c r="SN69" s="545" t="b">
        <f t="shared" ca="1" si="561"/>
        <v>1</v>
      </c>
      <c r="SO69" s="545" t="b">
        <f t="shared" ca="1" si="561"/>
        <v>1</v>
      </c>
      <c r="SP69" s="545" t="b">
        <f t="shared" ca="1" si="561"/>
        <v>1</v>
      </c>
      <c r="SQ69" s="545" t="b">
        <f t="shared" ca="1" si="561"/>
        <v>1</v>
      </c>
      <c r="SR69" s="545" t="b">
        <f t="shared" ca="1" si="561"/>
        <v>1</v>
      </c>
      <c r="SS69" s="545" t="b">
        <f t="shared" ca="1" si="561"/>
        <v>1</v>
      </c>
      <c r="ST69" s="545" t="b">
        <f t="shared" ca="1" si="561"/>
        <v>1</v>
      </c>
      <c r="SU69" s="545" t="b">
        <f t="shared" ca="1" si="561"/>
        <v>1</v>
      </c>
      <c r="SV69" s="545" t="b">
        <f t="shared" ca="1" si="561"/>
        <v>1</v>
      </c>
      <c r="SW69" s="545" t="b">
        <f t="shared" ca="1" si="561"/>
        <v>1</v>
      </c>
      <c r="SX69" s="545" t="b">
        <f t="shared" ca="1" si="561"/>
        <v>1</v>
      </c>
      <c r="SY69" s="545" t="b">
        <f t="shared" ca="1" si="561"/>
        <v>1</v>
      </c>
      <c r="SZ69" s="545" t="b">
        <f t="shared" ca="1" si="561"/>
        <v>1</v>
      </c>
      <c r="TA69" s="545" t="b">
        <f t="shared" ca="1" si="561"/>
        <v>1</v>
      </c>
      <c r="TB69" s="535" t="str">
        <f t="shared" ca="1" si="562"/>
        <v>-</v>
      </c>
      <c r="TC69" s="535" t="str">
        <f t="shared" ca="1" si="562"/>
        <v>-</v>
      </c>
      <c r="TD69" s="535" t="str">
        <f t="shared" ca="1" si="562"/>
        <v>-</v>
      </c>
      <c r="TE69" s="535" t="str">
        <f t="shared" ca="1" si="562"/>
        <v>-</v>
      </c>
      <c r="TF69" s="535" t="str">
        <f t="shared" ca="1" si="562"/>
        <v>-</v>
      </c>
      <c r="TG69" s="535" t="str">
        <f t="shared" ca="1" si="562"/>
        <v>-</v>
      </c>
      <c r="TH69" s="535" t="str">
        <f t="shared" ca="1" si="562"/>
        <v>-</v>
      </c>
      <c r="TI69" s="535" t="str">
        <f t="shared" ca="1" si="562"/>
        <v>-</v>
      </c>
      <c r="TJ69" s="535" t="str">
        <f t="shared" ca="1" si="562"/>
        <v>-</v>
      </c>
      <c r="TK69" s="535" t="str">
        <f t="shared" ca="1" si="562"/>
        <v>-</v>
      </c>
      <c r="TL69" s="535" t="str">
        <f t="shared" ca="1" si="562"/>
        <v>-</v>
      </c>
      <c r="TM69" s="535" t="str">
        <f t="shared" ca="1" si="562"/>
        <v>-</v>
      </c>
      <c r="TN69" s="535" t="str">
        <f t="shared" ca="1" si="562"/>
        <v>-</v>
      </c>
      <c r="TO69" s="535" t="str">
        <f t="shared" ca="1" si="562"/>
        <v>-</v>
      </c>
      <c r="TP69" s="535" t="str">
        <f t="shared" ca="1" si="562"/>
        <v>-</v>
      </c>
      <c r="TQ69" s="535" t="str">
        <f t="shared" ca="1" si="562"/>
        <v>-</v>
      </c>
      <c r="TR69" s="535" t="str">
        <f t="shared" ca="1" si="562"/>
        <v>-</v>
      </c>
      <c r="TS69" s="535" t="str">
        <f t="shared" ca="1" si="562"/>
        <v>-</v>
      </c>
      <c r="TT69" s="535" t="str">
        <f t="shared" ca="1" si="562"/>
        <v>-</v>
      </c>
      <c r="TU69" s="535" t="str">
        <f t="shared" ca="1" si="562"/>
        <v>-</v>
      </c>
      <c r="TV69" s="535" t="str">
        <f t="shared" ca="1" si="562"/>
        <v>-</v>
      </c>
      <c r="TW69" s="535" t="str">
        <f t="shared" ca="1" si="562"/>
        <v>-</v>
      </c>
      <c r="TX69" s="535" t="str">
        <f t="shared" ca="1" si="562"/>
        <v>-</v>
      </c>
      <c r="TY69" s="535" t="str">
        <f t="shared" ca="1" si="562"/>
        <v>-</v>
      </c>
      <c r="TZ69" s="535" t="str">
        <f t="shared" ca="1" si="562"/>
        <v>-</v>
      </c>
      <c r="UA69" s="535" t="str">
        <f t="shared" ca="1" si="562"/>
        <v>-</v>
      </c>
      <c r="UB69" s="535" t="str">
        <f t="shared" ca="1" si="562"/>
        <v>-</v>
      </c>
      <c r="UC69" s="535" t="str">
        <f t="shared" ca="1" si="562"/>
        <v>-</v>
      </c>
      <c r="UD69" s="535" t="str">
        <f t="shared" ca="1" si="562"/>
        <v>-</v>
      </c>
      <c r="UE69" s="535" t="str">
        <f t="shared" ca="1" si="562"/>
        <v>-</v>
      </c>
      <c r="UF69" s="535" t="str">
        <f t="shared" ca="1" si="562"/>
        <v>-</v>
      </c>
      <c r="UG69" s="535" t="str">
        <f t="shared" ca="1" si="562"/>
        <v>-</v>
      </c>
      <c r="UH69" s="535" t="str">
        <f t="shared" ca="1" si="562"/>
        <v>-</v>
      </c>
      <c r="UI69" s="535" t="str">
        <f t="shared" ca="1" si="562"/>
        <v>-</v>
      </c>
      <c r="UJ69" s="535" t="str">
        <f t="shared" ca="1" si="562"/>
        <v>-</v>
      </c>
      <c r="UK69" s="535" t="str">
        <f t="shared" ca="1" si="562"/>
        <v>-</v>
      </c>
      <c r="UL69" s="545" t="str">
        <f t="shared" ca="1" si="563"/>
        <v>-</v>
      </c>
      <c r="UM69" s="545" t="str">
        <f t="shared" ca="1" si="563"/>
        <v>-</v>
      </c>
      <c r="UN69" s="545" t="str">
        <f t="shared" ca="1" si="563"/>
        <v>-</v>
      </c>
      <c r="UO69" s="545" t="str">
        <f t="shared" ca="1" si="563"/>
        <v>-</v>
      </c>
      <c r="UP69" s="545" t="str">
        <f t="shared" ca="1" si="563"/>
        <v>-</v>
      </c>
      <c r="UQ69" s="545" t="str">
        <f t="shared" ca="1" si="563"/>
        <v>-</v>
      </c>
      <c r="UR69" s="545" t="str">
        <f t="shared" ca="1" si="563"/>
        <v>-</v>
      </c>
      <c r="US69" s="545" t="str">
        <f t="shared" ca="1" si="563"/>
        <v>-</v>
      </c>
      <c r="UT69" s="545" t="str">
        <f t="shared" ca="1" si="563"/>
        <v>-</v>
      </c>
      <c r="UU69" s="545" t="str">
        <f t="shared" ca="1" si="563"/>
        <v>-</v>
      </c>
      <c r="UV69" s="545" t="str">
        <f t="shared" ca="1" si="563"/>
        <v>-</v>
      </c>
      <c r="UW69" s="545" t="str">
        <f t="shared" ca="1" si="563"/>
        <v>-</v>
      </c>
      <c r="UX69" s="545" t="str">
        <f t="shared" ca="1" si="563"/>
        <v>-</v>
      </c>
      <c r="UY69" s="545" t="str">
        <f t="shared" ca="1" si="563"/>
        <v>-</v>
      </c>
      <c r="UZ69" s="545" t="str">
        <f t="shared" ca="1" si="563"/>
        <v>-</v>
      </c>
      <c r="VA69" s="545" t="str">
        <f t="shared" ca="1" si="563"/>
        <v>-</v>
      </c>
      <c r="VB69" s="545" t="str">
        <f t="shared" ca="1" si="563"/>
        <v>-</v>
      </c>
      <c r="VC69" s="545" t="str">
        <f t="shared" ca="1" si="563"/>
        <v>-</v>
      </c>
      <c r="VD69" s="545" t="str">
        <f t="shared" ca="1" si="563"/>
        <v>-</v>
      </c>
      <c r="VE69" s="545" t="str">
        <f t="shared" ca="1" si="563"/>
        <v>-</v>
      </c>
      <c r="VF69" s="545" t="str">
        <f t="shared" ca="1" si="563"/>
        <v>-</v>
      </c>
      <c r="VG69" s="545" t="str">
        <f t="shared" ca="1" si="563"/>
        <v>-</v>
      </c>
      <c r="VH69" s="545" t="str">
        <f t="shared" ca="1" si="563"/>
        <v>-</v>
      </c>
      <c r="VI69" s="545" t="str">
        <f t="shared" ca="1" si="563"/>
        <v>-</v>
      </c>
      <c r="VJ69" s="545" t="str">
        <f t="shared" ca="1" si="563"/>
        <v>-</v>
      </c>
      <c r="VK69" s="545" t="str">
        <f t="shared" ca="1" si="563"/>
        <v>-</v>
      </c>
      <c r="VL69" s="19">
        <f t="shared" ca="1" si="564"/>
        <v>1</v>
      </c>
      <c r="VM69" s="23">
        <v>0</v>
      </c>
    </row>
    <row r="70" spans="1:585" outlineLevel="2">
      <c r="A70" s="21">
        <f t="shared" si="127"/>
        <v>65</v>
      </c>
      <c r="B70" s="21">
        <f t="shared" si="565"/>
        <v>26</v>
      </c>
      <c r="C70">
        <v>301</v>
      </c>
      <c r="D70" s="136" t="str">
        <f t="shared" ca="1" si="498"/>
        <v>GSW</v>
      </c>
      <c r="E70" t="b">
        <v>1</v>
      </c>
      <c r="F70" t="b">
        <v>0</v>
      </c>
      <c r="G70" t="b">
        <f t="shared" ref="G70" si="598">E70</f>
        <v>1</v>
      </c>
      <c r="H70" s="215">
        <f t="shared" ca="1" si="595"/>
        <v>6</v>
      </c>
      <c r="I70" s="19">
        <f t="shared" ca="1" si="500"/>
        <v>1</v>
      </c>
      <c r="J70" s="19">
        <f t="shared" ca="1" si="500"/>
        <v>0</v>
      </c>
      <c r="K70" s="19">
        <f t="shared" ca="1" si="500"/>
        <v>0</v>
      </c>
      <c r="L70" s="19">
        <f t="shared" ca="1" si="500"/>
        <v>0</v>
      </c>
      <c r="M70" s="19">
        <f t="shared" ca="1" si="500"/>
        <v>2</v>
      </c>
      <c r="N70" s="19">
        <f t="shared" ca="1" si="500"/>
        <v>2</v>
      </c>
      <c r="O70" s="19">
        <f t="shared" ca="1" si="500"/>
        <v>3</v>
      </c>
      <c r="P70" s="19">
        <f t="shared" ca="1" si="500"/>
        <v>2</v>
      </c>
      <c r="Q70" s="19">
        <f t="shared" ca="1" si="500"/>
        <v>2</v>
      </c>
      <c r="R70" s="19">
        <f t="shared" ca="1" si="500"/>
        <v>0</v>
      </c>
      <c r="S70" s="19">
        <f t="shared" ca="1" si="500"/>
        <v>0</v>
      </c>
      <c r="T70" s="19">
        <f t="shared" ca="1" si="500"/>
        <v>0</v>
      </c>
      <c r="U70" s="19">
        <f t="shared" ca="1" si="500"/>
        <v>0</v>
      </c>
      <c r="V70" s="19">
        <f t="shared" ca="1" si="500"/>
        <v>0</v>
      </c>
      <c r="W70" s="19">
        <f t="shared" ca="1" si="500"/>
        <v>1</v>
      </c>
      <c r="X70" s="19">
        <f t="shared" ca="1" si="500"/>
        <v>1</v>
      </c>
      <c r="Y70" s="19">
        <f t="shared" ca="1" si="501"/>
        <v>1</v>
      </c>
      <c r="Z70" s="211"/>
      <c r="AA70" s="211"/>
      <c r="AB70" s="211"/>
      <c r="AC70" s="211"/>
      <c r="AD70" s="211"/>
      <c r="AE70" s="19">
        <f t="shared" ca="1" si="596"/>
        <v>0</v>
      </c>
      <c r="AF70" s="211"/>
      <c r="AG70" s="211"/>
      <c r="AH70" s="211"/>
      <c r="AI70" s="211"/>
      <c r="AJ70" s="211"/>
      <c r="AK70" s="211"/>
      <c r="AL70" s="211"/>
      <c r="AM70" s="211"/>
      <c r="AN70" s="136">
        <f t="shared" ca="1" si="502"/>
        <v>2</v>
      </c>
      <c r="AO70" s="136">
        <f ca="1">INDEX(CHOOSE($P70,DataAutumn!i.AdultDrys,DataWinter!i.AdultDrys,DataSpring!i.AdultDrys),1,$O70)</f>
        <v>4</v>
      </c>
      <c r="AP70" s="5">
        <f t="shared" ca="1" si="503"/>
        <v>1</v>
      </c>
      <c r="AQ70" s="5">
        <f t="shared" ca="1" si="503"/>
        <v>1</v>
      </c>
      <c r="AR70" s="5">
        <f t="shared" ca="1" si="504"/>
        <v>3</v>
      </c>
      <c r="AS70" s="211"/>
      <c r="AT70" s="211"/>
      <c r="AU70" s="211"/>
      <c r="AV70" s="353" t="str">
        <f t="shared" ca="1" si="566"/>
        <v>Gooding Ca 00006 GSW Lupin---- Graz---- OatF---- Graz---- GP200% YIELD100% (F33N11)</v>
      </c>
      <c r="AW70" s="9" t="str">
        <f ca="1">IF(COUNTIF(AV$5:AV70,AV70)=1,"-","Dup")</f>
        <v>-</v>
      </c>
      <c r="AX70" s="9"/>
      <c r="AY70" s="19" t="str">
        <f t="shared" ca="1" si="505"/>
        <v>-</v>
      </c>
      <c r="AZ70" s="19" t="str">
        <f t="shared" ca="1" si="505"/>
        <v>-</v>
      </c>
      <c r="BA70" s="19" t="str">
        <f t="shared" ca="1" si="505"/>
        <v>-</v>
      </c>
      <c r="BB70" s="19" t="str">
        <f t="shared" ca="1" si="505"/>
        <v>-</v>
      </c>
      <c r="BC70" s="19" t="str">
        <f t="shared" ca="1" si="505"/>
        <v>-</v>
      </c>
      <c r="BD70" s="19" t="str">
        <f t="shared" ca="1" si="505"/>
        <v>-</v>
      </c>
      <c r="BE70" s="19" t="str">
        <f t="shared" ca="1" si="505"/>
        <v>-</v>
      </c>
      <c r="BF70" s="19" t="b">
        <v>1</v>
      </c>
      <c r="BG70" s="9"/>
      <c r="BH70" s="19" t="b">
        <f t="shared" ca="1" si="506"/>
        <v>1</v>
      </c>
      <c r="BI70" s="19" t="str">
        <f t="shared" ca="1" si="506"/>
        <v>-</v>
      </c>
      <c r="BJ70" s="19" t="str">
        <f t="shared" ca="1" si="506"/>
        <v>-</v>
      </c>
      <c r="BK70" s="19" t="str">
        <f t="shared" ca="1" si="506"/>
        <v>-</v>
      </c>
      <c r="BL70" s="19" t="b">
        <f t="shared" ca="1" si="506"/>
        <v>0</v>
      </c>
      <c r="BM70" s="19">
        <f t="shared" ca="1" si="506"/>
        <v>0</v>
      </c>
      <c r="BN70" s="19" t="b">
        <f t="shared" ca="1" si="506"/>
        <v>1</v>
      </c>
      <c r="BO70" s="9"/>
      <c r="BP70" s="19" t="str">
        <f t="shared" ca="1" si="507"/>
        <v>-</v>
      </c>
      <c r="BQ70" s="5" t="str">
        <f t="shared" ca="1" si="567"/>
        <v>-</v>
      </c>
      <c r="BR70" s="5">
        <f t="shared" ca="1" si="568"/>
        <v>0</v>
      </c>
      <c r="BS70" s="19" t="str">
        <f t="shared" ca="1" si="508"/>
        <v>-</v>
      </c>
      <c r="BT70" s="19" t="str">
        <f t="shared" ca="1" si="508"/>
        <v>-</v>
      </c>
      <c r="BU70" s="19" t="str">
        <f t="shared" ca="1" si="508"/>
        <v>-</v>
      </c>
      <c r="BV70" s="5" t="str">
        <f t="shared" ca="1" si="569"/>
        <v>-</v>
      </c>
      <c r="BW70" s="5">
        <f t="shared" ca="1" si="570"/>
        <v>0</v>
      </c>
      <c r="BX70" s="19" t="str">
        <f t="shared" ca="1" si="508"/>
        <v>-</v>
      </c>
      <c r="BY70" s="5" t="str">
        <f t="shared" ca="1" si="571"/>
        <v>-</v>
      </c>
      <c r="BZ70" s="5">
        <f t="shared" ca="1" si="572"/>
        <v>0</v>
      </c>
      <c r="CA70" s="19" t="str">
        <f t="shared" ca="1" si="508"/>
        <v>-</v>
      </c>
      <c r="CB70" s="19" t="str">
        <f t="shared" ca="1" si="508"/>
        <v>-</v>
      </c>
      <c r="CC70" s="19" t="str">
        <f t="shared" ca="1" si="508"/>
        <v>-</v>
      </c>
      <c r="CD70" s="5" t="str">
        <f t="shared" ca="1" si="573"/>
        <v>-</v>
      </c>
      <c r="CE70" s="5">
        <f t="shared" ca="1" si="574"/>
        <v>0</v>
      </c>
      <c r="CF70" s="9"/>
      <c r="CG70" s="19" t="str">
        <f t="shared" ca="1" si="509"/>
        <v>-</v>
      </c>
      <c r="CH70" s="19" t="str">
        <f t="shared" ca="1" si="509"/>
        <v>-</v>
      </c>
      <c r="CI70" s="19" t="str">
        <f t="shared" ca="1" si="509"/>
        <v>-</v>
      </c>
      <c r="CJ70" s="19" t="str">
        <f t="shared" ca="1" si="509"/>
        <v>-</v>
      </c>
      <c r="CK70" s="19" t="str">
        <f t="shared" ca="1" si="509"/>
        <v>-</v>
      </c>
      <c r="CL70" s="19" t="str">
        <f t="shared" ca="1" si="509"/>
        <v>-</v>
      </c>
      <c r="CM70" s="19" t="str">
        <f t="shared" ca="1" si="509"/>
        <v>-</v>
      </c>
      <c r="CN70" s="19" t="str">
        <f t="shared" ca="1" si="509"/>
        <v>-</v>
      </c>
      <c r="CO70" s="19" t="str">
        <f t="shared" ca="1" si="509"/>
        <v>-</v>
      </c>
      <c r="CP70" s="19" t="str">
        <f t="shared" ca="1" si="509"/>
        <v>-</v>
      </c>
      <c r="CQ70" s="9"/>
      <c r="CR70" s="19" t="b">
        <v>0</v>
      </c>
      <c r="CS70" s="19" t="b">
        <v>0</v>
      </c>
      <c r="CT70" s="19" t="b">
        <v>0</v>
      </c>
      <c r="CU70" s="579">
        <f t="shared" ca="1" si="575"/>
        <v>2321200000</v>
      </c>
      <c r="CV70" s="19" t="b">
        <v>1</v>
      </c>
      <c r="CW70" s="19">
        <f t="shared" ca="1" si="576"/>
        <v>0</v>
      </c>
      <c r="CX70" s="19" t="str">
        <f t="shared" ca="1" si="576"/>
        <v>-</v>
      </c>
      <c r="CY70" s="578" t="str">
        <f t="shared" ca="1" si="576"/>
        <v>-</v>
      </c>
      <c r="CZ70" s="430">
        <f t="shared" ca="1" si="512"/>
        <v>669</v>
      </c>
      <c r="DA70" s="430">
        <f t="shared" ca="1" si="512"/>
        <v>703</v>
      </c>
      <c r="DB70" s="430">
        <f t="shared" ca="1" si="512"/>
        <v>738</v>
      </c>
      <c r="DC70" s="144">
        <f t="shared" ca="1" si="513"/>
        <v>413</v>
      </c>
      <c r="DD70" s="144">
        <f t="shared" ca="1" si="513"/>
        <v>448</v>
      </c>
      <c r="DE70" s="144">
        <f t="shared" ca="1" si="513"/>
        <v>483</v>
      </c>
      <c r="DF70" s="19" t="str">
        <f t="shared" ca="1" si="514"/>
        <v>-</v>
      </c>
      <c r="DG70" s="19" t="str">
        <f t="shared" ca="1" si="514"/>
        <v>-</v>
      </c>
      <c r="DH70" s="19" t="str">
        <f t="shared" ca="1" si="514"/>
        <v>-</v>
      </c>
      <c r="DI70" s="19" t="str">
        <f t="shared" ca="1" si="514"/>
        <v>-</v>
      </c>
      <c r="DJ70" s="19" t="str">
        <f t="shared" ca="1" si="514"/>
        <v>-</v>
      </c>
      <c r="DK70" s="19" t="str">
        <f t="shared" ca="1" si="514"/>
        <v>-</v>
      </c>
      <c r="DL70" s="19">
        <f t="shared" ca="1" si="514"/>
        <v>1</v>
      </c>
      <c r="DM70" s="19">
        <f t="shared" ca="1" si="514"/>
        <v>1</v>
      </c>
      <c r="DN70" s="19">
        <f t="shared" ca="1" si="514"/>
        <v>0</v>
      </c>
      <c r="DO70" s="19" t="str">
        <f t="shared" ca="1" si="514"/>
        <v>-</v>
      </c>
      <c r="DP70" s="19" t="str">
        <f t="shared" ca="1" si="514"/>
        <v>-</v>
      </c>
      <c r="DQ70" s="19" t="str">
        <f t="shared" ca="1" si="514"/>
        <v>-</v>
      </c>
      <c r="DR70" s="19" t="str">
        <f t="shared" ca="1" si="514"/>
        <v>-</v>
      </c>
      <c r="DS70" s="19" t="str">
        <f t="shared" ca="1" si="514"/>
        <v>-</v>
      </c>
      <c r="DT70" s="19">
        <f t="shared" ca="1" si="514"/>
        <v>0</v>
      </c>
      <c r="DU70" s="19" t="str">
        <f t="shared" ca="1" si="514"/>
        <v>-</v>
      </c>
      <c r="DV70" s="19" t="str">
        <f t="shared" ca="1" si="514"/>
        <v>-</v>
      </c>
      <c r="DW70" s="19" t="str">
        <f t="shared" ca="1" si="576"/>
        <v>-</v>
      </c>
      <c r="DX70" s="19">
        <f t="shared" ca="1" si="576"/>
        <v>1</v>
      </c>
      <c r="DY70" s="19">
        <f t="shared" ca="1" si="576"/>
        <v>1</v>
      </c>
      <c r="DZ70" s="9"/>
      <c r="EA70" s="19" t="str">
        <f t="shared" ca="1" si="515"/>
        <v>-</v>
      </c>
      <c r="EB70" s="19" t="str">
        <f t="shared" ca="1" si="515"/>
        <v>-</v>
      </c>
      <c r="EC70" s="19" t="str">
        <f t="shared" ca="1" si="515"/>
        <v>-</v>
      </c>
      <c r="ED70" s="19" t="str">
        <f t="shared" ca="1" si="515"/>
        <v>-</v>
      </c>
      <c r="EE70" s="19" t="str">
        <f t="shared" ca="1" si="515"/>
        <v>-</v>
      </c>
      <c r="EF70" s="19" t="str">
        <f t="shared" ca="1" si="515"/>
        <v>-</v>
      </c>
      <c r="EG70" s="19" t="str">
        <f t="shared" ca="1" si="515"/>
        <v>-</v>
      </c>
      <c r="EH70" s="19" t="str">
        <f t="shared" ca="1" si="515"/>
        <v>-</v>
      </c>
      <c r="EI70" s="19" t="str">
        <f t="shared" ca="1" si="515"/>
        <v>-</v>
      </c>
      <c r="EJ70" s="19" t="str">
        <f t="shared" ca="1" si="515"/>
        <v>-</v>
      </c>
      <c r="EK70" s="19" t="str">
        <f t="shared" ca="1" si="515"/>
        <v>-</v>
      </c>
      <c r="EL70" s="19" t="str">
        <f t="shared" ca="1" si="515"/>
        <v>-</v>
      </c>
      <c r="EM70" s="19">
        <f t="shared" ca="1" si="515"/>
        <v>0</v>
      </c>
      <c r="EN70" s="430">
        <f t="shared" ca="1" si="516"/>
        <v>0</v>
      </c>
      <c r="EO70" s="430">
        <f t="shared" ca="1" si="516"/>
        <v>0</v>
      </c>
      <c r="EP70" s="116">
        <f t="shared" ca="1" si="517"/>
        <v>0</v>
      </c>
      <c r="EQ70" s="116">
        <f t="shared" ca="1" si="517"/>
        <v>0</v>
      </c>
      <c r="ER70" s="116">
        <f t="shared" ca="1" si="517"/>
        <v>0</v>
      </c>
      <c r="ES70" s="116">
        <f t="shared" ca="1" si="517"/>
        <v>0</v>
      </c>
      <c r="ET70" s="116">
        <f t="shared" ca="1" si="517"/>
        <v>0</v>
      </c>
      <c r="EU70" s="534">
        <f t="shared" ca="1" si="518"/>
        <v>0</v>
      </c>
      <c r="EV70" s="116">
        <f t="shared" ca="1" si="519"/>
        <v>0</v>
      </c>
      <c r="EW70" s="116">
        <f t="shared" ca="1" si="519"/>
        <v>0</v>
      </c>
      <c r="EX70" s="116">
        <f t="shared" ca="1" si="519"/>
        <v>0</v>
      </c>
      <c r="EY70" s="116">
        <f t="shared" ca="1" si="519"/>
        <v>0</v>
      </c>
      <c r="EZ70" s="116">
        <f t="shared" ca="1" si="519"/>
        <v>0</v>
      </c>
      <c r="FA70" s="534">
        <f t="shared" ca="1" si="520"/>
        <v>0</v>
      </c>
      <c r="FB70" s="116">
        <f t="shared" ca="1" si="521"/>
        <v>0</v>
      </c>
      <c r="FC70" s="116">
        <f t="shared" ca="1" si="521"/>
        <v>0</v>
      </c>
      <c r="FD70" s="116">
        <f t="shared" ca="1" si="521"/>
        <v>0</v>
      </c>
      <c r="FE70" s="116">
        <f t="shared" ca="1" si="521"/>
        <v>0</v>
      </c>
      <c r="FF70" s="116">
        <f t="shared" ca="1" si="521"/>
        <v>0</v>
      </c>
      <c r="FG70" s="534">
        <f t="shared" ca="1" si="522"/>
        <v>0</v>
      </c>
      <c r="FH70" s="116">
        <f t="shared" ca="1" si="523"/>
        <v>0</v>
      </c>
      <c r="FI70" s="116">
        <f t="shared" ca="1" si="523"/>
        <v>0</v>
      </c>
      <c r="FJ70" s="116">
        <f t="shared" ca="1" si="523"/>
        <v>0</v>
      </c>
      <c r="FK70" s="116">
        <f t="shared" ca="1" si="523"/>
        <v>0</v>
      </c>
      <c r="FL70" s="116">
        <f t="shared" ca="1" si="523"/>
        <v>0</v>
      </c>
      <c r="FM70" s="534">
        <f t="shared" ca="1" si="524"/>
        <v>0</v>
      </c>
      <c r="FN70" s="116">
        <f t="shared" ca="1" si="525"/>
        <v>0</v>
      </c>
      <c r="FO70" s="116">
        <f t="shared" ca="1" si="525"/>
        <v>0</v>
      </c>
      <c r="FP70" s="116">
        <f t="shared" ca="1" si="525"/>
        <v>0</v>
      </c>
      <c r="FQ70" s="116">
        <f t="shared" ca="1" si="525"/>
        <v>0</v>
      </c>
      <c r="FR70" s="116">
        <f t="shared" ca="1" si="525"/>
        <v>0</v>
      </c>
      <c r="FS70" s="534">
        <f t="shared" ca="1" si="526"/>
        <v>0</v>
      </c>
      <c r="FT70" s="116">
        <f t="shared" ca="1" si="527"/>
        <v>0</v>
      </c>
      <c r="FU70" s="116">
        <f t="shared" ca="1" si="527"/>
        <v>0</v>
      </c>
      <c r="FV70" s="116">
        <f t="shared" ca="1" si="527"/>
        <v>0</v>
      </c>
      <c r="FW70" s="116">
        <f t="shared" ca="1" si="527"/>
        <v>0</v>
      </c>
      <c r="FX70" s="116">
        <f t="shared" ca="1" si="527"/>
        <v>0</v>
      </c>
      <c r="FY70" s="534">
        <f t="shared" ca="1" si="528"/>
        <v>0</v>
      </c>
      <c r="FZ70" s="117">
        <f t="shared" ca="1" si="529"/>
        <v>0</v>
      </c>
      <c r="GA70" s="117">
        <f t="shared" ca="1" si="529"/>
        <v>0</v>
      </c>
      <c r="GB70" s="117">
        <f t="shared" ca="1" si="529"/>
        <v>0</v>
      </c>
      <c r="GC70" s="117">
        <f t="shared" ca="1" si="529"/>
        <v>0</v>
      </c>
      <c r="GD70" s="552">
        <f t="shared" ca="1" si="530"/>
        <v>0</v>
      </c>
      <c r="GE70" s="552">
        <f t="shared" ca="1" si="530"/>
        <v>0</v>
      </c>
      <c r="GF70" s="552">
        <f t="shared" ca="1" si="530"/>
        <v>0</v>
      </c>
      <c r="GG70" s="552">
        <f t="shared" ca="1" si="530"/>
        <v>0</v>
      </c>
      <c r="GH70" s="552">
        <f t="shared" ca="1" si="530"/>
        <v>0</v>
      </c>
      <c r="GI70" s="552">
        <f t="shared" ca="1" si="530"/>
        <v>0</v>
      </c>
      <c r="GJ70" s="552">
        <f t="shared" ca="1" si="530"/>
        <v>0</v>
      </c>
      <c r="GK70" s="552">
        <f t="shared" ca="1" si="530"/>
        <v>0</v>
      </c>
      <c r="GL70" s="552">
        <f t="shared" ca="1" si="530"/>
        <v>0</v>
      </c>
      <c r="GM70" s="552">
        <f t="shared" ca="1" si="530"/>
        <v>0</v>
      </c>
      <c r="GN70" s="552">
        <f t="shared" ca="1" si="530"/>
        <v>0</v>
      </c>
      <c r="GO70" s="552">
        <f t="shared" ca="1" si="530"/>
        <v>0</v>
      </c>
      <c r="GP70" s="552">
        <f t="shared" ca="1" si="530"/>
        <v>0</v>
      </c>
      <c r="GQ70" s="552">
        <f t="shared" ca="1" si="530"/>
        <v>0</v>
      </c>
      <c r="GR70" s="552">
        <f t="shared" ca="1" si="530"/>
        <v>0</v>
      </c>
      <c r="GS70" s="552">
        <f t="shared" ca="1" si="530"/>
        <v>0</v>
      </c>
      <c r="GT70" s="552">
        <f t="shared" ca="1" si="530"/>
        <v>0</v>
      </c>
      <c r="GU70" s="552">
        <f t="shared" ca="1" si="530"/>
        <v>0</v>
      </c>
      <c r="GV70" s="552">
        <f t="shared" ca="1" si="530"/>
        <v>0</v>
      </c>
      <c r="GW70" s="552">
        <f t="shared" ca="1" si="530"/>
        <v>0</v>
      </c>
      <c r="GX70" s="19">
        <f t="shared" ca="1" si="531"/>
        <v>0</v>
      </c>
      <c r="GY70" s="116">
        <f t="shared" ca="1" si="532"/>
        <v>0</v>
      </c>
      <c r="GZ70" s="116">
        <f t="shared" ca="1" si="532"/>
        <v>0</v>
      </c>
      <c r="HA70" s="116">
        <f t="shared" ca="1" si="532"/>
        <v>0</v>
      </c>
      <c r="HB70" s="116">
        <f t="shared" ca="1" si="532"/>
        <v>0</v>
      </c>
      <c r="HC70" s="116">
        <f t="shared" ca="1" si="532"/>
        <v>0</v>
      </c>
      <c r="HD70" s="534">
        <f t="shared" ca="1" si="533"/>
        <v>0</v>
      </c>
      <c r="HE70" s="116">
        <f t="shared" ca="1" si="534"/>
        <v>0</v>
      </c>
      <c r="HF70" s="116">
        <f t="shared" ca="1" si="534"/>
        <v>0</v>
      </c>
      <c r="HG70" s="116">
        <f t="shared" ca="1" si="534"/>
        <v>0</v>
      </c>
      <c r="HH70" s="116">
        <f t="shared" ca="1" si="534"/>
        <v>0</v>
      </c>
      <c r="HI70" s="116">
        <f t="shared" ca="1" si="534"/>
        <v>0</v>
      </c>
      <c r="HJ70" s="534">
        <f t="shared" ca="1" si="535"/>
        <v>0</v>
      </c>
      <c r="HK70" s="116">
        <f t="shared" ca="1" si="536"/>
        <v>0</v>
      </c>
      <c r="HL70" s="116">
        <f t="shared" ca="1" si="536"/>
        <v>0</v>
      </c>
      <c r="HM70" s="116">
        <f t="shared" ca="1" si="536"/>
        <v>0</v>
      </c>
      <c r="HN70" s="116">
        <f t="shared" ca="1" si="536"/>
        <v>0</v>
      </c>
      <c r="HO70" s="116">
        <f t="shared" ca="1" si="536"/>
        <v>0</v>
      </c>
      <c r="HP70" s="534">
        <f t="shared" ca="1" si="537"/>
        <v>0</v>
      </c>
      <c r="HQ70" s="116">
        <f t="shared" ca="1" si="538"/>
        <v>0</v>
      </c>
      <c r="HR70" s="116">
        <f t="shared" ca="1" si="538"/>
        <v>0</v>
      </c>
      <c r="HS70" s="116">
        <f t="shared" ca="1" si="538"/>
        <v>0</v>
      </c>
      <c r="HT70" s="116">
        <f t="shared" ca="1" si="538"/>
        <v>0</v>
      </c>
      <c r="HU70" s="116">
        <f t="shared" ca="1" si="538"/>
        <v>0</v>
      </c>
      <c r="HV70" s="534">
        <f t="shared" ca="1" si="539"/>
        <v>0</v>
      </c>
      <c r="HW70" s="116">
        <f t="shared" ca="1" si="540"/>
        <v>0</v>
      </c>
      <c r="HX70" s="116">
        <f t="shared" ca="1" si="540"/>
        <v>0</v>
      </c>
      <c r="HY70" s="116">
        <f t="shared" ca="1" si="540"/>
        <v>0</v>
      </c>
      <c r="HZ70" s="116">
        <f t="shared" ca="1" si="540"/>
        <v>0</v>
      </c>
      <c r="IA70" s="116">
        <f t="shared" ca="1" si="540"/>
        <v>0</v>
      </c>
      <c r="IB70" s="534">
        <f t="shared" ca="1" si="541"/>
        <v>0</v>
      </c>
      <c r="IC70" s="116">
        <f t="shared" ca="1" si="542"/>
        <v>0</v>
      </c>
      <c r="ID70" s="116">
        <f t="shared" ca="1" si="542"/>
        <v>0</v>
      </c>
      <c r="IE70" s="116">
        <f t="shared" ca="1" si="542"/>
        <v>0</v>
      </c>
      <c r="IF70" s="116">
        <f t="shared" ca="1" si="542"/>
        <v>0</v>
      </c>
      <c r="IG70" s="116">
        <f t="shared" ca="1" si="542"/>
        <v>0</v>
      </c>
      <c r="IH70" s="534">
        <f t="shared" ca="1" si="543"/>
        <v>0</v>
      </c>
      <c r="II70" s="117">
        <f t="shared" ca="1" si="544"/>
        <v>0</v>
      </c>
      <c r="IJ70" s="117">
        <f t="shared" ca="1" si="544"/>
        <v>0</v>
      </c>
      <c r="IK70" s="117">
        <f t="shared" ca="1" si="544"/>
        <v>0</v>
      </c>
      <c r="IL70" s="117">
        <f t="shared" ca="1" si="544"/>
        <v>0</v>
      </c>
      <c r="IM70" s="552">
        <f t="shared" ca="1" si="545"/>
        <v>0</v>
      </c>
      <c r="IN70" s="552">
        <f t="shared" ca="1" si="545"/>
        <v>0</v>
      </c>
      <c r="IO70" s="552">
        <f t="shared" ca="1" si="545"/>
        <v>0</v>
      </c>
      <c r="IP70" s="552">
        <f t="shared" ca="1" si="545"/>
        <v>0</v>
      </c>
      <c r="IQ70" s="552">
        <f t="shared" ca="1" si="545"/>
        <v>0</v>
      </c>
      <c r="IR70" s="552">
        <f t="shared" ca="1" si="545"/>
        <v>0</v>
      </c>
      <c r="IS70" s="552">
        <f t="shared" ca="1" si="545"/>
        <v>0</v>
      </c>
      <c r="IT70" s="552">
        <f t="shared" ca="1" si="545"/>
        <v>0</v>
      </c>
      <c r="IU70" s="552">
        <f t="shared" ca="1" si="545"/>
        <v>0</v>
      </c>
      <c r="IV70" s="552">
        <f t="shared" ca="1" si="545"/>
        <v>0</v>
      </c>
      <c r="IW70" s="552">
        <f t="shared" ca="1" si="545"/>
        <v>0</v>
      </c>
      <c r="IX70" s="552">
        <f t="shared" ca="1" si="545"/>
        <v>0</v>
      </c>
      <c r="IY70" s="552">
        <f t="shared" ca="1" si="545"/>
        <v>0</v>
      </c>
      <c r="IZ70" s="552">
        <f t="shared" ca="1" si="545"/>
        <v>0</v>
      </c>
      <c r="JA70" s="552">
        <f t="shared" ca="1" si="545"/>
        <v>0</v>
      </c>
      <c r="JB70" s="552">
        <f t="shared" ca="1" si="545"/>
        <v>0</v>
      </c>
      <c r="JC70" s="552">
        <f t="shared" ca="1" si="545"/>
        <v>0</v>
      </c>
      <c r="JD70" s="552">
        <f t="shared" ca="1" si="545"/>
        <v>0</v>
      </c>
      <c r="JE70" s="552">
        <f t="shared" ca="1" si="545"/>
        <v>0</v>
      </c>
      <c r="JF70" s="552">
        <f t="shared" ca="1" si="545"/>
        <v>0</v>
      </c>
      <c r="JG70" s="19">
        <f t="shared" ca="1" si="546"/>
        <v>0</v>
      </c>
      <c r="JH70" s="5">
        <f t="shared" ca="1" si="577"/>
        <v>43</v>
      </c>
      <c r="JI70" s="9"/>
      <c r="JJ70" s="5">
        <f t="shared" ca="1" si="578"/>
        <v>1</v>
      </c>
      <c r="JK70" s="5" t="b">
        <f t="shared" ca="1" si="578"/>
        <v>1</v>
      </c>
      <c r="JL70" s="19">
        <f t="shared" ref="JL70:KM76" ca="1" si="599">OFFSET(JL$5,$B70,0)</f>
        <v>0</v>
      </c>
      <c r="JM70" s="5">
        <f t="shared" ca="1" si="579"/>
        <v>0</v>
      </c>
      <c r="JN70" s="5">
        <f t="shared" ca="1" si="580"/>
        <v>0.01</v>
      </c>
      <c r="JO70" s="5">
        <f t="shared" si="581"/>
        <v>0</v>
      </c>
      <c r="JP70" s="19">
        <f t="shared" ca="1" si="599"/>
        <v>0</v>
      </c>
      <c r="JQ70" s="5">
        <f t="shared" ca="1" si="582"/>
        <v>60</v>
      </c>
      <c r="JR70" s="5">
        <f t="shared" si="583"/>
        <v>1</v>
      </c>
      <c r="JS70" s="19">
        <f t="shared" ca="1" si="599"/>
        <v>0</v>
      </c>
      <c r="JT70" s="19">
        <f t="shared" ca="1" si="599"/>
        <v>0</v>
      </c>
      <c r="JU70" s="19">
        <f t="shared" ca="1" si="599"/>
        <v>0</v>
      </c>
      <c r="JV70" s="19">
        <f t="shared" ca="1" si="599"/>
        <v>0</v>
      </c>
      <c r="JW70" s="19">
        <f t="shared" ca="1" si="599"/>
        <v>0</v>
      </c>
      <c r="JX70" s="19">
        <f t="shared" ca="1" si="599"/>
        <v>0</v>
      </c>
      <c r="JY70" s="19">
        <f t="shared" ca="1" si="599"/>
        <v>0</v>
      </c>
      <c r="JZ70" s="19">
        <f t="shared" ca="1" si="599"/>
        <v>0</v>
      </c>
      <c r="KA70" s="19">
        <f t="shared" ca="1" si="599"/>
        <v>0</v>
      </c>
      <c r="KB70" s="19">
        <f t="shared" ca="1" si="599"/>
        <v>0</v>
      </c>
      <c r="KC70" s="19">
        <f t="shared" ca="1" si="599"/>
        <v>0</v>
      </c>
      <c r="KD70" s="19">
        <f t="shared" ca="1" si="599"/>
        <v>0</v>
      </c>
      <c r="KE70" s="19">
        <f t="shared" ca="1" si="599"/>
        <v>0</v>
      </c>
      <c r="KF70" s="19">
        <f t="shared" ca="1" si="599"/>
        <v>0</v>
      </c>
      <c r="KG70" s="19">
        <f t="shared" ca="1" si="599"/>
        <v>0</v>
      </c>
      <c r="KH70" s="19">
        <f t="shared" ca="1" si="599"/>
        <v>0</v>
      </c>
      <c r="KI70" s="19">
        <f t="shared" ca="1" si="599"/>
        <v>0</v>
      </c>
      <c r="KJ70" s="19">
        <f t="shared" ca="1" si="599"/>
        <v>0</v>
      </c>
      <c r="KK70" s="19">
        <f t="shared" ca="1" si="599"/>
        <v>0</v>
      </c>
      <c r="KL70" s="19">
        <f t="shared" ca="1" si="599"/>
        <v>0</v>
      </c>
      <c r="KM70" s="19">
        <f t="shared" ca="1" si="599"/>
        <v>0</v>
      </c>
      <c r="KN70" s="5">
        <f t="shared" ca="1" si="584"/>
        <v>0</v>
      </c>
      <c r="KO70" s="5">
        <f t="shared" ca="1" si="584"/>
        <v>0</v>
      </c>
      <c r="KP70" s="5">
        <f t="shared" ca="1" si="584"/>
        <v>0.05</v>
      </c>
      <c r="KQ70" s="5">
        <f t="shared" ca="1" si="584"/>
        <v>0.05</v>
      </c>
      <c r="KR70" s="19">
        <f t="shared" ca="1" si="597"/>
        <v>0</v>
      </c>
      <c r="KS70" s="19">
        <f t="shared" ca="1" si="597"/>
        <v>0</v>
      </c>
      <c r="KT70" s="19">
        <f t="shared" ca="1" si="597"/>
        <v>0</v>
      </c>
      <c r="KU70" s="19">
        <f t="shared" ca="1" si="597"/>
        <v>0</v>
      </c>
      <c r="KV70" s="19">
        <f t="shared" ca="1" si="597"/>
        <v>0</v>
      </c>
      <c r="KW70" s="19">
        <f t="shared" ca="1" si="597"/>
        <v>0</v>
      </c>
      <c r="KX70" s="19">
        <f t="shared" ca="1" si="597"/>
        <v>1</v>
      </c>
      <c r="KY70" s="19">
        <f t="shared" ca="1" si="597"/>
        <v>0</v>
      </c>
      <c r="KZ70" s="19">
        <f t="shared" ca="1" si="597"/>
        <v>0</v>
      </c>
      <c r="LA70" s="19">
        <f t="shared" ca="1" si="597"/>
        <v>0</v>
      </c>
      <c r="LB70" s="19">
        <f t="shared" ca="1" si="597"/>
        <v>0</v>
      </c>
      <c r="LC70" s="19">
        <f t="shared" ca="1" si="597"/>
        <v>1</v>
      </c>
      <c r="LD70" s="9"/>
      <c r="LE70" s="19" t="str">
        <f t="shared" ca="1" si="548"/>
        <v>-</v>
      </c>
      <c r="LF70" s="19" t="str">
        <f t="shared" ca="1" si="548"/>
        <v>-</v>
      </c>
      <c r="LG70" s="19" t="str">
        <f t="shared" ca="1" si="548"/>
        <v>-</v>
      </c>
      <c r="LH70" s="19" t="str">
        <f t="shared" ca="1" si="548"/>
        <v>-</v>
      </c>
      <c r="LI70" s="5" t="b">
        <f t="shared" ca="1" si="585"/>
        <v>0</v>
      </c>
      <c r="LJ70" s="5" t="b">
        <f t="shared" ca="1" si="586"/>
        <v>0</v>
      </c>
      <c r="LK70" s="5" t="b">
        <f t="shared" ca="1" si="586"/>
        <v>1</v>
      </c>
      <c r="LL70" s="5" t="b">
        <f t="shared" ca="1" si="586"/>
        <v>0</v>
      </c>
      <c r="LM70" s="136">
        <f t="shared" ca="1" si="587"/>
        <v>2</v>
      </c>
      <c r="LN70" s="136">
        <f t="shared" ca="1" si="587"/>
        <v>2</v>
      </c>
      <c r="LO70" s="5" t="b">
        <f t="shared" ca="1" si="588"/>
        <v>0</v>
      </c>
      <c r="LP70" s="5" t="b">
        <f t="shared" ca="1" si="588"/>
        <v>0</v>
      </c>
      <c r="LQ70" s="5" t="b">
        <f t="shared" ca="1" si="588"/>
        <v>1</v>
      </c>
      <c r="LR70" s="5" t="b">
        <f t="shared" ca="1" si="588"/>
        <v>0</v>
      </c>
      <c r="LS70" s="5">
        <f t="shared" ca="1" si="589"/>
        <v>1</v>
      </c>
      <c r="LT70" s="5">
        <f t="shared" ca="1" si="589"/>
        <v>0.66</v>
      </c>
      <c r="LU70" s="5" t="b">
        <f t="shared" ca="1" si="590"/>
        <v>1</v>
      </c>
      <c r="LV70" s="5" t="str" cm="1">
        <f t="array" aca="1" ref="LV70" ca="1">IF(OR(LW70:MD70&lt;&gt;"-"),TRUE,"-")</f>
        <v>-</v>
      </c>
      <c r="LW70" s="19" t="str">
        <f t="shared" ca="1" si="550"/>
        <v>-</v>
      </c>
      <c r="LX70" s="19" t="str">
        <f t="shared" ca="1" si="550"/>
        <v>-</v>
      </c>
      <c r="LY70" s="19" t="str">
        <f t="shared" ca="1" si="550"/>
        <v>-</v>
      </c>
      <c r="LZ70" s="19" t="str">
        <f t="shared" ca="1" si="550"/>
        <v>-</v>
      </c>
      <c r="MA70" s="19" t="str">
        <f t="shared" ca="1" si="550"/>
        <v>-</v>
      </c>
      <c r="MB70" s="19" t="str">
        <f t="shared" ca="1" si="550"/>
        <v>-</v>
      </c>
      <c r="MC70" s="19" t="str">
        <f t="shared" ca="1" si="550"/>
        <v>-</v>
      </c>
      <c r="MD70" s="19" t="str">
        <f t="shared" ca="1" si="550"/>
        <v>-</v>
      </c>
      <c r="ME70" s="5" t="b">
        <f t="array" aca="1" ref="ME70" ca="1">IF(OR(MF70:ML70&lt;&gt;"-"),TRUE,"-")</f>
        <v>1</v>
      </c>
      <c r="MF70" s="19">
        <f t="shared" ca="1" si="551"/>
        <v>0</v>
      </c>
      <c r="MG70" s="19" t="str">
        <f t="shared" ca="1" si="551"/>
        <v>-</v>
      </c>
      <c r="MH70" s="19">
        <f t="shared" ca="1" si="551"/>
        <v>999999</v>
      </c>
      <c r="MI70" s="19">
        <f t="shared" ca="1" si="551"/>
        <v>999999</v>
      </c>
      <c r="MJ70" s="19">
        <f t="shared" ca="1" si="551"/>
        <v>999999</v>
      </c>
      <c r="MK70" s="19">
        <f t="shared" ca="1" si="551"/>
        <v>999999</v>
      </c>
      <c r="ML70" s="19">
        <f t="shared" ca="1" si="551"/>
        <v>999999</v>
      </c>
      <c r="MM70" s="19" t="str">
        <f t="shared" ca="1" si="551"/>
        <v>-</v>
      </c>
      <c r="MN70" s="19" t="str">
        <f t="shared" ca="1" si="551"/>
        <v>-</v>
      </c>
      <c r="MO70" s="19" t="str">
        <f t="shared" ca="1" si="551"/>
        <v>-</v>
      </c>
      <c r="MP70" s="19" t="b">
        <f t="shared" ca="1" si="551"/>
        <v>0</v>
      </c>
      <c r="MQ70" s="19">
        <f t="shared" ca="1" si="551"/>
        <v>0</v>
      </c>
      <c r="MR70" s="5" t="str">
        <f t="shared" ca="1" si="591"/>
        <v>-</v>
      </c>
      <c r="MS70" s="5" t="str">
        <f t="shared" ca="1" si="591"/>
        <v>-</v>
      </c>
      <c r="MT70" s="5" t="str">
        <f t="shared" ca="1" si="591"/>
        <v>-</v>
      </c>
      <c r="MU70" s="5" t="str">
        <f t="shared" ca="1" si="591"/>
        <v>-</v>
      </c>
      <c r="MV70" s="19" t="str">
        <f t="shared" ca="1" si="553"/>
        <v>-</v>
      </c>
      <c r="MW70" s="19" t="str">
        <f t="shared" ca="1" si="553"/>
        <v>-</v>
      </c>
      <c r="MX70" s="19" t="str">
        <f t="shared" ca="1" si="553"/>
        <v>-</v>
      </c>
      <c r="MY70" s="19" t="str">
        <f t="shared" ca="1" si="553"/>
        <v>-</v>
      </c>
      <c r="MZ70" s="19" t="str">
        <f t="shared" ca="1" si="553"/>
        <v>-</v>
      </c>
      <c r="NA70" s="19" t="str">
        <f t="shared" ca="1" si="553"/>
        <v>-</v>
      </c>
      <c r="NB70" s="19" t="str">
        <f t="shared" ca="1" si="553"/>
        <v>-</v>
      </c>
      <c r="NC70" s="5" t="str">
        <f t="shared" ca="1" si="592"/>
        <v>-</v>
      </c>
      <c r="ND70" s="5">
        <f t="shared" ca="1" si="592"/>
        <v>500</v>
      </c>
      <c r="NE70" s="5">
        <f t="shared" ca="1" si="592"/>
        <v>500</v>
      </c>
      <c r="NF70" s="5" t="str">
        <f t="shared" ca="1" si="592"/>
        <v>-</v>
      </c>
      <c r="NG70" s="5">
        <f t="shared" ca="1" si="592"/>
        <v>150</v>
      </c>
      <c r="NH70" s="5">
        <f t="shared" ca="1" si="592"/>
        <v>550</v>
      </c>
      <c r="NI70" s="5">
        <f t="shared" ca="1" si="593"/>
        <v>1</v>
      </c>
      <c r="NJ70" s="9"/>
      <c r="NK70" s="19">
        <f t="shared" ca="1" si="553"/>
        <v>70</v>
      </c>
      <c r="NL70" s="19">
        <f t="shared" ca="1" si="553"/>
        <v>50</v>
      </c>
      <c r="NM70" s="19">
        <f t="shared" ca="1" si="553"/>
        <v>75</v>
      </c>
      <c r="NN70" s="19">
        <f t="shared" ca="1" si="553"/>
        <v>50</v>
      </c>
      <c r="NO70" s="5">
        <f t="shared" ca="1" si="554"/>
        <v>1</v>
      </c>
      <c r="NP70" s="5">
        <f t="shared" ca="1" si="555"/>
        <v>1</v>
      </c>
      <c r="NQ70" s="463">
        <v>2</v>
      </c>
      <c r="NR70" s="19">
        <f t="shared" ca="1" si="594"/>
        <v>1</v>
      </c>
      <c r="NS70" s="9"/>
      <c r="NT70" s="19" t="b">
        <f t="shared" ca="1" si="553"/>
        <v>0</v>
      </c>
      <c r="NU70" s="19" t="b">
        <f t="shared" ca="1" si="553"/>
        <v>0</v>
      </c>
      <c r="NV70" s="19" t="str">
        <f t="shared" ca="1" si="553"/>
        <v>-</v>
      </c>
      <c r="NW70" s="19" t="str">
        <f t="shared" ca="1" si="553"/>
        <v>-</v>
      </c>
      <c r="NX70" s="19">
        <f t="shared" ca="1" si="553"/>
        <v>1</v>
      </c>
      <c r="NY70" s="19">
        <f t="shared" ca="1" si="553"/>
        <v>1</v>
      </c>
      <c r="NZ70" s="19">
        <f t="shared" ca="1" si="553"/>
        <v>2.1403206110492325</v>
      </c>
      <c r="OA70" s="19">
        <f t="shared" ca="1" si="553"/>
        <v>1.965073149607067</v>
      </c>
      <c r="OB70" s="19">
        <f t="shared" ca="1" si="553"/>
        <v>1.9869867897902949</v>
      </c>
      <c r="OC70" s="19">
        <f t="shared" ca="1" si="553"/>
        <v>0.84809443844984356</v>
      </c>
      <c r="OD70" s="19">
        <f t="shared" ca="1" si="553"/>
        <v>1.2867145190754228</v>
      </c>
      <c r="OE70" s="19">
        <f t="shared" ca="1" si="553"/>
        <v>1</v>
      </c>
      <c r="OF70" s="19">
        <f t="shared" ca="1" si="553"/>
        <v>0.26</v>
      </c>
      <c r="OG70" s="9"/>
      <c r="OH70" s="535" t="str">
        <f t="shared" ca="1" si="558"/>
        <v>-</v>
      </c>
      <c r="OI70" s="535" t="str">
        <f t="shared" ca="1" si="558"/>
        <v>-</v>
      </c>
      <c r="OJ70" s="535" t="str">
        <f t="shared" ca="1" si="558"/>
        <v>-</v>
      </c>
      <c r="OK70" s="535" t="str">
        <f t="shared" ref="OK70:PQ76" ca="1" si="600">IF(AND($P70=OK$22, $AR70=OK$24),TRUE,"-")</f>
        <v>-</v>
      </c>
      <c r="OL70" s="535" t="str">
        <f t="shared" ca="1" si="600"/>
        <v>-</v>
      </c>
      <c r="OM70" s="535" t="str">
        <f t="shared" ca="1" si="600"/>
        <v>-</v>
      </c>
      <c r="ON70" s="535" t="str">
        <f t="shared" ca="1" si="600"/>
        <v>-</v>
      </c>
      <c r="OO70" s="535" t="str">
        <f t="shared" ca="1" si="600"/>
        <v>-</v>
      </c>
      <c r="OP70" s="535" t="str">
        <f t="shared" ca="1" si="600"/>
        <v>-</v>
      </c>
      <c r="OQ70" s="535" t="str">
        <f t="shared" ca="1" si="600"/>
        <v>-</v>
      </c>
      <c r="OR70" s="535" t="str">
        <f t="shared" ca="1" si="600"/>
        <v>-</v>
      </c>
      <c r="OS70" s="535" t="str">
        <f t="shared" ca="1" si="600"/>
        <v>-</v>
      </c>
      <c r="OT70" s="535" t="str">
        <f t="shared" ca="1" si="600"/>
        <v>-</v>
      </c>
      <c r="OU70" s="535" t="str">
        <f t="shared" ca="1" si="600"/>
        <v>-</v>
      </c>
      <c r="OV70" s="535" t="str">
        <f t="shared" ca="1" si="600"/>
        <v>-</v>
      </c>
      <c r="OW70" s="535" t="str">
        <f t="shared" ca="1" si="600"/>
        <v>-</v>
      </c>
      <c r="OX70" s="535" t="str">
        <f t="shared" ca="1" si="600"/>
        <v>-</v>
      </c>
      <c r="OY70" s="535" t="str">
        <f t="shared" ca="1" si="600"/>
        <v>-</v>
      </c>
      <c r="OZ70" s="535" t="str">
        <f t="shared" ca="1" si="600"/>
        <v>-</v>
      </c>
      <c r="PA70" s="535" t="str">
        <f t="shared" ca="1" si="600"/>
        <v>-</v>
      </c>
      <c r="PB70" s="535" t="str">
        <f t="shared" ca="1" si="600"/>
        <v>-</v>
      </c>
      <c r="PC70" s="535" t="str">
        <f t="shared" ca="1" si="600"/>
        <v>-</v>
      </c>
      <c r="PD70" s="535" t="str">
        <f t="shared" ca="1" si="600"/>
        <v>-</v>
      </c>
      <c r="PE70" s="535" t="str">
        <f t="shared" ca="1" si="600"/>
        <v>-</v>
      </c>
      <c r="PF70" s="535" t="str">
        <f t="shared" ca="1" si="600"/>
        <v>-</v>
      </c>
      <c r="PG70" s="535" t="str">
        <f t="shared" ca="1" si="600"/>
        <v>-</v>
      </c>
      <c r="PH70" s="535" t="str">
        <f t="shared" ca="1" si="600"/>
        <v>-</v>
      </c>
      <c r="PI70" s="535" t="str">
        <f t="shared" ca="1" si="600"/>
        <v>-</v>
      </c>
      <c r="PJ70" s="535" t="str">
        <f t="shared" ca="1" si="600"/>
        <v>-</v>
      </c>
      <c r="PK70" s="535" t="str">
        <f t="shared" ca="1" si="600"/>
        <v>-</v>
      </c>
      <c r="PL70" s="535" t="str">
        <f t="shared" ca="1" si="600"/>
        <v>-</v>
      </c>
      <c r="PM70" s="535" t="str">
        <f t="shared" ca="1" si="600"/>
        <v>-</v>
      </c>
      <c r="PN70" s="535" t="str">
        <f t="shared" ca="1" si="600"/>
        <v>-</v>
      </c>
      <c r="PO70" s="535" t="str">
        <f t="shared" ca="1" si="600"/>
        <v>-</v>
      </c>
      <c r="PP70" s="535" t="str">
        <f t="shared" ca="1" si="600"/>
        <v>-</v>
      </c>
      <c r="PQ70" s="535" t="str">
        <f t="shared" ca="1" si="600"/>
        <v>-</v>
      </c>
      <c r="PR70" s="545" t="str">
        <f t="shared" ca="1" si="559"/>
        <v>-</v>
      </c>
      <c r="PS70" s="545" t="str">
        <f t="shared" ca="1" si="559"/>
        <v>-</v>
      </c>
      <c r="PT70" s="545" t="str">
        <f t="shared" ca="1" si="559"/>
        <v>-</v>
      </c>
      <c r="PU70" s="545" t="str">
        <f t="shared" ca="1" si="559"/>
        <v>-</v>
      </c>
      <c r="PV70" s="545" t="str">
        <f t="shared" ca="1" si="559"/>
        <v>-</v>
      </c>
      <c r="PW70" s="545" t="str">
        <f t="shared" ca="1" si="559"/>
        <v>-</v>
      </c>
      <c r="PX70" s="545" t="str">
        <f t="shared" ca="1" si="559"/>
        <v>-</v>
      </c>
      <c r="PY70" s="545" t="str">
        <f t="shared" ca="1" si="559"/>
        <v>-</v>
      </c>
      <c r="PZ70" s="545" t="str">
        <f t="shared" ca="1" si="559"/>
        <v>-</v>
      </c>
      <c r="QA70" s="545" t="str">
        <f t="shared" ca="1" si="559"/>
        <v>-</v>
      </c>
      <c r="QB70" s="545" t="str">
        <f t="shared" ca="1" si="559"/>
        <v>-</v>
      </c>
      <c r="QC70" s="545" t="str">
        <f t="shared" ca="1" si="559"/>
        <v>-</v>
      </c>
      <c r="QD70" s="545" t="str">
        <f t="shared" ca="1" si="559"/>
        <v>-</v>
      </c>
      <c r="QE70" s="545" t="str">
        <f t="shared" ca="1" si="559"/>
        <v>-</v>
      </c>
      <c r="QF70" s="545" t="str">
        <f t="shared" ca="1" si="559"/>
        <v>-</v>
      </c>
      <c r="QG70" s="545" t="str">
        <f t="shared" ca="1" si="559"/>
        <v>-</v>
      </c>
      <c r="QH70" s="545" t="str">
        <f t="shared" ca="1" si="559"/>
        <v>-</v>
      </c>
      <c r="QI70" s="545" t="str">
        <f t="shared" ca="1" si="559"/>
        <v>-</v>
      </c>
      <c r="QJ70" s="545" t="str">
        <f t="shared" ca="1" si="559"/>
        <v>-</v>
      </c>
      <c r="QK70" s="545" t="str">
        <f t="shared" ca="1" si="559"/>
        <v>-</v>
      </c>
      <c r="QL70" s="545" t="str">
        <f t="shared" ca="1" si="559"/>
        <v>-</v>
      </c>
      <c r="QM70" s="545" t="str">
        <f t="shared" ca="1" si="559"/>
        <v>-</v>
      </c>
      <c r="QN70" s="545" t="str">
        <f t="shared" ca="1" si="559"/>
        <v>-</v>
      </c>
      <c r="QO70" s="545" t="str">
        <f t="shared" ca="1" si="559"/>
        <v>-</v>
      </c>
      <c r="QP70" s="545" t="str">
        <f t="shared" ca="1" si="559"/>
        <v>-</v>
      </c>
      <c r="QQ70" s="545" t="str">
        <f t="shared" ca="1" si="559"/>
        <v>-</v>
      </c>
      <c r="QR70" s="535" t="str">
        <f t="shared" ca="1" si="560"/>
        <v>-</v>
      </c>
      <c r="QS70" s="535" t="str">
        <f t="shared" ca="1" si="560"/>
        <v>-</v>
      </c>
      <c r="QT70" s="535" t="str">
        <f t="shared" ca="1" si="560"/>
        <v>-</v>
      </c>
      <c r="QU70" s="535" t="str">
        <f t="shared" ref="QU70:SA76" ca="1" si="601">IF(AND($P70=QU$22, $AR70=QU$24),TRUE,"-")</f>
        <v>-</v>
      </c>
      <c r="QV70" s="535" t="str">
        <f t="shared" ca="1" si="601"/>
        <v>-</v>
      </c>
      <c r="QW70" s="535" t="str">
        <f t="shared" ca="1" si="601"/>
        <v>-</v>
      </c>
      <c r="QX70" s="535" t="str">
        <f t="shared" ca="1" si="601"/>
        <v>-</v>
      </c>
      <c r="QY70" s="535" t="str">
        <f t="shared" ca="1" si="601"/>
        <v>-</v>
      </c>
      <c r="QZ70" s="535" t="str">
        <f t="shared" ca="1" si="601"/>
        <v>-</v>
      </c>
      <c r="RA70" s="535" t="str">
        <f t="shared" ca="1" si="601"/>
        <v>-</v>
      </c>
      <c r="RB70" s="535" t="str">
        <f t="shared" ca="1" si="601"/>
        <v>-</v>
      </c>
      <c r="RC70" s="535" t="str">
        <f t="shared" ca="1" si="601"/>
        <v>-</v>
      </c>
      <c r="RD70" s="535" t="b">
        <f t="shared" ca="1" si="601"/>
        <v>1</v>
      </c>
      <c r="RE70" s="535" t="b">
        <f t="shared" ca="1" si="601"/>
        <v>1</v>
      </c>
      <c r="RF70" s="535" t="b">
        <f t="shared" ca="1" si="601"/>
        <v>1</v>
      </c>
      <c r="RG70" s="535" t="b">
        <f t="shared" ca="1" si="601"/>
        <v>1</v>
      </c>
      <c r="RH70" s="535" t="b">
        <f t="shared" ca="1" si="601"/>
        <v>1</v>
      </c>
      <c r="RI70" s="535" t="b">
        <f t="shared" ca="1" si="601"/>
        <v>1</v>
      </c>
      <c r="RJ70" s="535" t="str">
        <f t="shared" ca="1" si="601"/>
        <v>-</v>
      </c>
      <c r="RK70" s="535" t="str">
        <f t="shared" ca="1" si="601"/>
        <v>-</v>
      </c>
      <c r="RL70" s="535" t="str">
        <f t="shared" ca="1" si="601"/>
        <v>-</v>
      </c>
      <c r="RM70" s="535" t="str">
        <f t="shared" ca="1" si="601"/>
        <v>-</v>
      </c>
      <c r="RN70" s="535" t="str">
        <f t="shared" ca="1" si="601"/>
        <v>-</v>
      </c>
      <c r="RO70" s="535" t="str">
        <f t="shared" ca="1" si="601"/>
        <v>-</v>
      </c>
      <c r="RP70" s="535" t="str">
        <f t="shared" ca="1" si="601"/>
        <v>-</v>
      </c>
      <c r="RQ70" s="535" t="str">
        <f t="shared" ca="1" si="601"/>
        <v>-</v>
      </c>
      <c r="RR70" s="535" t="str">
        <f t="shared" ca="1" si="601"/>
        <v>-</v>
      </c>
      <c r="RS70" s="535" t="str">
        <f t="shared" ca="1" si="601"/>
        <v>-</v>
      </c>
      <c r="RT70" s="535" t="str">
        <f t="shared" ca="1" si="601"/>
        <v>-</v>
      </c>
      <c r="RU70" s="535" t="str">
        <f t="shared" ca="1" si="601"/>
        <v>-</v>
      </c>
      <c r="RV70" s="535" t="str">
        <f t="shared" ca="1" si="601"/>
        <v>-</v>
      </c>
      <c r="RW70" s="535" t="str">
        <f t="shared" ca="1" si="601"/>
        <v>-</v>
      </c>
      <c r="RX70" s="535" t="str">
        <f t="shared" ca="1" si="601"/>
        <v>-</v>
      </c>
      <c r="RY70" s="535" t="str">
        <f t="shared" ca="1" si="601"/>
        <v>-</v>
      </c>
      <c r="RZ70" s="535" t="str">
        <f t="shared" ca="1" si="601"/>
        <v>-</v>
      </c>
      <c r="SA70" s="535" t="str">
        <f t="shared" ca="1" si="601"/>
        <v>-</v>
      </c>
      <c r="SB70" s="545" t="b">
        <f t="shared" ca="1" si="561"/>
        <v>1</v>
      </c>
      <c r="SC70" s="545" t="b">
        <f t="shared" ca="1" si="561"/>
        <v>1</v>
      </c>
      <c r="SD70" s="545" t="b">
        <f t="shared" ca="1" si="561"/>
        <v>1</v>
      </c>
      <c r="SE70" s="545" t="b">
        <f t="shared" ca="1" si="561"/>
        <v>1</v>
      </c>
      <c r="SF70" s="545" t="b">
        <f t="shared" ca="1" si="561"/>
        <v>1</v>
      </c>
      <c r="SG70" s="545" t="b">
        <f t="shared" ca="1" si="561"/>
        <v>1</v>
      </c>
      <c r="SH70" s="545" t="b">
        <f t="shared" ca="1" si="561"/>
        <v>1</v>
      </c>
      <c r="SI70" s="545" t="b">
        <f t="shared" ca="1" si="561"/>
        <v>1</v>
      </c>
      <c r="SJ70" s="545" t="b">
        <f t="shared" ca="1" si="561"/>
        <v>1</v>
      </c>
      <c r="SK70" s="545" t="b">
        <f t="shared" ca="1" si="561"/>
        <v>1</v>
      </c>
      <c r="SL70" s="545" t="b">
        <f t="shared" ca="1" si="561"/>
        <v>1</v>
      </c>
      <c r="SM70" s="545" t="b">
        <f t="shared" ca="1" si="561"/>
        <v>1</v>
      </c>
      <c r="SN70" s="545" t="b">
        <f t="shared" ca="1" si="561"/>
        <v>1</v>
      </c>
      <c r="SO70" s="545" t="b">
        <f t="shared" ca="1" si="561"/>
        <v>1</v>
      </c>
      <c r="SP70" s="545" t="b">
        <f t="shared" ca="1" si="561"/>
        <v>1</v>
      </c>
      <c r="SQ70" s="545" t="b">
        <f t="shared" ca="1" si="561"/>
        <v>1</v>
      </c>
      <c r="SR70" s="545" t="b">
        <f t="shared" ca="1" si="561"/>
        <v>1</v>
      </c>
      <c r="SS70" s="545" t="b">
        <f t="shared" ca="1" si="561"/>
        <v>1</v>
      </c>
      <c r="ST70" s="545" t="b">
        <f t="shared" ca="1" si="561"/>
        <v>1</v>
      </c>
      <c r="SU70" s="545" t="b">
        <f t="shared" ca="1" si="561"/>
        <v>1</v>
      </c>
      <c r="SV70" s="545" t="b">
        <f t="shared" ca="1" si="561"/>
        <v>1</v>
      </c>
      <c r="SW70" s="545" t="b">
        <f t="shared" ca="1" si="561"/>
        <v>1</v>
      </c>
      <c r="SX70" s="545" t="b">
        <f t="shared" ca="1" si="561"/>
        <v>1</v>
      </c>
      <c r="SY70" s="545" t="b">
        <f t="shared" ca="1" si="561"/>
        <v>1</v>
      </c>
      <c r="SZ70" s="545" t="b">
        <f t="shared" ca="1" si="561"/>
        <v>1</v>
      </c>
      <c r="TA70" s="545" t="b">
        <f t="shared" ca="1" si="561"/>
        <v>1</v>
      </c>
      <c r="TB70" s="535" t="str">
        <f t="shared" ca="1" si="562"/>
        <v>-</v>
      </c>
      <c r="TC70" s="535" t="str">
        <f t="shared" ca="1" si="562"/>
        <v>-</v>
      </c>
      <c r="TD70" s="535" t="str">
        <f t="shared" ca="1" si="562"/>
        <v>-</v>
      </c>
      <c r="TE70" s="535" t="str">
        <f t="shared" ref="TE70:UK76" ca="1" si="602">IF(AND($P70=TE$22, $AR70=TE$24),TRUE,"-")</f>
        <v>-</v>
      </c>
      <c r="TF70" s="535" t="str">
        <f t="shared" ca="1" si="602"/>
        <v>-</v>
      </c>
      <c r="TG70" s="535" t="str">
        <f t="shared" ca="1" si="602"/>
        <v>-</v>
      </c>
      <c r="TH70" s="535" t="str">
        <f t="shared" ca="1" si="602"/>
        <v>-</v>
      </c>
      <c r="TI70" s="535" t="str">
        <f t="shared" ca="1" si="602"/>
        <v>-</v>
      </c>
      <c r="TJ70" s="535" t="str">
        <f t="shared" ca="1" si="602"/>
        <v>-</v>
      </c>
      <c r="TK70" s="535" t="str">
        <f t="shared" ca="1" si="602"/>
        <v>-</v>
      </c>
      <c r="TL70" s="535" t="str">
        <f t="shared" ca="1" si="602"/>
        <v>-</v>
      </c>
      <c r="TM70" s="535" t="str">
        <f t="shared" ca="1" si="602"/>
        <v>-</v>
      </c>
      <c r="TN70" s="535" t="str">
        <f t="shared" ca="1" si="602"/>
        <v>-</v>
      </c>
      <c r="TO70" s="535" t="str">
        <f t="shared" ca="1" si="602"/>
        <v>-</v>
      </c>
      <c r="TP70" s="535" t="str">
        <f t="shared" ca="1" si="602"/>
        <v>-</v>
      </c>
      <c r="TQ70" s="535" t="str">
        <f t="shared" ca="1" si="602"/>
        <v>-</v>
      </c>
      <c r="TR70" s="535" t="str">
        <f t="shared" ca="1" si="602"/>
        <v>-</v>
      </c>
      <c r="TS70" s="535" t="str">
        <f t="shared" ca="1" si="602"/>
        <v>-</v>
      </c>
      <c r="TT70" s="535" t="str">
        <f t="shared" ca="1" si="602"/>
        <v>-</v>
      </c>
      <c r="TU70" s="535" t="str">
        <f t="shared" ca="1" si="602"/>
        <v>-</v>
      </c>
      <c r="TV70" s="535" t="str">
        <f t="shared" ca="1" si="602"/>
        <v>-</v>
      </c>
      <c r="TW70" s="535" t="str">
        <f t="shared" ca="1" si="602"/>
        <v>-</v>
      </c>
      <c r="TX70" s="535" t="str">
        <f t="shared" ca="1" si="602"/>
        <v>-</v>
      </c>
      <c r="TY70" s="535" t="str">
        <f t="shared" ca="1" si="602"/>
        <v>-</v>
      </c>
      <c r="TZ70" s="535" t="str">
        <f t="shared" ca="1" si="602"/>
        <v>-</v>
      </c>
      <c r="UA70" s="535" t="str">
        <f t="shared" ca="1" si="602"/>
        <v>-</v>
      </c>
      <c r="UB70" s="535" t="str">
        <f t="shared" ca="1" si="602"/>
        <v>-</v>
      </c>
      <c r="UC70" s="535" t="str">
        <f t="shared" ca="1" si="602"/>
        <v>-</v>
      </c>
      <c r="UD70" s="535" t="str">
        <f t="shared" ca="1" si="602"/>
        <v>-</v>
      </c>
      <c r="UE70" s="535" t="str">
        <f t="shared" ca="1" si="602"/>
        <v>-</v>
      </c>
      <c r="UF70" s="535" t="str">
        <f t="shared" ca="1" si="602"/>
        <v>-</v>
      </c>
      <c r="UG70" s="535" t="str">
        <f t="shared" ca="1" si="602"/>
        <v>-</v>
      </c>
      <c r="UH70" s="535" t="str">
        <f t="shared" ca="1" si="602"/>
        <v>-</v>
      </c>
      <c r="UI70" s="535" t="str">
        <f t="shared" ca="1" si="602"/>
        <v>-</v>
      </c>
      <c r="UJ70" s="535" t="str">
        <f t="shared" ca="1" si="602"/>
        <v>-</v>
      </c>
      <c r="UK70" s="535" t="str">
        <f t="shared" ca="1" si="602"/>
        <v>-</v>
      </c>
      <c r="UL70" s="545" t="str">
        <f t="shared" ca="1" si="563"/>
        <v>-</v>
      </c>
      <c r="UM70" s="545" t="str">
        <f t="shared" ca="1" si="563"/>
        <v>-</v>
      </c>
      <c r="UN70" s="545" t="str">
        <f t="shared" ca="1" si="563"/>
        <v>-</v>
      </c>
      <c r="UO70" s="545" t="str">
        <f t="shared" ca="1" si="563"/>
        <v>-</v>
      </c>
      <c r="UP70" s="545" t="str">
        <f t="shared" ca="1" si="563"/>
        <v>-</v>
      </c>
      <c r="UQ70" s="545" t="str">
        <f t="shared" ca="1" si="563"/>
        <v>-</v>
      </c>
      <c r="UR70" s="545" t="str">
        <f t="shared" ca="1" si="563"/>
        <v>-</v>
      </c>
      <c r="US70" s="545" t="str">
        <f t="shared" ca="1" si="563"/>
        <v>-</v>
      </c>
      <c r="UT70" s="545" t="str">
        <f t="shared" ca="1" si="563"/>
        <v>-</v>
      </c>
      <c r="UU70" s="545" t="str">
        <f t="shared" ca="1" si="563"/>
        <v>-</v>
      </c>
      <c r="UV70" s="545" t="str">
        <f t="shared" ca="1" si="563"/>
        <v>-</v>
      </c>
      <c r="UW70" s="545" t="str">
        <f t="shared" ca="1" si="563"/>
        <v>-</v>
      </c>
      <c r="UX70" s="545" t="str">
        <f t="shared" ca="1" si="563"/>
        <v>-</v>
      </c>
      <c r="UY70" s="545" t="str">
        <f t="shared" ca="1" si="563"/>
        <v>-</v>
      </c>
      <c r="UZ70" s="545" t="str">
        <f t="shared" ca="1" si="563"/>
        <v>-</v>
      </c>
      <c r="VA70" s="545" t="str">
        <f t="shared" ca="1" si="563"/>
        <v>-</v>
      </c>
      <c r="VB70" s="545" t="str">
        <f t="shared" ca="1" si="563"/>
        <v>-</v>
      </c>
      <c r="VC70" s="545" t="str">
        <f t="shared" ca="1" si="563"/>
        <v>-</v>
      </c>
      <c r="VD70" s="545" t="str">
        <f t="shared" ca="1" si="563"/>
        <v>-</v>
      </c>
      <c r="VE70" s="545" t="str">
        <f t="shared" ca="1" si="563"/>
        <v>-</v>
      </c>
      <c r="VF70" s="545" t="str">
        <f t="shared" ca="1" si="563"/>
        <v>-</v>
      </c>
      <c r="VG70" s="545" t="str">
        <f t="shared" ca="1" si="563"/>
        <v>-</v>
      </c>
      <c r="VH70" s="545" t="str">
        <f t="shared" ca="1" si="563"/>
        <v>-</v>
      </c>
      <c r="VI70" s="545" t="str">
        <f t="shared" ca="1" si="563"/>
        <v>-</v>
      </c>
      <c r="VJ70" s="545" t="str">
        <f t="shared" ca="1" si="563"/>
        <v>-</v>
      </c>
      <c r="VK70" s="545" t="str">
        <f t="shared" ca="1" si="563"/>
        <v>-</v>
      </c>
      <c r="VL70" s="19">
        <f t="shared" ca="1" si="564"/>
        <v>1</v>
      </c>
      <c r="VM70" s="23">
        <v>0</v>
      </c>
    </row>
    <row r="71" spans="1:585" outlineLevel="2">
      <c r="A71" s="21">
        <f t="shared" si="127"/>
        <v>66</v>
      </c>
      <c r="B71" s="21">
        <f t="shared" si="565"/>
        <v>26</v>
      </c>
      <c r="C71">
        <v>301</v>
      </c>
      <c r="D71" s="136" t="str">
        <f t="shared" ca="1" si="498"/>
        <v>GSW</v>
      </c>
      <c r="E71" t="b">
        <v>1</v>
      </c>
      <c r="F71" t="b">
        <v>0</v>
      </c>
      <c r="G71" t="b">
        <f t="shared" ref="G71" si="603">E71</f>
        <v>1</v>
      </c>
      <c r="H71" s="215">
        <f t="shared" ca="1" si="595"/>
        <v>7</v>
      </c>
      <c r="I71" s="19">
        <f t="shared" ca="1" si="500"/>
        <v>1</v>
      </c>
      <c r="J71" s="19">
        <f t="shared" ca="1" si="500"/>
        <v>0</v>
      </c>
      <c r="K71" s="19">
        <f t="shared" ca="1" si="500"/>
        <v>0</v>
      </c>
      <c r="L71" s="19">
        <f t="shared" ca="1" si="500"/>
        <v>0</v>
      </c>
      <c r="M71" s="19">
        <f t="shared" ca="1" si="500"/>
        <v>2</v>
      </c>
      <c r="N71" s="19">
        <f t="shared" ca="1" si="500"/>
        <v>2</v>
      </c>
      <c r="O71" s="19">
        <f t="shared" ca="1" si="500"/>
        <v>3</v>
      </c>
      <c r="P71" s="19">
        <f t="shared" ca="1" si="500"/>
        <v>2</v>
      </c>
      <c r="Q71" s="19">
        <f t="shared" ca="1" si="500"/>
        <v>2</v>
      </c>
      <c r="R71" s="19">
        <f t="shared" ca="1" si="500"/>
        <v>0</v>
      </c>
      <c r="S71" s="19">
        <f t="shared" ca="1" si="500"/>
        <v>0</v>
      </c>
      <c r="T71" s="19">
        <f t="shared" ca="1" si="500"/>
        <v>0</v>
      </c>
      <c r="U71" s="19">
        <f t="shared" ca="1" si="500"/>
        <v>0</v>
      </c>
      <c r="V71" s="19">
        <f t="shared" ca="1" si="500"/>
        <v>0</v>
      </c>
      <c r="W71" s="19">
        <f t="shared" ca="1" si="500"/>
        <v>1</v>
      </c>
      <c r="X71" s="19">
        <f t="shared" ca="1" si="500"/>
        <v>1</v>
      </c>
      <c r="Y71" s="19">
        <f t="shared" ca="1" si="501"/>
        <v>1</v>
      </c>
      <c r="Z71" s="211"/>
      <c r="AA71" s="211"/>
      <c r="AB71" s="211"/>
      <c r="AC71" s="211"/>
      <c r="AD71" s="211"/>
      <c r="AE71" s="19">
        <f t="shared" ca="1" si="596"/>
        <v>0</v>
      </c>
      <c r="AF71" s="211"/>
      <c r="AG71" s="211"/>
      <c r="AH71" s="211"/>
      <c r="AI71" s="211"/>
      <c r="AJ71" s="211"/>
      <c r="AK71" s="211"/>
      <c r="AL71" s="211"/>
      <c r="AM71" s="211"/>
      <c r="AN71" s="136">
        <f t="shared" ca="1" si="502"/>
        <v>2</v>
      </c>
      <c r="AO71" s="136">
        <f ca="1">INDEX(CHOOSE($P71,DataAutumn!i.AdultDrys,DataWinter!i.AdultDrys,DataSpring!i.AdultDrys),1,$O71)</f>
        <v>4</v>
      </c>
      <c r="AP71" s="5">
        <f t="shared" ca="1" si="503"/>
        <v>1</v>
      </c>
      <c r="AQ71" s="5">
        <f t="shared" ca="1" si="503"/>
        <v>1</v>
      </c>
      <c r="AR71" s="5">
        <f t="shared" ca="1" si="504"/>
        <v>3</v>
      </c>
      <c r="AS71" s="211"/>
      <c r="AT71" s="211"/>
      <c r="AU71" s="211"/>
      <c r="AV71" s="353" t="str">
        <f t="shared" ca="1" si="566"/>
        <v>Gooding Ca 00007 GSW Lupin---- Graz---- OatF---- Graz---- GP250% YIELD100% (F33N11)</v>
      </c>
      <c r="AW71" s="9" t="str">
        <f ca="1">IF(COUNTIF(AV$5:AV71,AV71)=1,"-","Dup")</f>
        <v>-</v>
      </c>
      <c r="AX71" s="9"/>
      <c r="AY71" s="19" t="str">
        <f t="shared" ca="1" si="505"/>
        <v>-</v>
      </c>
      <c r="AZ71" s="19" t="str">
        <f t="shared" ca="1" si="505"/>
        <v>-</v>
      </c>
      <c r="BA71" s="19" t="str">
        <f t="shared" ca="1" si="505"/>
        <v>-</v>
      </c>
      <c r="BB71" s="19" t="str">
        <f t="shared" ca="1" si="505"/>
        <v>-</v>
      </c>
      <c r="BC71" s="19" t="str">
        <f t="shared" ca="1" si="505"/>
        <v>-</v>
      </c>
      <c r="BD71" s="19" t="str">
        <f t="shared" ca="1" si="505"/>
        <v>-</v>
      </c>
      <c r="BE71" s="19" t="str">
        <f t="shared" ca="1" si="505"/>
        <v>-</v>
      </c>
      <c r="BF71" s="19" t="b">
        <v>1</v>
      </c>
      <c r="BG71" s="9"/>
      <c r="BH71" s="19" t="b">
        <f t="shared" ca="1" si="506"/>
        <v>1</v>
      </c>
      <c r="BI71" s="19" t="str">
        <f t="shared" ca="1" si="506"/>
        <v>-</v>
      </c>
      <c r="BJ71" s="19" t="str">
        <f t="shared" ca="1" si="506"/>
        <v>-</v>
      </c>
      <c r="BK71" s="19" t="str">
        <f t="shared" ca="1" si="506"/>
        <v>-</v>
      </c>
      <c r="BL71" s="19" t="b">
        <f t="shared" ca="1" si="506"/>
        <v>0</v>
      </c>
      <c r="BM71" s="19">
        <f t="shared" ca="1" si="506"/>
        <v>0</v>
      </c>
      <c r="BN71" s="19" t="b">
        <f t="shared" ca="1" si="506"/>
        <v>1</v>
      </c>
      <c r="BO71" s="9"/>
      <c r="BP71" s="19" t="str">
        <f t="shared" ca="1" si="507"/>
        <v>-</v>
      </c>
      <c r="BQ71" s="5" t="str">
        <f t="shared" ca="1" si="567"/>
        <v>-</v>
      </c>
      <c r="BR71" s="5">
        <f t="shared" ca="1" si="568"/>
        <v>0</v>
      </c>
      <c r="BS71" s="19" t="str">
        <f t="shared" ca="1" si="508"/>
        <v>-</v>
      </c>
      <c r="BT71" s="19" t="str">
        <f t="shared" ca="1" si="508"/>
        <v>-</v>
      </c>
      <c r="BU71" s="19" t="str">
        <f t="shared" ca="1" si="508"/>
        <v>-</v>
      </c>
      <c r="BV71" s="5" t="str">
        <f t="shared" ca="1" si="569"/>
        <v>-</v>
      </c>
      <c r="BW71" s="5">
        <f t="shared" ca="1" si="570"/>
        <v>0</v>
      </c>
      <c r="BX71" s="19" t="str">
        <f t="shared" ca="1" si="508"/>
        <v>-</v>
      </c>
      <c r="BY71" s="5" t="str">
        <f t="shared" ca="1" si="571"/>
        <v>-</v>
      </c>
      <c r="BZ71" s="5">
        <f t="shared" ca="1" si="572"/>
        <v>0</v>
      </c>
      <c r="CA71" s="19" t="str">
        <f t="shared" ca="1" si="508"/>
        <v>-</v>
      </c>
      <c r="CB71" s="19" t="str">
        <f t="shared" ca="1" si="508"/>
        <v>-</v>
      </c>
      <c r="CC71" s="19" t="str">
        <f t="shared" ca="1" si="508"/>
        <v>-</v>
      </c>
      <c r="CD71" s="5" t="str">
        <f t="shared" ca="1" si="573"/>
        <v>-</v>
      </c>
      <c r="CE71" s="5">
        <f t="shared" ca="1" si="574"/>
        <v>0</v>
      </c>
      <c r="CF71" s="9"/>
      <c r="CG71" s="19" t="str">
        <f t="shared" ca="1" si="509"/>
        <v>-</v>
      </c>
      <c r="CH71" s="19" t="str">
        <f t="shared" ca="1" si="509"/>
        <v>-</v>
      </c>
      <c r="CI71" s="19" t="str">
        <f t="shared" ca="1" si="509"/>
        <v>-</v>
      </c>
      <c r="CJ71" s="19" t="str">
        <f t="shared" ca="1" si="509"/>
        <v>-</v>
      </c>
      <c r="CK71" s="19" t="str">
        <f t="shared" ca="1" si="509"/>
        <v>-</v>
      </c>
      <c r="CL71" s="19" t="str">
        <f t="shared" ca="1" si="509"/>
        <v>-</v>
      </c>
      <c r="CM71" s="19" t="str">
        <f t="shared" ca="1" si="509"/>
        <v>-</v>
      </c>
      <c r="CN71" s="19" t="str">
        <f t="shared" ca="1" si="509"/>
        <v>-</v>
      </c>
      <c r="CO71" s="19" t="str">
        <f t="shared" ca="1" si="509"/>
        <v>-</v>
      </c>
      <c r="CP71" s="19" t="str">
        <f t="shared" ca="1" si="509"/>
        <v>-</v>
      </c>
      <c r="CQ71" s="9"/>
      <c r="CR71" s="19" t="b">
        <v>0</v>
      </c>
      <c r="CS71" s="19" t="b">
        <v>0</v>
      </c>
      <c r="CT71" s="19" t="b">
        <v>0</v>
      </c>
      <c r="CU71" s="579">
        <f t="shared" ca="1" si="575"/>
        <v>2321200000</v>
      </c>
      <c r="CV71" s="19" t="b">
        <v>1</v>
      </c>
      <c r="CW71" s="19">
        <f t="shared" ca="1" si="576"/>
        <v>0</v>
      </c>
      <c r="CX71" s="19" t="str">
        <f t="shared" ca="1" si="576"/>
        <v>-</v>
      </c>
      <c r="CY71" s="578" t="str">
        <f t="shared" ca="1" si="576"/>
        <v>-</v>
      </c>
      <c r="CZ71" s="430">
        <f t="shared" ca="1" si="512"/>
        <v>669</v>
      </c>
      <c r="DA71" s="430">
        <f t="shared" ca="1" si="512"/>
        <v>703</v>
      </c>
      <c r="DB71" s="430">
        <f t="shared" ca="1" si="512"/>
        <v>738</v>
      </c>
      <c r="DC71" s="144">
        <f t="shared" ca="1" si="513"/>
        <v>413</v>
      </c>
      <c r="DD71" s="144">
        <f t="shared" ca="1" si="513"/>
        <v>448</v>
      </c>
      <c r="DE71" s="144">
        <f t="shared" ca="1" si="513"/>
        <v>483</v>
      </c>
      <c r="DF71" s="19" t="str">
        <f t="shared" ca="1" si="514"/>
        <v>-</v>
      </c>
      <c r="DG71" s="19" t="str">
        <f t="shared" ca="1" si="514"/>
        <v>-</v>
      </c>
      <c r="DH71" s="19" t="str">
        <f t="shared" ca="1" si="514"/>
        <v>-</v>
      </c>
      <c r="DI71" s="19" t="str">
        <f t="shared" ca="1" si="514"/>
        <v>-</v>
      </c>
      <c r="DJ71" s="19" t="str">
        <f t="shared" ca="1" si="514"/>
        <v>-</v>
      </c>
      <c r="DK71" s="19" t="str">
        <f t="shared" ca="1" si="514"/>
        <v>-</v>
      </c>
      <c r="DL71" s="19">
        <f t="shared" ca="1" si="514"/>
        <v>1</v>
      </c>
      <c r="DM71" s="19">
        <f t="shared" ca="1" si="514"/>
        <v>1</v>
      </c>
      <c r="DN71" s="19">
        <f t="shared" ca="1" si="514"/>
        <v>0</v>
      </c>
      <c r="DO71" s="19" t="str">
        <f t="shared" ca="1" si="514"/>
        <v>-</v>
      </c>
      <c r="DP71" s="19" t="str">
        <f t="shared" ca="1" si="514"/>
        <v>-</v>
      </c>
      <c r="DQ71" s="19" t="str">
        <f t="shared" ca="1" si="514"/>
        <v>-</v>
      </c>
      <c r="DR71" s="19" t="str">
        <f t="shared" ca="1" si="514"/>
        <v>-</v>
      </c>
      <c r="DS71" s="19" t="str">
        <f t="shared" ca="1" si="514"/>
        <v>-</v>
      </c>
      <c r="DT71" s="19">
        <f t="shared" ca="1" si="514"/>
        <v>0</v>
      </c>
      <c r="DU71" s="19" t="str">
        <f t="shared" ca="1" si="514"/>
        <v>-</v>
      </c>
      <c r="DV71" s="19" t="str">
        <f t="shared" ca="1" si="514"/>
        <v>-</v>
      </c>
      <c r="DW71" s="19" t="str">
        <f t="shared" ca="1" si="576"/>
        <v>-</v>
      </c>
      <c r="DX71" s="19">
        <f t="shared" ca="1" si="576"/>
        <v>1</v>
      </c>
      <c r="DY71" s="19">
        <f t="shared" ca="1" si="576"/>
        <v>1</v>
      </c>
      <c r="DZ71" s="9"/>
      <c r="EA71" s="19" t="str">
        <f t="shared" ca="1" si="515"/>
        <v>-</v>
      </c>
      <c r="EB71" s="19" t="str">
        <f t="shared" ca="1" si="515"/>
        <v>-</v>
      </c>
      <c r="EC71" s="19" t="str">
        <f t="shared" ca="1" si="515"/>
        <v>-</v>
      </c>
      <c r="ED71" s="19" t="str">
        <f t="shared" ca="1" si="515"/>
        <v>-</v>
      </c>
      <c r="EE71" s="19" t="str">
        <f t="shared" ca="1" si="515"/>
        <v>-</v>
      </c>
      <c r="EF71" s="19" t="str">
        <f t="shared" ca="1" si="515"/>
        <v>-</v>
      </c>
      <c r="EG71" s="19" t="str">
        <f t="shared" ca="1" si="515"/>
        <v>-</v>
      </c>
      <c r="EH71" s="19" t="str">
        <f t="shared" ca="1" si="515"/>
        <v>-</v>
      </c>
      <c r="EI71" s="19" t="str">
        <f t="shared" ca="1" si="515"/>
        <v>-</v>
      </c>
      <c r="EJ71" s="19" t="str">
        <f t="shared" ca="1" si="515"/>
        <v>-</v>
      </c>
      <c r="EK71" s="19" t="str">
        <f t="shared" ca="1" si="515"/>
        <v>-</v>
      </c>
      <c r="EL71" s="19" t="str">
        <f t="shared" ca="1" si="515"/>
        <v>-</v>
      </c>
      <c r="EM71" s="19">
        <f t="shared" ca="1" si="515"/>
        <v>0</v>
      </c>
      <c r="EN71" s="430">
        <f t="shared" ca="1" si="516"/>
        <v>0</v>
      </c>
      <c r="EO71" s="430">
        <f t="shared" ca="1" si="516"/>
        <v>0</v>
      </c>
      <c r="EP71" s="116">
        <f t="shared" ca="1" si="517"/>
        <v>0</v>
      </c>
      <c r="EQ71" s="116">
        <f t="shared" ca="1" si="517"/>
        <v>0</v>
      </c>
      <c r="ER71" s="116">
        <f t="shared" ca="1" si="517"/>
        <v>0</v>
      </c>
      <c r="ES71" s="116">
        <f t="shared" ca="1" si="517"/>
        <v>0</v>
      </c>
      <c r="ET71" s="116">
        <f t="shared" ca="1" si="517"/>
        <v>0</v>
      </c>
      <c r="EU71" s="534">
        <f t="shared" ca="1" si="518"/>
        <v>0</v>
      </c>
      <c r="EV71" s="116">
        <f t="shared" ca="1" si="519"/>
        <v>0</v>
      </c>
      <c r="EW71" s="116">
        <f t="shared" ca="1" si="519"/>
        <v>0</v>
      </c>
      <c r="EX71" s="116">
        <f t="shared" ca="1" si="519"/>
        <v>0</v>
      </c>
      <c r="EY71" s="116">
        <f t="shared" ca="1" si="519"/>
        <v>0</v>
      </c>
      <c r="EZ71" s="116">
        <f t="shared" ca="1" si="519"/>
        <v>0</v>
      </c>
      <c r="FA71" s="534">
        <f t="shared" ca="1" si="520"/>
        <v>0</v>
      </c>
      <c r="FB71" s="116">
        <f t="shared" ca="1" si="521"/>
        <v>0</v>
      </c>
      <c r="FC71" s="116">
        <f t="shared" ca="1" si="521"/>
        <v>0</v>
      </c>
      <c r="FD71" s="116">
        <f t="shared" ca="1" si="521"/>
        <v>0</v>
      </c>
      <c r="FE71" s="116">
        <f t="shared" ca="1" si="521"/>
        <v>0</v>
      </c>
      <c r="FF71" s="116">
        <f t="shared" ca="1" si="521"/>
        <v>0</v>
      </c>
      <c r="FG71" s="534">
        <f t="shared" ca="1" si="522"/>
        <v>0</v>
      </c>
      <c r="FH71" s="116">
        <f t="shared" ca="1" si="523"/>
        <v>0</v>
      </c>
      <c r="FI71" s="116">
        <f t="shared" ca="1" si="523"/>
        <v>0</v>
      </c>
      <c r="FJ71" s="116">
        <f t="shared" ca="1" si="523"/>
        <v>0</v>
      </c>
      <c r="FK71" s="116">
        <f t="shared" ca="1" si="523"/>
        <v>0</v>
      </c>
      <c r="FL71" s="116">
        <f t="shared" ca="1" si="523"/>
        <v>0</v>
      </c>
      <c r="FM71" s="534">
        <f t="shared" ca="1" si="524"/>
        <v>0</v>
      </c>
      <c r="FN71" s="116">
        <f t="shared" ca="1" si="525"/>
        <v>0</v>
      </c>
      <c r="FO71" s="116">
        <f t="shared" ca="1" si="525"/>
        <v>0</v>
      </c>
      <c r="FP71" s="116">
        <f t="shared" ca="1" si="525"/>
        <v>0</v>
      </c>
      <c r="FQ71" s="116">
        <f t="shared" ca="1" si="525"/>
        <v>0</v>
      </c>
      <c r="FR71" s="116">
        <f t="shared" ca="1" si="525"/>
        <v>0</v>
      </c>
      <c r="FS71" s="534">
        <f t="shared" ca="1" si="526"/>
        <v>0</v>
      </c>
      <c r="FT71" s="116">
        <f t="shared" ca="1" si="527"/>
        <v>0</v>
      </c>
      <c r="FU71" s="116">
        <f t="shared" ca="1" si="527"/>
        <v>0</v>
      </c>
      <c r="FV71" s="116">
        <f t="shared" ca="1" si="527"/>
        <v>0</v>
      </c>
      <c r="FW71" s="116">
        <f t="shared" ca="1" si="527"/>
        <v>0</v>
      </c>
      <c r="FX71" s="116">
        <f t="shared" ca="1" si="527"/>
        <v>0</v>
      </c>
      <c r="FY71" s="534">
        <f t="shared" ca="1" si="528"/>
        <v>0</v>
      </c>
      <c r="FZ71" s="117">
        <f t="shared" ca="1" si="529"/>
        <v>0</v>
      </c>
      <c r="GA71" s="117">
        <f t="shared" ca="1" si="529"/>
        <v>0</v>
      </c>
      <c r="GB71" s="117">
        <f t="shared" ca="1" si="529"/>
        <v>0</v>
      </c>
      <c r="GC71" s="117">
        <f t="shared" ca="1" si="529"/>
        <v>0</v>
      </c>
      <c r="GD71" s="552">
        <f t="shared" ca="1" si="530"/>
        <v>0</v>
      </c>
      <c r="GE71" s="552">
        <f t="shared" ca="1" si="530"/>
        <v>0</v>
      </c>
      <c r="GF71" s="552">
        <f t="shared" ca="1" si="530"/>
        <v>0</v>
      </c>
      <c r="GG71" s="552">
        <f t="shared" ca="1" si="530"/>
        <v>0</v>
      </c>
      <c r="GH71" s="552">
        <f t="shared" ca="1" si="530"/>
        <v>0</v>
      </c>
      <c r="GI71" s="552">
        <f t="shared" ca="1" si="530"/>
        <v>0</v>
      </c>
      <c r="GJ71" s="552">
        <f t="shared" ca="1" si="530"/>
        <v>0</v>
      </c>
      <c r="GK71" s="552">
        <f t="shared" ca="1" si="530"/>
        <v>0</v>
      </c>
      <c r="GL71" s="552">
        <f t="shared" ca="1" si="530"/>
        <v>0</v>
      </c>
      <c r="GM71" s="552">
        <f t="shared" ca="1" si="530"/>
        <v>0</v>
      </c>
      <c r="GN71" s="552">
        <f t="shared" ca="1" si="530"/>
        <v>0</v>
      </c>
      <c r="GO71" s="552">
        <f t="shared" ca="1" si="530"/>
        <v>0</v>
      </c>
      <c r="GP71" s="552">
        <f t="shared" ca="1" si="530"/>
        <v>0</v>
      </c>
      <c r="GQ71" s="552">
        <f t="shared" ca="1" si="530"/>
        <v>0</v>
      </c>
      <c r="GR71" s="552">
        <f t="shared" ca="1" si="530"/>
        <v>0</v>
      </c>
      <c r="GS71" s="552">
        <f t="shared" ca="1" si="530"/>
        <v>0</v>
      </c>
      <c r="GT71" s="552">
        <f t="shared" ca="1" si="530"/>
        <v>0</v>
      </c>
      <c r="GU71" s="552">
        <f t="shared" ca="1" si="530"/>
        <v>0</v>
      </c>
      <c r="GV71" s="552">
        <f t="shared" ca="1" si="530"/>
        <v>0</v>
      </c>
      <c r="GW71" s="552">
        <f t="shared" ca="1" si="530"/>
        <v>0</v>
      </c>
      <c r="GX71" s="19">
        <f t="shared" ca="1" si="531"/>
        <v>0</v>
      </c>
      <c r="GY71" s="116">
        <f t="shared" ca="1" si="532"/>
        <v>0</v>
      </c>
      <c r="GZ71" s="116">
        <f t="shared" ca="1" si="532"/>
        <v>0</v>
      </c>
      <c r="HA71" s="116">
        <f t="shared" ca="1" si="532"/>
        <v>0</v>
      </c>
      <c r="HB71" s="116">
        <f t="shared" ca="1" si="532"/>
        <v>0</v>
      </c>
      <c r="HC71" s="116">
        <f t="shared" ca="1" si="532"/>
        <v>0</v>
      </c>
      <c r="HD71" s="534">
        <f t="shared" ca="1" si="533"/>
        <v>0</v>
      </c>
      <c r="HE71" s="116">
        <f t="shared" ca="1" si="534"/>
        <v>0</v>
      </c>
      <c r="HF71" s="116">
        <f t="shared" ca="1" si="534"/>
        <v>0</v>
      </c>
      <c r="HG71" s="116">
        <f t="shared" ca="1" si="534"/>
        <v>0</v>
      </c>
      <c r="HH71" s="116">
        <f t="shared" ca="1" si="534"/>
        <v>0</v>
      </c>
      <c r="HI71" s="116">
        <f t="shared" ca="1" si="534"/>
        <v>0</v>
      </c>
      <c r="HJ71" s="534">
        <f t="shared" ca="1" si="535"/>
        <v>0</v>
      </c>
      <c r="HK71" s="116">
        <f t="shared" ca="1" si="536"/>
        <v>0</v>
      </c>
      <c r="HL71" s="116">
        <f t="shared" ca="1" si="536"/>
        <v>0</v>
      </c>
      <c r="HM71" s="116">
        <f t="shared" ca="1" si="536"/>
        <v>0</v>
      </c>
      <c r="HN71" s="116">
        <f t="shared" ca="1" si="536"/>
        <v>0</v>
      </c>
      <c r="HO71" s="116">
        <f t="shared" ca="1" si="536"/>
        <v>0</v>
      </c>
      <c r="HP71" s="534">
        <f t="shared" ca="1" si="537"/>
        <v>0</v>
      </c>
      <c r="HQ71" s="116">
        <f t="shared" ca="1" si="538"/>
        <v>0</v>
      </c>
      <c r="HR71" s="116">
        <f t="shared" ca="1" si="538"/>
        <v>0</v>
      </c>
      <c r="HS71" s="116">
        <f t="shared" ca="1" si="538"/>
        <v>0</v>
      </c>
      <c r="HT71" s="116">
        <f t="shared" ca="1" si="538"/>
        <v>0</v>
      </c>
      <c r="HU71" s="116">
        <f t="shared" ca="1" si="538"/>
        <v>0</v>
      </c>
      <c r="HV71" s="534">
        <f t="shared" ca="1" si="539"/>
        <v>0</v>
      </c>
      <c r="HW71" s="116">
        <f t="shared" ca="1" si="540"/>
        <v>0</v>
      </c>
      <c r="HX71" s="116">
        <f t="shared" ca="1" si="540"/>
        <v>0</v>
      </c>
      <c r="HY71" s="116">
        <f t="shared" ca="1" si="540"/>
        <v>0</v>
      </c>
      <c r="HZ71" s="116">
        <f t="shared" ca="1" si="540"/>
        <v>0</v>
      </c>
      <c r="IA71" s="116">
        <f t="shared" ca="1" si="540"/>
        <v>0</v>
      </c>
      <c r="IB71" s="534">
        <f t="shared" ca="1" si="541"/>
        <v>0</v>
      </c>
      <c r="IC71" s="116">
        <f t="shared" ca="1" si="542"/>
        <v>0</v>
      </c>
      <c r="ID71" s="116">
        <f t="shared" ca="1" si="542"/>
        <v>0</v>
      </c>
      <c r="IE71" s="116">
        <f t="shared" ca="1" si="542"/>
        <v>0</v>
      </c>
      <c r="IF71" s="116">
        <f t="shared" ca="1" si="542"/>
        <v>0</v>
      </c>
      <c r="IG71" s="116">
        <f t="shared" ca="1" si="542"/>
        <v>0</v>
      </c>
      <c r="IH71" s="534">
        <f t="shared" ca="1" si="543"/>
        <v>0</v>
      </c>
      <c r="II71" s="117">
        <f t="shared" ca="1" si="544"/>
        <v>0</v>
      </c>
      <c r="IJ71" s="117">
        <f t="shared" ca="1" si="544"/>
        <v>0</v>
      </c>
      <c r="IK71" s="117">
        <f t="shared" ca="1" si="544"/>
        <v>0</v>
      </c>
      <c r="IL71" s="117">
        <f t="shared" ca="1" si="544"/>
        <v>0</v>
      </c>
      <c r="IM71" s="552">
        <f t="shared" ca="1" si="545"/>
        <v>0</v>
      </c>
      <c r="IN71" s="552">
        <f t="shared" ca="1" si="545"/>
        <v>0</v>
      </c>
      <c r="IO71" s="552">
        <f t="shared" ca="1" si="545"/>
        <v>0</v>
      </c>
      <c r="IP71" s="552">
        <f t="shared" ca="1" si="545"/>
        <v>0</v>
      </c>
      <c r="IQ71" s="552">
        <f t="shared" ca="1" si="545"/>
        <v>0</v>
      </c>
      <c r="IR71" s="552">
        <f t="shared" ca="1" si="545"/>
        <v>0</v>
      </c>
      <c r="IS71" s="552">
        <f t="shared" ca="1" si="545"/>
        <v>0</v>
      </c>
      <c r="IT71" s="552">
        <f t="shared" ca="1" si="545"/>
        <v>0</v>
      </c>
      <c r="IU71" s="552">
        <f t="shared" ca="1" si="545"/>
        <v>0</v>
      </c>
      <c r="IV71" s="552">
        <f t="shared" ca="1" si="545"/>
        <v>0</v>
      </c>
      <c r="IW71" s="552">
        <f t="shared" ca="1" si="545"/>
        <v>0</v>
      </c>
      <c r="IX71" s="552">
        <f t="shared" ca="1" si="545"/>
        <v>0</v>
      </c>
      <c r="IY71" s="552">
        <f t="shared" ca="1" si="545"/>
        <v>0</v>
      </c>
      <c r="IZ71" s="552">
        <f t="shared" ca="1" si="545"/>
        <v>0</v>
      </c>
      <c r="JA71" s="552">
        <f t="shared" ca="1" si="545"/>
        <v>0</v>
      </c>
      <c r="JB71" s="552">
        <f t="shared" ca="1" si="545"/>
        <v>0</v>
      </c>
      <c r="JC71" s="552">
        <f t="shared" ca="1" si="545"/>
        <v>0</v>
      </c>
      <c r="JD71" s="552">
        <f t="shared" ca="1" si="545"/>
        <v>0</v>
      </c>
      <c r="JE71" s="552">
        <f t="shared" ca="1" si="545"/>
        <v>0</v>
      </c>
      <c r="JF71" s="552">
        <f t="shared" ca="1" si="545"/>
        <v>0</v>
      </c>
      <c r="JG71" s="19">
        <f t="shared" ca="1" si="546"/>
        <v>0</v>
      </c>
      <c r="JH71" s="5">
        <f t="shared" ca="1" si="577"/>
        <v>43</v>
      </c>
      <c r="JI71" s="9"/>
      <c r="JJ71" s="5">
        <f t="shared" ca="1" si="578"/>
        <v>1</v>
      </c>
      <c r="JK71" s="5" t="b">
        <f t="shared" ca="1" si="578"/>
        <v>1</v>
      </c>
      <c r="JL71" s="19">
        <f t="shared" ca="1" si="599"/>
        <v>0</v>
      </c>
      <c r="JM71" s="5">
        <f t="shared" ca="1" si="579"/>
        <v>0</v>
      </c>
      <c r="JN71" s="5">
        <f t="shared" ca="1" si="580"/>
        <v>0.01</v>
      </c>
      <c r="JO71" s="5">
        <f t="shared" si="581"/>
        <v>0</v>
      </c>
      <c r="JP71" s="19">
        <f t="shared" ca="1" si="599"/>
        <v>0</v>
      </c>
      <c r="JQ71" s="5">
        <f t="shared" ca="1" si="582"/>
        <v>60</v>
      </c>
      <c r="JR71" s="5">
        <f t="shared" si="583"/>
        <v>1</v>
      </c>
      <c r="JS71" s="19">
        <f t="shared" ca="1" si="599"/>
        <v>0</v>
      </c>
      <c r="JT71" s="19">
        <f t="shared" ca="1" si="599"/>
        <v>0</v>
      </c>
      <c r="JU71" s="19">
        <f t="shared" ca="1" si="599"/>
        <v>0</v>
      </c>
      <c r="JV71" s="19">
        <f t="shared" ca="1" si="599"/>
        <v>0</v>
      </c>
      <c r="JW71" s="19">
        <f t="shared" ca="1" si="599"/>
        <v>0</v>
      </c>
      <c r="JX71" s="19">
        <f t="shared" ca="1" si="599"/>
        <v>0</v>
      </c>
      <c r="JY71" s="19">
        <f t="shared" ca="1" si="599"/>
        <v>0</v>
      </c>
      <c r="JZ71" s="19">
        <f t="shared" ca="1" si="599"/>
        <v>0</v>
      </c>
      <c r="KA71" s="19">
        <f t="shared" ca="1" si="599"/>
        <v>0</v>
      </c>
      <c r="KB71" s="19">
        <f t="shared" ca="1" si="599"/>
        <v>0</v>
      </c>
      <c r="KC71" s="19">
        <f t="shared" ca="1" si="599"/>
        <v>0</v>
      </c>
      <c r="KD71" s="19">
        <f t="shared" ca="1" si="599"/>
        <v>0</v>
      </c>
      <c r="KE71" s="19">
        <f t="shared" ca="1" si="599"/>
        <v>0</v>
      </c>
      <c r="KF71" s="19">
        <f t="shared" ca="1" si="599"/>
        <v>0</v>
      </c>
      <c r="KG71" s="19">
        <f t="shared" ca="1" si="599"/>
        <v>0</v>
      </c>
      <c r="KH71" s="19">
        <f t="shared" ca="1" si="599"/>
        <v>0</v>
      </c>
      <c r="KI71" s="19">
        <f t="shared" ca="1" si="599"/>
        <v>0</v>
      </c>
      <c r="KJ71" s="19">
        <f t="shared" ca="1" si="599"/>
        <v>0</v>
      </c>
      <c r="KK71" s="19">
        <f t="shared" ca="1" si="599"/>
        <v>0</v>
      </c>
      <c r="KL71" s="19">
        <f t="shared" ca="1" si="599"/>
        <v>0</v>
      </c>
      <c r="KM71" s="19">
        <f t="shared" ca="1" si="599"/>
        <v>0</v>
      </c>
      <c r="KN71" s="5">
        <f t="shared" ca="1" si="584"/>
        <v>0</v>
      </c>
      <c r="KO71" s="5">
        <f t="shared" ca="1" si="584"/>
        <v>0</v>
      </c>
      <c r="KP71" s="5">
        <f t="shared" ca="1" si="584"/>
        <v>0.05</v>
      </c>
      <c r="KQ71" s="5">
        <f t="shared" ca="1" si="584"/>
        <v>0.05</v>
      </c>
      <c r="KR71" s="19">
        <f t="shared" ca="1" si="597"/>
        <v>0</v>
      </c>
      <c r="KS71" s="19">
        <f t="shared" ca="1" si="597"/>
        <v>0</v>
      </c>
      <c r="KT71" s="19">
        <f t="shared" ca="1" si="597"/>
        <v>0</v>
      </c>
      <c r="KU71" s="19">
        <f t="shared" ca="1" si="597"/>
        <v>0</v>
      </c>
      <c r="KV71" s="19">
        <f t="shared" ca="1" si="597"/>
        <v>0</v>
      </c>
      <c r="KW71" s="19">
        <f t="shared" ca="1" si="597"/>
        <v>0</v>
      </c>
      <c r="KX71" s="19">
        <f t="shared" ca="1" si="597"/>
        <v>1</v>
      </c>
      <c r="KY71" s="19">
        <f t="shared" ca="1" si="597"/>
        <v>0</v>
      </c>
      <c r="KZ71" s="19">
        <f t="shared" ca="1" si="597"/>
        <v>0</v>
      </c>
      <c r="LA71" s="19">
        <f t="shared" ca="1" si="597"/>
        <v>0</v>
      </c>
      <c r="LB71" s="19">
        <f t="shared" ca="1" si="597"/>
        <v>0</v>
      </c>
      <c r="LC71" s="19">
        <f t="shared" ca="1" si="597"/>
        <v>1</v>
      </c>
      <c r="LD71" s="9"/>
      <c r="LE71" s="19" t="str">
        <f t="shared" ca="1" si="548"/>
        <v>-</v>
      </c>
      <c r="LF71" s="19" t="str">
        <f t="shared" ca="1" si="548"/>
        <v>-</v>
      </c>
      <c r="LG71" s="19" t="str">
        <f t="shared" ca="1" si="548"/>
        <v>-</v>
      </c>
      <c r="LH71" s="19" t="str">
        <f t="shared" ca="1" si="548"/>
        <v>-</v>
      </c>
      <c r="LI71" s="5" t="b">
        <f t="shared" ca="1" si="585"/>
        <v>0</v>
      </c>
      <c r="LJ71" s="5" t="b">
        <f t="shared" ca="1" si="586"/>
        <v>0</v>
      </c>
      <c r="LK71" s="5" t="b">
        <f t="shared" ca="1" si="586"/>
        <v>1</v>
      </c>
      <c r="LL71" s="5" t="b">
        <f t="shared" ca="1" si="586"/>
        <v>0</v>
      </c>
      <c r="LM71" s="136">
        <f t="shared" ca="1" si="587"/>
        <v>2</v>
      </c>
      <c r="LN71" s="136">
        <f t="shared" ca="1" si="587"/>
        <v>2</v>
      </c>
      <c r="LO71" s="5" t="b">
        <f t="shared" ca="1" si="588"/>
        <v>0</v>
      </c>
      <c r="LP71" s="5" t="b">
        <f t="shared" ca="1" si="588"/>
        <v>0</v>
      </c>
      <c r="LQ71" s="5" t="b">
        <f t="shared" ca="1" si="588"/>
        <v>1</v>
      </c>
      <c r="LR71" s="5" t="b">
        <f t="shared" ca="1" si="588"/>
        <v>0</v>
      </c>
      <c r="LS71" s="5">
        <f t="shared" ca="1" si="589"/>
        <v>1</v>
      </c>
      <c r="LT71" s="5">
        <f t="shared" ca="1" si="589"/>
        <v>0.66</v>
      </c>
      <c r="LU71" s="5" t="b">
        <f t="shared" ca="1" si="590"/>
        <v>1</v>
      </c>
      <c r="LV71" s="5" t="str" cm="1">
        <f t="array" aca="1" ref="LV71" ca="1">IF(OR(LW71:MD71&lt;&gt;"-"),TRUE,"-")</f>
        <v>-</v>
      </c>
      <c r="LW71" s="19" t="str">
        <f t="shared" ca="1" si="550"/>
        <v>-</v>
      </c>
      <c r="LX71" s="19" t="str">
        <f t="shared" ca="1" si="550"/>
        <v>-</v>
      </c>
      <c r="LY71" s="19" t="str">
        <f t="shared" ca="1" si="550"/>
        <v>-</v>
      </c>
      <c r="LZ71" s="19" t="str">
        <f t="shared" ca="1" si="550"/>
        <v>-</v>
      </c>
      <c r="MA71" s="19" t="str">
        <f t="shared" ca="1" si="550"/>
        <v>-</v>
      </c>
      <c r="MB71" s="19" t="str">
        <f t="shared" ca="1" si="550"/>
        <v>-</v>
      </c>
      <c r="MC71" s="19" t="str">
        <f t="shared" ca="1" si="550"/>
        <v>-</v>
      </c>
      <c r="MD71" s="19" t="str">
        <f t="shared" ca="1" si="550"/>
        <v>-</v>
      </c>
      <c r="ME71" s="5" t="b">
        <f t="array" aca="1" ref="ME71" ca="1">IF(OR(MF71:ML71&lt;&gt;"-"),TRUE,"-")</f>
        <v>1</v>
      </c>
      <c r="MF71" s="19">
        <f t="shared" ca="1" si="551"/>
        <v>0</v>
      </c>
      <c r="MG71" s="19" t="str">
        <f t="shared" ca="1" si="551"/>
        <v>-</v>
      </c>
      <c r="MH71" s="19">
        <f t="shared" ca="1" si="551"/>
        <v>999999</v>
      </c>
      <c r="MI71" s="19">
        <f t="shared" ca="1" si="551"/>
        <v>999999</v>
      </c>
      <c r="MJ71" s="19">
        <f t="shared" ca="1" si="551"/>
        <v>999999</v>
      </c>
      <c r="MK71" s="19">
        <f t="shared" ca="1" si="551"/>
        <v>999999</v>
      </c>
      <c r="ML71" s="19">
        <f t="shared" ca="1" si="551"/>
        <v>999999</v>
      </c>
      <c r="MM71" s="19" t="str">
        <f t="shared" ca="1" si="551"/>
        <v>-</v>
      </c>
      <c r="MN71" s="19" t="str">
        <f t="shared" ca="1" si="551"/>
        <v>-</v>
      </c>
      <c r="MO71" s="19" t="str">
        <f t="shared" ca="1" si="551"/>
        <v>-</v>
      </c>
      <c r="MP71" s="19" t="b">
        <f t="shared" ca="1" si="551"/>
        <v>0</v>
      </c>
      <c r="MQ71" s="19">
        <f t="shared" ca="1" si="551"/>
        <v>0</v>
      </c>
      <c r="MR71" s="5" t="str">
        <f t="shared" ca="1" si="591"/>
        <v>-</v>
      </c>
      <c r="MS71" s="5" t="str">
        <f t="shared" ca="1" si="591"/>
        <v>-</v>
      </c>
      <c r="MT71" s="5" t="str">
        <f t="shared" ca="1" si="591"/>
        <v>-</v>
      </c>
      <c r="MU71" s="5" t="str">
        <f t="shared" ca="1" si="591"/>
        <v>-</v>
      </c>
      <c r="MV71" s="19" t="str">
        <f t="shared" ca="1" si="553"/>
        <v>-</v>
      </c>
      <c r="MW71" s="19" t="str">
        <f t="shared" ca="1" si="553"/>
        <v>-</v>
      </c>
      <c r="MX71" s="19" t="str">
        <f t="shared" ca="1" si="553"/>
        <v>-</v>
      </c>
      <c r="MY71" s="19" t="str">
        <f t="shared" ca="1" si="553"/>
        <v>-</v>
      </c>
      <c r="MZ71" s="19" t="str">
        <f t="shared" ca="1" si="553"/>
        <v>-</v>
      </c>
      <c r="NA71" s="19" t="str">
        <f t="shared" ca="1" si="553"/>
        <v>-</v>
      </c>
      <c r="NB71" s="19" t="str">
        <f t="shared" ca="1" si="553"/>
        <v>-</v>
      </c>
      <c r="NC71" s="5" t="str">
        <f t="shared" ca="1" si="592"/>
        <v>-</v>
      </c>
      <c r="ND71" s="5">
        <f t="shared" ca="1" si="592"/>
        <v>500</v>
      </c>
      <c r="NE71" s="5">
        <f t="shared" ca="1" si="592"/>
        <v>500</v>
      </c>
      <c r="NF71" s="5" t="str">
        <f t="shared" ca="1" si="592"/>
        <v>-</v>
      </c>
      <c r="NG71" s="5">
        <f t="shared" ca="1" si="592"/>
        <v>150</v>
      </c>
      <c r="NH71" s="5">
        <f t="shared" ca="1" si="592"/>
        <v>550</v>
      </c>
      <c r="NI71" s="5">
        <f t="shared" ca="1" si="593"/>
        <v>1</v>
      </c>
      <c r="NJ71" s="9"/>
      <c r="NK71" s="19">
        <f t="shared" ca="1" si="553"/>
        <v>70</v>
      </c>
      <c r="NL71" s="19">
        <f t="shared" ca="1" si="553"/>
        <v>50</v>
      </c>
      <c r="NM71" s="19">
        <f t="shared" ca="1" si="553"/>
        <v>75</v>
      </c>
      <c r="NN71" s="19">
        <f t="shared" ca="1" si="553"/>
        <v>50</v>
      </c>
      <c r="NO71" s="5">
        <f t="shared" ca="1" si="554"/>
        <v>1</v>
      </c>
      <c r="NP71" s="5">
        <f t="shared" ca="1" si="555"/>
        <v>1</v>
      </c>
      <c r="NQ71" s="463">
        <v>2.5</v>
      </c>
      <c r="NR71" s="19">
        <f t="shared" ca="1" si="594"/>
        <v>1</v>
      </c>
      <c r="NS71" s="9"/>
      <c r="NT71" s="19" t="b">
        <f t="shared" ca="1" si="553"/>
        <v>0</v>
      </c>
      <c r="NU71" s="19" t="b">
        <f t="shared" ca="1" si="553"/>
        <v>0</v>
      </c>
      <c r="NV71" s="19" t="str">
        <f t="shared" ca="1" si="553"/>
        <v>-</v>
      </c>
      <c r="NW71" s="19" t="str">
        <f t="shared" ca="1" si="553"/>
        <v>-</v>
      </c>
      <c r="NX71" s="19">
        <f t="shared" ca="1" si="553"/>
        <v>1</v>
      </c>
      <c r="NY71" s="19">
        <f t="shared" ca="1" si="553"/>
        <v>1</v>
      </c>
      <c r="NZ71" s="19">
        <f t="shared" ca="1" si="553"/>
        <v>2.1403206110492325</v>
      </c>
      <c r="OA71" s="19">
        <f t="shared" ca="1" si="553"/>
        <v>1.965073149607067</v>
      </c>
      <c r="OB71" s="19">
        <f t="shared" ca="1" si="553"/>
        <v>1.9869867897902949</v>
      </c>
      <c r="OC71" s="19">
        <f t="shared" ca="1" si="553"/>
        <v>0.84809443844984356</v>
      </c>
      <c r="OD71" s="19">
        <f t="shared" ca="1" si="553"/>
        <v>1.2867145190754228</v>
      </c>
      <c r="OE71" s="19">
        <f t="shared" ca="1" si="553"/>
        <v>1</v>
      </c>
      <c r="OF71" s="19">
        <f t="shared" ca="1" si="553"/>
        <v>0.26</v>
      </c>
      <c r="OG71" s="9"/>
      <c r="OH71" s="535" t="str">
        <f t="shared" ca="1" si="558"/>
        <v>-</v>
      </c>
      <c r="OI71" s="535" t="str">
        <f t="shared" ca="1" si="558"/>
        <v>-</v>
      </c>
      <c r="OJ71" s="535" t="str">
        <f t="shared" ca="1" si="558"/>
        <v>-</v>
      </c>
      <c r="OK71" s="535" t="str">
        <f t="shared" ca="1" si="600"/>
        <v>-</v>
      </c>
      <c r="OL71" s="535" t="str">
        <f t="shared" ca="1" si="600"/>
        <v>-</v>
      </c>
      <c r="OM71" s="535" t="str">
        <f t="shared" ca="1" si="600"/>
        <v>-</v>
      </c>
      <c r="ON71" s="535" t="str">
        <f t="shared" ca="1" si="600"/>
        <v>-</v>
      </c>
      <c r="OO71" s="535" t="str">
        <f t="shared" ca="1" si="600"/>
        <v>-</v>
      </c>
      <c r="OP71" s="535" t="str">
        <f t="shared" ca="1" si="600"/>
        <v>-</v>
      </c>
      <c r="OQ71" s="535" t="str">
        <f t="shared" ca="1" si="600"/>
        <v>-</v>
      </c>
      <c r="OR71" s="535" t="str">
        <f t="shared" ca="1" si="600"/>
        <v>-</v>
      </c>
      <c r="OS71" s="535" t="str">
        <f t="shared" ca="1" si="600"/>
        <v>-</v>
      </c>
      <c r="OT71" s="535" t="str">
        <f t="shared" ca="1" si="600"/>
        <v>-</v>
      </c>
      <c r="OU71" s="535" t="str">
        <f t="shared" ca="1" si="600"/>
        <v>-</v>
      </c>
      <c r="OV71" s="535" t="str">
        <f t="shared" ca="1" si="600"/>
        <v>-</v>
      </c>
      <c r="OW71" s="535" t="str">
        <f t="shared" ca="1" si="600"/>
        <v>-</v>
      </c>
      <c r="OX71" s="535" t="str">
        <f t="shared" ca="1" si="600"/>
        <v>-</v>
      </c>
      <c r="OY71" s="535" t="str">
        <f t="shared" ca="1" si="600"/>
        <v>-</v>
      </c>
      <c r="OZ71" s="535" t="str">
        <f t="shared" ca="1" si="600"/>
        <v>-</v>
      </c>
      <c r="PA71" s="535" t="str">
        <f t="shared" ca="1" si="600"/>
        <v>-</v>
      </c>
      <c r="PB71" s="535" t="str">
        <f t="shared" ca="1" si="600"/>
        <v>-</v>
      </c>
      <c r="PC71" s="535" t="str">
        <f t="shared" ca="1" si="600"/>
        <v>-</v>
      </c>
      <c r="PD71" s="535" t="str">
        <f t="shared" ca="1" si="600"/>
        <v>-</v>
      </c>
      <c r="PE71" s="535" t="str">
        <f t="shared" ca="1" si="600"/>
        <v>-</v>
      </c>
      <c r="PF71" s="535" t="str">
        <f t="shared" ca="1" si="600"/>
        <v>-</v>
      </c>
      <c r="PG71" s="535" t="str">
        <f t="shared" ca="1" si="600"/>
        <v>-</v>
      </c>
      <c r="PH71" s="535" t="str">
        <f t="shared" ca="1" si="600"/>
        <v>-</v>
      </c>
      <c r="PI71" s="535" t="str">
        <f t="shared" ca="1" si="600"/>
        <v>-</v>
      </c>
      <c r="PJ71" s="535" t="str">
        <f t="shared" ca="1" si="600"/>
        <v>-</v>
      </c>
      <c r="PK71" s="535" t="str">
        <f t="shared" ca="1" si="600"/>
        <v>-</v>
      </c>
      <c r="PL71" s="535" t="str">
        <f t="shared" ca="1" si="600"/>
        <v>-</v>
      </c>
      <c r="PM71" s="535" t="str">
        <f t="shared" ca="1" si="600"/>
        <v>-</v>
      </c>
      <c r="PN71" s="535" t="str">
        <f t="shared" ca="1" si="600"/>
        <v>-</v>
      </c>
      <c r="PO71" s="535" t="str">
        <f t="shared" ca="1" si="600"/>
        <v>-</v>
      </c>
      <c r="PP71" s="535" t="str">
        <f t="shared" ca="1" si="600"/>
        <v>-</v>
      </c>
      <c r="PQ71" s="535" t="str">
        <f t="shared" ca="1" si="600"/>
        <v>-</v>
      </c>
      <c r="PR71" s="545" t="str">
        <f t="shared" ca="1" si="559"/>
        <v>-</v>
      </c>
      <c r="PS71" s="545" t="str">
        <f t="shared" ca="1" si="559"/>
        <v>-</v>
      </c>
      <c r="PT71" s="545" t="str">
        <f t="shared" ca="1" si="559"/>
        <v>-</v>
      </c>
      <c r="PU71" s="545" t="str">
        <f t="shared" ca="1" si="559"/>
        <v>-</v>
      </c>
      <c r="PV71" s="545" t="str">
        <f t="shared" ca="1" si="559"/>
        <v>-</v>
      </c>
      <c r="PW71" s="545" t="str">
        <f t="shared" ca="1" si="559"/>
        <v>-</v>
      </c>
      <c r="PX71" s="545" t="str">
        <f t="shared" ca="1" si="559"/>
        <v>-</v>
      </c>
      <c r="PY71" s="545" t="str">
        <f t="shared" ca="1" si="559"/>
        <v>-</v>
      </c>
      <c r="PZ71" s="545" t="str">
        <f t="shared" ca="1" si="559"/>
        <v>-</v>
      </c>
      <c r="QA71" s="545" t="str">
        <f t="shared" ca="1" si="559"/>
        <v>-</v>
      </c>
      <c r="QB71" s="545" t="str">
        <f t="shared" ca="1" si="559"/>
        <v>-</v>
      </c>
      <c r="QC71" s="545" t="str">
        <f t="shared" ca="1" si="559"/>
        <v>-</v>
      </c>
      <c r="QD71" s="545" t="str">
        <f t="shared" ca="1" si="559"/>
        <v>-</v>
      </c>
      <c r="QE71" s="545" t="str">
        <f t="shared" ca="1" si="559"/>
        <v>-</v>
      </c>
      <c r="QF71" s="545" t="str">
        <f t="shared" ca="1" si="559"/>
        <v>-</v>
      </c>
      <c r="QG71" s="545" t="str">
        <f t="shared" ca="1" si="559"/>
        <v>-</v>
      </c>
      <c r="QH71" s="545" t="str">
        <f t="shared" ca="1" si="559"/>
        <v>-</v>
      </c>
      <c r="QI71" s="545" t="str">
        <f t="shared" ca="1" si="559"/>
        <v>-</v>
      </c>
      <c r="QJ71" s="545" t="str">
        <f t="shared" ca="1" si="559"/>
        <v>-</v>
      </c>
      <c r="QK71" s="545" t="str">
        <f t="shared" ca="1" si="559"/>
        <v>-</v>
      </c>
      <c r="QL71" s="545" t="str">
        <f t="shared" ca="1" si="559"/>
        <v>-</v>
      </c>
      <c r="QM71" s="545" t="str">
        <f t="shared" ca="1" si="559"/>
        <v>-</v>
      </c>
      <c r="QN71" s="545" t="str">
        <f t="shared" ca="1" si="559"/>
        <v>-</v>
      </c>
      <c r="QO71" s="545" t="str">
        <f t="shared" ca="1" si="559"/>
        <v>-</v>
      </c>
      <c r="QP71" s="545" t="str">
        <f t="shared" ca="1" si="559"/>
        <v>-</v>
      </c>
      <c r="QQ71" s="545" t="str">
        <f t="shared" ca="1" si="559"/>
        <v>-</v>
      </c>
      <c r="QR71" s="535" t="str">
        <f t="shared" ca="1" si="560"/>
        <v>-</v>
      </c>
      <c r="QS71" s="535" t="str">
        <f t="shared" ca="1" si="560"/>
        <v>-</v>
      </c>
      <c r="QT71" s="535" t="str">
        <f t="shared" ca="1" si="560"/>
        <v>-</v>
      </c>
      <c r="QU71" s="535" t="str">
        <f t="shared" ca="1" si="601"/>
        <v>-</v>
      </c>
      <c r="QV71" s="535" t="str">
        <f t="shared" ca="1" si="601"/>
        <v>-</v>
      </c>
      <c r="QW71" s="535" t="str">
        <f t="shared" ca="1" si="601"/>
        <v>-</v>
      </c>
      <c r="QX71" s="535" t="str">
        <f t="shared" ca="1" si="601"/>
        <v>-</v>
      </c>
      <c r="QY71" s="535" t="str">
        <f t="shared" ca="1" si="601"/>
        <v>-</v>
      </c>
      <c r="QZ71" s="535" t="str">
        <f t="shared" ca="1" si="601"/>
        <v>-</v>
      </c>
      <c r="RA71" s="535" t="str">
        <f t="shared" ca="1" si="601"/>
        <v>-</v>
      </c>
      <c r="RB71" s="535" t="str">
        <f t="shared" ca="1" si="601"/>
        <v>-</v>
      </c>
      <c r="RC71" s="535" t="str">
        <f t="shared" ca="1" si="601"/>
        <v>-</v>
      </c>
      <c r="RD71" s="535" t="b">
        <f t="shared" ca="1" si="601"/>
        <v>1</v>
      </c>
      <c r="RE71" s="535" t="b">
        <f t="shared" ca="1" si="601"/>
        <v>1</v>
      </c>
      <c r="RF71" s="535" t="b">
        <f t="shared" ca="1" si="601"/>
        <v>1</v>
      </c>
      <c r="RG71" s="535" t="b">
        <f t="shared" ca="1" si="601"/>
        <v>1</v>
      </c>
      <c r="RH71" s="535" t="b">
        <f t="shared" ca="1" si="601"/>
        <v>1</v>
      </c>
      <c r="RI71" s="535" t="b">
        <f t="shared" ca="1" si="601"/>
        <v>1</v>
      </c>
      <c r="RJ71" s="535" t="str">
        <f t="shared" ca="1" si="601"/>
        <v>-</v>
      </c>
      <c r="RK71" s="535" t="str">
        <f t="shared" ca="1" si="601"/>
        <v>-</v>
      </c>
      <c r="RL71" s="535" t="str">
        <f t="shared" ca="1" si="601"/>
        <v>-</v>
      </c>
      <c r="RM71" s="535" t="str">
        <f t="shared" ca="1" si="601"/>
        <v>-</v>
      </c>
      <c r="RN71" s="535" t="str">
        <f t="shared" ca="1" si="601"/>
        <v>-</v>
      </c>
      <c r="RO71" s="535" t="str">
        <f t="shared" ca="1" si="601"/>
        <v>-</v>
      </c>
      <c r="RP71" s="535" t="str">
        <f t="shared" ca="1" si="601"/>
        <v>-</v>
      </c>
      <c r="RQ71" s="535" t="str">
        <f t="shared" ca="1" si="601"/>
        <v>-</v>
      </c>
      <c r="RR71" s="535" t="str">
        <f t="shared" ca="1" si="601"/>
        <v>-</v>
      </c>
      <c r="RS71" s="535" t="str">
        <f t="shared" ca="1" si="601"/>
        <v>-</v>
      </c>
      <c r="RT71" s="535" t="str">
        <f t="shared" ca="1" si="601"/>
        <v>-</v>
      </c>
      <c r="RU71" s="535" t="str">
        <f t="shared" ca="1" si="601"/>
        <v>-</v>
      </c>
      <c r="RV71" s="535" t="str">
        <f t="shared" ca="1" si="601"/>
        <v>-</v>
      </c>
      <c r="RW71" s="535" t="str">
        <f t="shared" ca="1" si="601"/>
        <v>-</v>
      </c>
      <c r="RX71" s="535" t="str">
        <f t="shared" ca="1" si="601"/>
        <v>-</v>
      </c>
      <c r="RY71" s="535" t="str">
        <f t="shared" ca="1" si="601"/>
        <v>-</v>
      </c>
      <c r="RZ71" s="535" t="str">
        <f t="shared" ca="1" si="601"/>
        <v>-</v>
      </c>
      <c r="SA71" s="535" t="str">
        <f t="shared" ca="1" si="601"/>
        <v>-</v>
      </c>
      <c r="SB71" s="545" t="b">
        <f t="shared" ca="1" si="561"/>
        <v>1</v>
      </c>
      <c r="SC71" s="545" t="b">
        <f t="shared" ca="1" si="561"/>
        <v>1</v>
      </c>
      <c r="SD71" s="545" t="b">
        <f t="shared" ca="1" si="561"/>
        <v>1</v>
      </c>
      <c r="SE71" s="545" t="b">
        <f t="shared" ca="1" si="561"/>
        <v>1</v>
      </c>
      <c r="SF71" s="545" t="b">
        <f t="shared" ca="1" si="561"/>
        <v>1</v>
      </c>
      <c r="SG71" s="545" t="b">
        <f t="shared" ca="1" si="561"/>
        <v>1</v>
      </c>
      <c r="SH71" s="545" t="b">
        <f t="shared" ca="1" si="561"/>
        <v>1</v>
      </c>
      <c r="SI71" s="545" t="b">
        <f t="shared" ca="1" si="561"/>
        <v>1</v>
      </c>
      <c r="SJ71" s="545" t="b">
        <f t="shared" ca="1" si="561"/>
        <v>1</v>
      </c>
      <c r="SK71" s="545" t="b">
        <f t="shared" ca="1" si="561"/>
        <v>1</v>
      </c>
      <c r="SL71" s="545" t="b">
        <f t="shared" ca="1" si="561"/>
        <v>1</v>
      </c>
      <c r="SM71" s="545" t="b">
        <f t="shared" ca="1" si="561"/>
        <v>1</v>
      </c>
      <c r="SN71" s="545" t="b">
        <f t="shared" ca="1" si="561"/>
        <v>1</v>
      </c>
      <c r="SO71" s="545" t="b">
        <f t="shared" ca="1" si="561"/>
        <v>1</v>
      </c>
      <c r="SP71" s="545" t="b">
        <f t="shared" ca="1" si="561"/>
        <v>1</v>
      </c>
      <c r="SQ71" s="545" t="b">
        <f t="shared" ca="1" si="561"/>
        <v>1</v>
      </c>
      <c r="SR71" s="545" t="b">
        <f t="shared" ca="1" si="561"/>
        <v>1</v>
      </c>
      <c r="SS71" s="545" t="b">
        <f t="shared" ca="1" si="561"/>
        <v>1</v>
      </c>
      <c r="ST71" s="545" t="b">
        <f t="shared" ca="1" si="561"/>
        <v>1</v>
      </c>
      <c r="SU71" s="545" t="b">
        <f t="shared" ca="1" si="561"/>
        <v>1</v>
      </c>
      <c r="SV71" s="545" t="b">
        <f t="shared" ca="1" si="561"/>
        <v>1</v>
      </c>
      <c r="SW71" s="545" t="b">
        <f t="shared" ca="1" si="561"/>
        <v>1</v>
      </c>
      <c r="SX71" s="545" t="b">
        <f t="shared" ca="1" si="561"/>
        <v>1</v>
      </c>
      <c r="SY71" s="545" t="b">
        <f t="shared" ca="1" si="561"/>
        <v>1</v>
      </c>
      <c r="SZ71" s="545" t="b">
        <f t="shared" ca="1" si="561"/>
        <v>1</v>
      </c>
      <c r="TA71" s="545" t="b">
        <f t="shared" ca="1" si="561"/>
        <v>1</v>
      </c>
      <c r="TB71" s="535" t="str">
        <f t="shared" ca="1" si="562"/>
        <v>-</v>
      </c>
      <c r="TC71" s="535" t="str">
        <f t="shared" ca="1" si="562"/>
        <v>-</v>
      </c>
      <c r="TD71" s="535" t="str">
        <f t="shared" ca="1" si="562"/>
        <v>-</v>
      </c>
      <c r="TE71" s="535" t="str">
        <f t="shared" ca="1" si="602"/>
        <v>-</v>
      </c>
      <c r="TF71" s="535" t="str">
        <f t="shared" ca="1" si="602"/>
        <v>-</v>
      </c>
      <c r="TG71" s="535" t="str">
        <f t="shared" ca="1" si="602"/>
        <v>-</v>
      </c>
      <c r="TH71" s="535" t="str">
        <f t="shared" ca="1" si="602"/>
        <v>-</v>
      </c>
      <c r="TI71" s="535" t="str">
        <f t="shared" ca="1" si="602"/>
        <v>-</v>
      </c>
      <c r="TJ71" s="535" t="str">
        <f t="shared" ca="1" si="602"/>
        <v>-</v>
      </c>
      <c r="TK71" s="535" t="str">
        <f t="shared" ca="1" si="602"/>
        <v>-</v>
      </c>
      <c r="TL71" s="535" t="str">
        <f t="shared" ca="1" si="602"/>
        <v>-</v>
      </c>
      <c r="TM71" s="535" t="str">
        <f t="shared" ca="1" si="602"/>
        <v>-</v>
      </c>
      <c r="TN71" s="535" t="str">
        <f t="shared" ca="1" si="602"/>
        <v>-</v>
      </c>
      <c r="TO71" s="535" t="str">
        <f t="shared" ca="1" si="602"/>
        <v>-</v>
      </c>
      <c r="TP71" s="535" t="str">
        <f t="shared" ca="1" si="602"/>
        <v>-</v>
      </c>
      <c r="TQ71" s="535" t="str">
        <f t="shared" ca="1" si="602"/>
        <v>-</v>
      </c>
      <c r="TR71" s="535" t="str">
        <f t="shared" ca="1" si="602"/>
        <v>-</v>
      </c>
      <c r="TS71" s="535" t="str">
        <f t="shared" ca="1" si="602"/>
        <v>-</v>
      </c>
      <c r="TT71" s="535" t="str">
        <f t="shared" ca="1" si="602"/>
        <v>-</v>
      </c>
      <c r="TU71" s="535" t="str">
        <f t="shared" ca="1" si="602"/>
        <v>-</v>
      </c>
      <c r="TV71" s="535" t="str">
        <f t="shared" ca="1" si="602"/>
        <v>-</v>
      </c>
      <c r="TW71" s="535" t="str">
        <f t="shared" ca="1" si="602"/>
        <v>-</v>
      </c>
      <c r="TX71" s="535" t="str">
        <f t="shared" ca="1" si="602"/>
        <v>-</v>
      </c>
      <c r="TY71" s="535" t="str">
        <f t="shared" ca="1" si="602"/>
        <v>-</v>
      </c>
      <c r="TZ71" s="535" t="str">
        <f t="shared" ca="1" si="602"/>
        <v>-</v>
      </c>
      <c r="UA71" s="535" t="str">
        <f t="shared" ca="1" si="602"/>
        <v>-</v>
      </c>
      <c r="UB71" s="535" t="str">
        <f t="shared" ca="1" si="602"/>
        <v>-</v>
      </c>
      <c r="UC71" s="535" t="str">
        <f t="shared" ca="1" si="602"/>
        <v>-</v>
      </c>
      <c r="UD71" s="535" t="str">
        <f t="shared" ca="1" si="602"/>
        <v>-</v>
      </c>
      <c r="UE71" s="535" t="str">
        <f t="shared" ca="1" si="602"/>
        <v>-</v>
      </c>
      <c r="UF71" s="535" t="str">
        <f t="shared" ca="1" si="602"/>
        <v>-</v>
      </c>
      <c r="UG71" s="535" t="str">
        <f t="shared" ca="1" si="602"/>
        <v>-</v>
      </c>
      <c r="UH71" s="535" t="str">
        <f t="shared" ca="1" si="602"/>
        <v>-</v>
      </c>
      <c r="UI71" s="535" t="str">
        <f t="shared" ca="1" si="602"/>
        <v>-</v>
      </c>
      <c r="UJ71" s="535" t="str">
        <f t="shared" ca="1" si="602"/>
        <v>-</v>
      </c>
      <c r="UK71" s="535" t="str">
        <f t="shared" ca="1" si="602"/>
        <v>-</v>
      </c>
      <c r="UL71" s="545" t="str">
        <f t="shared" ca="1" si="563"/>
        <v>-</v>
      </c>
      <c r="UM71" s="545" t="str">
        <f t="shared" ca="1" si="563"/>
        <v>-</v>
      </c>
      <c r="UN71" s="545" t="str">
        <f t="shared" ca="1" si="563"/>
        <v>-</v>
      </c>
      <c r="UO71" s="545" t="str">
        <f t="shared" ca="1" si="563"/>
        <v>-</v>
      </c>
      <c r="UP71" s="545" t="str">
        <f t="shared" ca="1" si="563"/>
        <v>-</v>
      </c>
      <c r="UQ71" s="545" t="str">
        <f t="shared" ca="1" si="563"/>
        <v>-</v>
      </c>
      <c r="UR71" s="545" t="str">
        <f t="shared" ca="1" si="563"/>
        <v>-</v>
      </c>
      <c r="US71" s="545" t="str">
        <f t="shared" ca="1" si="563"/>
        <v>-</v>
      </c>
      <c r="UT71" s="545" t="str">
        <f t="shared" ca="1" si="563"/>
        <v>-</v>
      </c>
      <c r="UU71" s="545" t="str">
        <f t="shared" ca="1" si="563"/>
        <v>-</v>
      </c>
      <c r="UV71" s="545" t="str">
        <f t="shared" ca="1" si="563"/>
        <v>-</v>
      </c>
      <c r="UW71" s="545" t="str">
        <f t="shared" ca="1" si="563"/>
        <v>-</v>
      </c>
      <c r="UX71" s="545" t="str">
        <f t="shared" ca="1" si="563"/>
        <v>-</v>
      </c>
      <c r="UY71" s="545" t="str">
        <f t="shared" ca="1" si="563"/>
        <v>-</v>
      </c>
      <c r="UZ71" s="545" t="str">
        <f t="shared" ca="1" si="563"/>
        <v>-</v>
      </c>
      <c r="VA71" s="545" t="str">
        <f t="shared" ca="1" si="563"/>
        <v>-</v>
      </c>
      <c r="VB71" s="545" t="str">
        <f t="shared" ca="1" si="563"/>
        <v>-</v>
      </c>
      <c r="VC71" s="545" t="str">
        <f t="shared" ca="1" si="563"/>
        <v>-</v>
      </c>
      <c r="VD71" s="545" t="str">
        <f t="shared" ca="1" si="563"/>
        <v>-</v>
      </c>
      <c r="VE71" s="545" t="str">
        <f t="shared" ca="1" si="563"/>
        <v>-</v>
      </c>
      <c r="VF71" s="545" t="str">
        <f t="shared" ca="1" si="563"/>
        <v>-</v>
      </c>
      <c r="VG71" s="545" t="str">
        <f t="shared" ca="1" si="563"/>
        <v>-</v>
      </c>
      <c r="VH71" s="545" t="str">
        <f t="shared" ca="1" si="563"/>
        <v>-</v>
      </c>
      <c r="VI71" s="545" t="str">
        <f t="shared" ca="1" si="563"/>
        <v>-</v>
      </c>
      <c r="VJ71" s="545" t="str">
        <f t="shared" ca="1" si="563"/>
        <v>-</v>
      </c>
      <c r="VK71" s="545" t="str">
        <f t="shared" ca="1" si="563"/>
        <v>-</v>
      </c>
      <c r="VL71" s="19">
        <f t="shared" ca="1" si="564"/>
        <v>1</v>
      </c>
      <c r="VM71" s="23">
        <v>0</v>
      </c>
    </row>
    <row r="72" spans="1:585" outlineLevel="2">
      <c r="A72" s="21">
        <f t="shared" si="127"/>
        <v>67</v>
      </c>
      <c r="B72" s="21">
        <f t="shared" si="565"/>
        <v>26</v>
      </c>
      <c r="C72">
        <v>301</v>
      </c>
      <c r="D72" s="136" t="str">
        <f t="shared" ca="1" si="498"/>
        <v>GSW</v>
      </c>
      <c r="E72" t="b">
        <v>1</v>
      </c>
      <c r="F72" t="b">
        <v>0</v>
      </c>
      <c r="G72" t="b">
        <f t="shared" ref="G72" si="604">E72</f>
        <v>1</v>
      </c>
      <c r="H72" s="215">
        <f t="shared" ca="1" si="595"/>
        <v>8</v>
      </c>
      <c r="I72" s="19">
        <f t="shared" ca="1" si="500"/>
        <v>1</v>
      </c>
      <c r="J72" s="19">
        <f t="shared" ca="1" si="500"/>
        <v>0</v>
      </c>
      <c r="K72" s="19">
        <f t="shared" ca="1" si="500"/>
        <v>0</v>
      </c>
      <c r="L72" s="19">
        <f t="shared" ca="1" si="500"/>
        <v>0</v>
      </c>
      <c r="M72" s="19">
        <f t="shared" ca="1" si="500"/>
        <v>2</v>
      </c>
      <c r="N72" s="19">
        <f t="shared" ca="1" si="500"/>
        <v>2</v>
      </c>
      <c r="O72" s="19">
        <f t="shared" ca="1" si="500"/>
        <v>3</v>
      </c>
      <c r="P72" s="19">
        <f t="shared" ca="1" si="500"/>
        <v>2</v>
      </c>
      <c r="Q72" s="19">
        <f t="shared" ca="1" si="500"/>
        <v>2</v>
      </c>
      <c r="R72" s="19">
        <f t="shared" ca="1" si="500"/>
        <v>0</v>
      </c>
      <c r="S72" s="19">
        <f t="shared" ca="1" si="500"/>
        <v>0</v>
      </c>
      <c r="T72" s="19">
        <f t="shared" ca="1" si="500"/>
        <v>0</v>
      </c>
      <c r="U72" s="19">
        <f t="shared" ca="1" si="500"/>
        <v>0</v>
      </c>
      <c r="V72" s="19">
        <f t="shared" ca="1" si="500"/>
        <v>0</v>
      </c>
      <c r="W72" s="19">
        <f t="shared" ca="1" si="500"/>
        <v>1</v>
      </c>
      <c r="X72" s="19">
        <f t="shared" ca="1" si="500"/>
        <v>1</v>
      </c>
      <c r="Y72" s="19">
        <f t="shared" ca="1" si="501"/>
        <v>1</v>
      </c>
      <c r="Z72" s="211"/>
      <c r="AA72" s="211"/>
      <c r="AB72" s="211"/>
      <c r="AC72" s="211"/>
      <c r="AD72" s="211"/>
      <c r="AE72" s="19">
        <f t="shared" ca="1" si="596"/>
        <v>0</v>
      </c>
      <c r="AF72" s="211"/>
      <c r="AG72" s="211"/>
      <c r="AH72" s="211"/>
      <c r="AI72" s="211"/>
      <c r="AJ72" s="211"/>
      <c r="AK72" s="211"/>
      <c r="AL72" s="211"/>
      <c r="AM72" s="211"/>
      <c r="AN72" s="136">
        <f t="shared" ca="1" si="502"/>
        <v>2</v>
      </c>
      <c r="AO72" s="136">
        <f ca="1">INDEX(CHOOSE($P72,DataAutumn!i.AdultDrys,DataWinter!i.AdultDrys,DataSpring!i.AdultDrys),1,$O72)</f>
        <v>4</v>
      </c>
      <c r="AP72" s="5">
        <f t="shared" ca="1" si="503"/>
        <v>1</v>
      </c>
      <c r="AQ72" s="5">
        <f t="shared" ca="1" si="503"/>
        <v>1</v>
      </c>
      <c r="AR72" s="5">
        <f t="shared" ca="1" si="504"/>
        <v>3</v>
      </c>
      <c r="AS72" s="211"/>
      <c r="AT72" s="211"/>
      <c r="AU72" s="211"/>
      <c r="AV72" s="353" t="str">
        <f t="shared" ca="1" si="566"/>
        <v>Gooding Ca 00008 GSW Lupin---- Graz---- OatF---- Graz---- GP300% YIELD100% (F33N11)</v>
      </c>
      <c r="AW72" s="9" t="str">
        <f ca="1">IF(COUNTIF(AV$5:AV72,AV72)=1,"-","Dup")</f>
        <v>-</v>
      </c>
      <c r="AX72" s="9"/>
      <c r="AY72" s="19" t="str">
        <f t="shared" ca="1" si="505"/>
        <v>-</v>
      </c>
      <c r="AZ72" s="19" t="str">
        <f t="shared" ca="1" si="505"/>
        <v>-</v>
      </c>
      <c r="BA72" s="19" t="str">
        <f t="shared" ca="1" si="505"/>
        <v>-</v>
      </c>
      <c r="BB72" s="19" t="str">
        <f t="shared" ca="1" si="505"/>
        <v>-</v>
      </c>
      <c r="BC72" s="19" t="str">
        <f t="shared" ca="1" si="505"/>
        <v>-</v>
      </c>
      <c r="BD72" s="19" t="str">
        <f t="shared" ca="1" si="505"/>
        <v>-</v>
      </c>
      <c r="BE72" s="19" t="str">
        <f t="shared" ca="1" si="505"/>
        <v>-</v>
      </c>
      <c r="BF72" s="19" t="b">
        <v>1</v>
      </c>
      <c r="BG72" s="9"/>
      <c r="BH72" s="19" t="b">
        <f t="shared" ca="1" si="506"/>
        <v>1</v>
      </c>
      <c r="BI72" s="19" t="str">
        <f t="shared" ca="1" si="506"/>
        <v>-</v>
      </c>
      <c r="BJ72" s="19" t="str">
        <f t="shared" ca="1" si="506"/>
        <v>-</v>
      </c>
      <c r="BK72" s="19" t="str">
        <f t="shared" ca="1" si="506"/>
        <v>-</v>
      </c>
      <c r="BL72" s="19" t="b">
        <f t="shared" ca="1" si="506"/>
        <v>0</v>
      </c>
      <c r="BM72" s="19">
        <f t="shared" ca="1" si="506"/>
        <v>0</v>
      </c>
      <c r="BN72" s="19" t="b">
        <f t="shared" ca="1" si="506"/>
        <v>1</v>
      </c>
      <c r="BO72" s="9"/>
      <c r="BP72" s="19" t="str">
        <f t="shared" ca="1" si="507"/>
        <v>-</v>
      </c>
      <c r="BQ72" s="5" t="str">
        <f t="shared" ca="1" si="567"/>
        <v>-</v>
      </c>
      <c r="BR72" s="5">
        <f t="shared" ca="1" si="568"/>
        <v>0</v>
      </c>
      <c r="BS72" s="19" t="str">
        <f t="shared" ca="1" si="508"/>
        <v>-</v>
      </c>
      <c r="BT72" s="19" t="str">
        <f t="shared" ca="1" si="508"/>
        <v>-</v>
      </c>
      <c r="BU72" s="19" t="str">
        <f t="shared" ca="1" si="508"/>
        <v>-</v>
      </c>
      <c r="BV72" s="5" t="str">
        <f t="shared" ca="1" si="569"/>
        <v>-</v>
      </c>
      <c r="BW72" s="5">
        <f t="shared" ca="1" si="570"/>
        <v>0</v>
      </c>
      <c r="BX72" s="19" t="str">
        <f t="shared" ca="1" si="508"/>
        <v>-</v>
      </c>
      <c r="BY72" s="5" t="str">
        <f t="shared" ca="1" si="571"/>
        <v>-</v>
      </c>
      <c r="BZ72" s="5">
        <f t="shared" ca="1" si="572"/>
        <v>0</v>
      </c>
      <c r="CA72" s="19" t="str">
        <f t="shared" ca="1" si="508"/>
        <v>-</v>
      </c>
      <c r="CB72" s="19" t="str">
        <f t="shared" ca="1" si="508"/>
        <v>-</v>
      </c>
      <c r="CC72" s="19" t="str">
        <f t="shared" ca="1" si="508"/>
        <v>-</v>
      </c>
      <c r="CD72" s="5" t="str">
        <f t="shared" ca="1" si="573"/>
        <v>-</v>
      </c>
      <c r="CE72" s="5">
        <f t="shared" ca="1" si="574"/>
        <v>0</v>
      </c>
      <c r="CF72" s="9"/>
      <c r="CG72" s="19" t="str">
        <f t="shared" ca="1" si="509"/>
        <v>-</v>
      </c>
      <c r="CH72" s="19" t="str">
        <f t="shared" ca="1" si="509"/>
        <v>-</v>
      </c>
      <c r="CI72" s="19" t="str">
        <f t="shared" ca="1" si="509"/>
        <v>-</v>
      </c>
      <c r="CJ72" s="19" t="str">
        <f t="shared" ca="1" si="509"/>
        <v>-</v>
      </c>
      <c r="CK72" s="19" t="str">
        <f t="shared" ca="1" si="509"/>
        <v>-</v>
      </c>
      <c r="CL72" s="19" t="str">
        <f t="shared" ca="1" si="509"/>
        <v>-</v>
      </c>
      <c r="CM72" s="19" t="str">
        <f t="shared" ca="1" si="509"/>
        <v>-</v>
      </c>
      <c r="CN72" s="19" t="str">
        <f t="shared" ca="1" si="509"/>
        <v>-</v>
      </c>
      <c r="CO72" s="19" t="str">
        <f t="shared" ca="1" si="509"/>
        <v>-</v>
      </c>
      <c r="CP72" s="19" t="str">
        <f t="shared" ca="1" si="509"/>
        <v>-</v>
      </c>
      <c r="CQ72" s="9"/>
      <c r="CR72" s="19" t="b">
        <v>0</v>
      </c>
      <c r="CS72" s="19" t="b">
        <v>0</v>
      </c>
      <c r="CT72" s="19" t="b">
        <v>0</v>
      </c>
      <c r="CU72" s="579">
        <f t="shared" ca="1" si="575"/>
        <v>2321200000</v>
      </c>
      <c r="CV72" s="19" t="b">
        <v>1</v>
      </c>
      <c r="CW72" s="19">
        <f t="shared" ca="1" si="576"/>
        <v>0</v>
      </c>
      <c r="CX72" s="19" t="str">
        <f t="shared" ca="1" si="576"/>
        <v>-</v>
      </c>
      <c r="CY72" s="578" t="str">
        <f t="shared" ca="1" si="576"/>
        <v>-</v>
      </c>
      <c r="CZ72" s="430">
        <f t="shared" ca="1" si="512"/>
        <v>669</v>
      </c>
      <c r="DA72" s="430">
        <f t="shared" ca="1" si="512"/>
        <v>703</v>
      </c>
      <c r="DB72" s="430">
        <f t="shared" ca="1" si="512"/>
        <v>738</v>
      </c>
      <c r="DC72" s="144">
        <f t="shared" ca="1" si="513"/>
        <v>413</v>
      </c>
      <c r="DD72" s="144">
        <f t="shared" ca="1" si="513"/>
        <v>448</v>
      </c>
      <c r="DE72" s="144">
        <f t="shared" ca="1" si="513"/>
        <v>483</v>
      </c>
      <c r="DF72" s="19" t="str">
        <f t="shared" ca="1" si="514"/>
        <v>-</v>
      </c>
      <c r="DG72" s="19" t="str">
        <f t="shared" ca="1" si="514"/>
        <v>-</v>
      </c>
      <c r="DH72" s="19" t="str">
        <f t="shared" ca="1" si="514"/>
        <v>-</v>
      </c>
      <c r="DI72" s="19" t="str">
        <f t="shared" ca="1" si="514"/>
        <v>-</v>
      </c>
      <c r="DJ72" s="19" t="str">
        <f t="shared" ca="1" si="514"/>
        <v>-</v>
      </c>
      <c r="DK72" s="19" t="str">
        <f t="shared" ca="1" si="514"/>
        <v>-</v>
      </c>
      <c r="DL72" s="19">
        <f t="shared" ca="1" si="514"/>
        <v>1</v>
      </c>
      <c r="DM72" s="19">
        <f t="shared" ca="1" si="514"/>
        <v>1</v>
      </c>
      <c r="DN72" s="19">
        <f t="shared" ca="1" si="514"/>
        <v>0</v>
      </c>
      <c r="DO72" s="19" t="str">
        <f t="shared" ca="1" si="514"/>
        <v>-</v>
      </c>
      <c r="DP72" s="19" t="str">
        <f t="shared" ca="1" si="514"/>
        <v>-</v>
      </c>
      <c r="DQ72" s="19" t="str">
        <f t="shared" ca="1" si="514"/>
        <v>-</v>
      </c>
      <c r="DR72" s="19" t="str">
        <f t="shared" ca="1" si="514"/>
        <v>-</v>
      </c>
      <c r="DS72" s="19" t="str">
        <f t="shared" ca="1" si="514"/>
        <v>-</v>
      </c>
      <c r="DT72" s="19">
        <f t="shared" ca="1" si="514"/>
        <v>0</v>
      </c>
      <c r="DU72" s="19" t="str">
        <f t="shared" ca="1" si="514"/>
        <v>-</v>
      </c>
      <c r="DV72" s="19" t="str">
        <f t="shared" ca="1" si="514"/>
        <v>-</v>
      </c>
      <c r="DW72" s="19" t="str">
        <f t="shared" ca="1" si="576"/>
        <v>-</v>
      </c>
      <c r="DX72" s="19">
        <f t="shared" ca="1" si="576"/>
        <v>1</v>
      </c>
      <c r="DY72" s="19">
        <f t="shared" ca="1" si="576"/>
        <v>1</v>
      </c>
      <c r="DZ72" s="9"/>
      <c r="EA72" s="19" t="str">
        <f t="shared" ca="1" si="515"/>
        <v>-</v>
      </c>
      <c r="EB72" s="19" t="str">
        <f t="shared" ca="1" si="515"/>
        <v>-</v>
      </c>
      <c r="EC72" s="19" t="str">
        <f t="shared" ca="1" si="515"/>
        <v>-</v>
      </c>
      <c r="ED72" s="19" t="str">
        <f t="shared" ca="1" si="515"/>
        <v>-</v>
      </c>
      <c r="EE72" s="19" t="str">
        <f t="shared" ca="1" si="515"/>
        <v>-</v>
      </c>
      <c r="EF72" s="19" t="str">
        <f t="shared" ca="1" si="515"/>
        <v>-</v>
      </c>
      <c r="EG72" s="19" t="str">
        <f t="shared" ca="1" si="515"/>
        <v>-</v>
      </c>
      <c r="EH72" s="19" t="str">
        <f t="shared" ca="1" si="515"/>
        <v>-</v>
      </c>
      <c r="EI72" s="19" t="str">
        <f t="shared" ca="1" si="515"/>
        <v>-</v>
      </c>
      <c r="EJ72" s="19" t="str">
        <f t="shared" ca="1" si="515"/>
        <v>-</v>
      </c>
      <c r="EK72" s="19" t="str">
        <f t="shared" ca="1" si="515"/>
        <v>-</v>
      </c>
      <c r="EL72" s="19" t="str">
        <f t="shared" ca="1" si="515"/>
        <v>-</v>
      </c>
      <c r="EM72" s="19">
        <f t="shared" ca="1" si="515"/>
        <v>0</v>
      </c>
      <c r="EN72" s="430">
        <f t="shared" ca="1" si="516"/>
        <v>0</v>
      </c>
      <c r="EO72" s="430">
        <f t="shared" ca="1" si="516"/>
        <v>0</v>
      </c>
      <c r="EP72" s="116">
        <f t="shared" ca="1" si="517"/>
        <v>0</v>
      </c>
      <c r="EQ72" s="116">
        <f t="shared" ca="1" si="517"/>
        <v>0</v>
      </c>
      <c r="ER72" s="116">
        <f t="shared" ca="1" si="517"/>
        <v>0</v>
      </c>
      <c r="ES72" s="116">
        <f t="shared" ca="1" si="517"/>
        <v>0</v>
      </c>
      <c r="ET72" s="116">
        <f t="shared" ca="1" si="517"/>
        <v>0</v>
      </c>
      <c r="EU72" s="534">
        <f t="shared" ca="1" si="518"/>
        <v>0</v>
      </c>
      <c r="EV72" s="116">
        <f t="shared" ca="1" si="519"/>
        <v>0</v>
      </c>
      <c r="EW72" s="116">
        <f t="shared" ca="1" si="519"/>
        <v>0</v>
      </c>
      <c r="EX72" s="116">
        <f t="shared" ca="1" si="519"/>
        <v>0</v>
      </c>
      <c r="EY72" s="116">
        <f t="shared" ca="1" si="519"/>
        <v>0</v>
      </c>
      <c r="EZ72" s="116">
        <f t="shared" ca="1" si="519"/>
        <v>0</v>
      </c>
      <c r="FA72" s="534">
        <f t="shared" ca="1" si="520"/>
        <v>0</v>
      </c>
      <c r="FB72" s="116">
        <f t="shared" ca="1" si="521"/>
        <v>0</v>
      </c>
      <c r="FC72" s="116">
        <f t="shared" ca="1" si="521"/>
        <v>0</v>
      </c>
      <c r="FD72" s="116">
        <f t="shared" ca="1" si="521"/>
        <v>0</v>
      </c>
      <c r="FE72" s="116">
        <f t="shared" ca="1" si="521"/>
        <v>0</v>
      </c>
      <c r="FF72" s="116">
        <f t="shared" ca="1" si="521"/>
        <v>0</v>
      </c>
      <c r="FG72" s="534">
        <f t="shared" ca="1" si="522"/>
        <v>0</v>
      </c>
      <c r="FH72" s="116">
        <f t="shared" ca="1" si="523"/>
        <v>0</v>
      </c>
      <c r="FI72" s="116">
        <f t="shared" ca="1" si="523"/>
        <v>0</v>
      </c>
      <c r="FJ72" s="116">
        <f t="shared" ca="1" si="523"/>
        <v>0</v>
      </c>
      <c r="FK72" s="116">
        <f t="shared" ca="1" si="523"/>
        <v>0</v>
      </c>
      <c r="FL72" s="116">
        <f t="shared" ca="1" si="523"/>
        <v>0</v>
      </c>
      <c r="FM72" s="534">
        <f t="shared" ca="1" si="524"/>
        <v>0</v>
      </c>
      <c r="FN72" s="116">
        <f t="shared" ca="1" si="525"/>
        <v>0</v>
      </c>
      <c r="FO72" s="116">
        <f t="shared" ca="1" si="525"/>
        <v>0</v>
      </c>
      <c r="FP72" s="116">
        <f t="shared" ca="1" si="525"/>
        <v>0</v>
      </c>
      <c r="FQ72" s="116">
        <f t="shared" ca="1" si="525"/>
        <v>0</v>
      </c>
      <c r="FR72" s="116">
        <f t="shared" ca="1" si="525"/>
        <v>0</v>
      </c>
      <c r="FS72" s="534">
        <f t="shared" ca="1" si="526"/>
        <v>0</v>
      </c>
      <c r="FT72" s="116">
        <f t="shared" ca="1" si="527"/>
        <v>0</v>
      </c>
      <c r="FU72" s="116">
        <f t="shared" ca="1" si="527"/>
        <v>0</v>
      </c>
      <c r="FV72" s="116">
        <f t="shared" ca="1" si="527"/>
        <v>0</v>
      </c>
      <c r="FW72" s="116">
        <f t="shared" ca="1" si="527"/>
        <v>0</v>
      </c>
      <c r="FX72" s="116">
        <f t="shared" ca="1" si="527"/>
        <v>0</v>
      </c>
      <c r="FY72" s="534">
        <f t="shared" ca="1" si="528"/>
        <v>0</v>
      </c>
      <c r="FZ72" s="117">
        <f t="shared" ca="1" si="529"/>
        <v>0</v>
      </c>
      <c r="GA72" s="117">
        <f t="shared" ca="1" si="529"/>
        <v>0</v>
      </c>
      <c r="GB72" s="117">
        <f t="shared" ca="1" si="529"/>
        <v>0</v>
      </c>
      <c r="GC72" s="117">
        <f t="shared" ca="1" si="529"/>
        <v>0</v>
      </c>
      <c r="GD72" s="552">
        <f t="shared" ca="1" si="530"/>
        <v>0</v>
      </c>
      <c r="GE72" s="552">
        <f t="shared" ca="1" si="530"/>
        <v>0</v>
      </c>
      <c r="GF72" s="552">
        <f t="shared" ca="1" si="530"/>
        <v>0</v>
      </c>
      <c r="GG72" s="552">
        <f t="shared" ca="1" si="530"/>
        <v>0</v>
      </c>
      <c r="GH72" s="552">
        <f t="shared" ca="1" si="530"/>
        <v>0</v>
      </c>
      <c r="GI72" s="552">
        <f t="shared" ca="1" si="530"/>
        <v>0</v>
      </c>
      <c r="GJ72" s="552">
        <f t="shared" ca="1" si="530"/>
        <v>0</v>
      </c>
      <c r="GK72" s="552">
        <f t="shared" ca="1" si="530"/>
        <v>0</v>
      </c>
      <c r="GL72" s="552">
        <f t="shared" ca="1" si="530"/>
        <v>0</v>
      </c>
      <c r="GM72" s="552">
        <f t="shared" ca="1" si="530"/>
        <v>0</v>
      </c>
      <c r="GN72" s="552">
        <f t="shared" ca="1" si="530"/>
        <v>0</v>
      </c>
      <c r="GO72" s="552">
        <f t="shared" ca="1" si="530"/>
        <v>0</v>
      </c>
      <c r="GP72" s="552">
        <f t="shared" ca="1" si="530"/>
        <v>0</v>
      </c>
      <c r="GQ72" s="552">
        <f t="shared" ca="1" si="530"/>
        <v>0</v>
      </c>
      <c r="GR72" s="552">
        <f t="shared" ca="1" si="530"/>
        <v>0</v>
      </c>
      <c r="GS72" s="552">
        <f t="shared" ca="1" si="530"/>
        <v>0</v>
      </c>
      <c r="GT72" s="552">
        <f t="shared" ca="1" si="530"/>
        <v>0</v>
      </c>
      <c r="GU72" s="552">
        <f t="shared" ca="1" si="530"/>
        <v>0</v>
      </c>
      <c r="GV72" s="552">
        <f t="shared" ca="1" si="530"/>
        <v>0</v>
      </c>
      <c r="GW72" s="552">
        <f t="shared" ca="1" si="530"/>
        <v>0</v>
      </c>
      <c r="GX72" s="19">
        <f t="shared" ca="1" si="531"/>
        <v>0</v>
      </c>
      <c r="GY72" s="116">
        <f t="shared" ca="1" si="532"/>
        <v>0</v>
      </c>
      <c r="GZ72" s="116">
        <f t="shared" ca="1" si="532"/>
        <v>0</v>
      </c>
      <c r="HA72" s="116">
        <f t="shared" ca="1" si="532"/>
        <v>0</v>
      </c>
      <c r="HB72" s="116">
        <f t="shared" ca="1" si="532"/>
        <v>0</v>
      </c>
      <c r="HC72" s="116">
        <f t="shared" ca="1" si="532"/>
        <v>0</v>
      </c>
      <c r="HD72" s="534">
        <f t="shared" ca="1" si="533"/>
        <v>0</v>
      </c>
      <c r="HE72" s="116">
        <f t="shared" ca="1" si="534"/>
        <v>0</v>
      </c>
      <c r="HF72" s="116">
        <f t="shared" ca="1" si="534"/>
        <v>0</v>
      </c>
      <c r="HG72" s="116">
        <f t="shared" ca="1" si="534"/>
        <v>0</v>
      </c>
      <c r="HH72" s="116">
        <f t="shared" ca="1" si="534"/>
        <v>0</v>
      </c>
      <c r="HI72" s="116">
        <f t="shared" ca="1" si="534"/>
        <v>0</v>
      </c>
      <c r="HJ72" s="534">
        <f t="shared" ca="1" si="535"/>
        <v>0</v>
      </c>
      <c r="HK72" s="116">
        <f t="shared" ca="1" si="536"/>
        <v>0</v>
      </c>
      <c r="HL72" s="116">
        <f t="shared" ca="1" si="536"/>
        <v>0</v>
      </c>
      <c r="HM72" s="116">
        <f t="shared" ca="1" si="536"/>
        <v>0</v>
      </c>
      <c r="HN72" s="116">
        <f t="shared" ca="1" si="536"/>
        <v>0</v>
      </c>
      <c r="HO72" s="116">
        <f t="shared" ca="1" si="536"/>
        <v>0</v>
      </c>
      <c r="HP72" s="534">
        <f t="shared" ca="1" si="537"/>
        <v>0</v>
      </c>
      <c r="HQ72" s="116">
        <f t="shared" ca="1" si="538"/>
        <v>0</v>
      </c>
      <c r="HR72" s="116">
        <f t="shared" ca="1" si="538"/>
        <v>0</v>
      </c>
      <c r="HS72" s="116">
        <f t="shared" ca="1" si="538"/>
        <v>0</v>
      </c>
      <c r="HT72" s="116">
        <f t="shared" ca="1" si="538"/>
        <v>0</v>
      </c>
      <c r="HU72" s="116">
        <f t="shared" ca="1" si="538"/>
        <v>0</v>
      </c>
      <c r="HV72" s="534">
        <f t="shared" ca="1" si="539"/>
        <v>0</v>
      </c>
      <c r="HW72" s="116">
        <f t="shared" ca="1" si="540"/>
        <v>0</v>
      </c>
      <c r="HX72" s="116">
        <f t="shared" ca="1" si="540"/>
        <v>0</v>
      </c>
      <c r="HY72" s="116">
        <f t="shared" ca="1" si="540"/>
        <v>0</v>
      </c>
      <c r="HZ72" s="116">
        <f t="shared" ca="1" si="540"/>
        <v>0</v>
      </c>
      <c r="IA72" s="116">
        <f t="shared" ca="1" si="540"/>
        <v>0</v>
      </c>
      <c r="IB72" s="534">
        <f t="shared" ca="1" si="541"/>
        <v>0</v>
      </c>
      <c r="IC72" s="116">
        <f t="shared" ca="1" si="542"/>
        <v>0</v>
      </c>
      <c r="ID72" s="116">
        <f t="shared" ca="1" si="542"/>
        <v>0</v>
      </c>
      <c r="IE72" s="116">
        <f t="shared" ca="1" si="542"/>
        <v>0</v>
      </c>
      <c r="IF72" s="116">
        <f t="shared" ca="1" si="542"/>
        <v>0</v>
      </c>
      <c r="IG72" s="116">
        <f t="shared" ca="1" si="542"/>
        <v>0</v>
      </c>
      <c r="IH72" s="534">
        <f t="shared" ca="1" si="543"/>
        <v>0</v>
      </c>
      <c r="II72" s="117">
        <f t="shared" ca="1" si="544"/>
        <v>0</v>
      </c>
      <c r="IJ72" s="117">
        <f t="shared" ca="1" si="544"/>
        <v>0</v>
      </c>
      <c r="IK72" s="117">
        <f t="shared" ca="1" si="544"/>
        <v>0</v>
      </c>
      <c r="IL72" s="117">
        <f t="shared" ca="1" si="544"/>
        <v>0</v>
      </c>
      <c r="IM72" s="552">
        <f t="shared" ca="1" si="545"/>
        <v>0</v>
      </c>
      <c r="IN72" s="552">
        <f t="shared" ca="1" si="545"/>
        <v>0</v>
      </c>
      <c r="IO72" s="552">
        <f t="shared" ca="1" si="545"/>
        <v>0</v>
      </c>
      <c r="IP72" s="552">
        <f t="shared" ca="1" si="545"/>
        <v>0</v>
      </c>
      <c r="IQ72" s="552">
        <f t="shared" ca="1" si="545"/>
        <v>0</v>
      </c>
      <c r="IR72" s="552">
        <f t="shared" ca="1" si="545"/>
        <v>0</v>
      </c>
      <c r="IS72" s="552">
        <f t="shared" ca="1" si="545"/>
        <v>0</v>
      </c>
      <c r="IT72" s="552">
        <f t="shared" ca="1" si="545"/>
        <v>0</v>
      </c>
      <c r="IU72" s="552">
        <f t="shared" ca="1" si="545"/>
        <v>0</v>
      </c>
      <c r="IV72" s="552">
        <f t="shared" ca="1" si="545"/>
        <v>0</v>
      </c>
      <c r="IW72" s="552">
        <f t="shared" ca="1" si="545"/>
        <v>0</v>
      </c>
      <c r="IX72" s="552">
        <f t="shared" ca="1" si="545"/>
        <v>0</v>
      </c>
      <c r="IY72" s="552">
        <f t="shared" ca="1" si="545"/>
        <v>0</v>
      </c>
      <c r="IZ72" s="552">
        <f t="shared" ca="1" si="545"/>
        <v>0</v>
      </c>
      <c r="JA72" s="552">
        <f t="shared" ca="1" si="545"/>
        <v>0</v>
      </c>
      <c r="JB72" s="552">
        <f t="shared" ca="1" si="545"/>
        <v>0</v>
      </c>
      <c r="JC72" s="552">
        <f t="shared" ca="1" si="545"/>
        <v>0</v>
      </c>
      <c r="JD72" s="552">
        <f t="shared" ca="1" si="545"/>
        <v>0</v>
      </c>
      <c r="JE72" s="552">
        <f t="shared" ca="1" si="545"/>
        <v>0</v>
      </c>
      <c r="JF72" s="552">
        <f t="shared" ca="1" si="545"/>
        <v>0</v>
      </c>
      <c r="JG72" s="19">
        <f t="shared" ca="1" si="546"/>
        <v>0</v>
      </c>
      <c r="JH72" s="5">
        <f t="shared" ca="1" si="577"/>
        <v>43</v>
      </c>
      <c r="JI72" s="9"/>
      <c r="JJ72" s="5">
        <f t="shared" ca="1" si="578"/>
        <v>1</v>
      </c>
      <c r="JK72" s="5" t="b">
        <f t="shared" ca="1" si="578"/>
        <v>1</v>
      </c>
      <c r="JL72" s="19">
        <f t="shared" ca="1" si="599"/>
        <v>0</v>
      </c>
      <c r="JM72" s="5">
        <f t="shared" ca="1" si="579"/>
        <v>0</v>
      </c>
      <c r="JN72" s="5">
        <f t="shared" ca="1" si="580"/>
        <v>0.01</v>
      </c>
      <c r="JO72" s="5">
        <f t="shared" si="581"/>
        <v>0</v>
      </c>
      <c r="JP72" s="19">
        <f t="shared" ca="1" si="599"/>
        <v>0</v>
      </c>
      <c r="JQ72" s="5">
        <f t="shared" ca="1" si="582"/>
        <v>60</v>
      </c>
      <c r="JR72" s="5">
        <f t="shared" si="583"/>
        <v>1</v>
      </c>
      <c r="JS72" s="19">
        <f t="shared" ca="1" si="599"/>
        <v>0</v>
      </c>
      <c r="JT72" s="19">
        <f t="shared" ca="1" si="599"/>
        <v>0</v>
      </c>
      <c r="JU72" s="19">
        <f t="shared" ca="1" si="599"/>
        <v>0</v>
      </c>
      <c r="JV72" s="19">
        <f t="shared" ca="1" si="599"/>
        <v>0</v>
      </c>
      <c r="JW72" s="19">
        <f t="shared" ca="1" si="599"/>
        <v>0</v>
      </c>
      <c r="JX72" s="19">
        <f t="shared" ca="1" si="599"/>
        <v>0</v>
      </c>
      <c r="JY72" s="19">
        <f t="shared" ca="1" si="599"/>
        <v>0</v>
      </c>
      <c r="JZ72" s="19">
        <f t="shared" ca="1" si="599"/>
        <v>0</v>
      </c>
      <c r="KA72" s="19">
        <f t="shared" ca="1" si="599"/>
        <v>0</v>
      </c>
      <c r="KB72" s="19">
        <f t="shared" ca="1" si="599"/>
        <v>0</v>
      </c>
      <c r="KC72" s="19">
        <f t="shared" ca="1" si="599"/>
        <v>0</v>
      </c>
      <c r="KD72" s="19">
        <f t="shared" ca="1" si="599"/>
        <v>0</v>
      </c>
      <c r="KE72" s="19">
        <f t="shared" ca="1" si="599"/>
        <v>0</v>
      </c>
      <c r="KF72" s="19">
        <f t="shared" ca="1" si="599"/>
        <v>0</v>
      </c>
      <c r="KG72" s="19">
        <f t="shared" ca="1" si="599"/>
        <v>0</v>
      </c>
      <c r="KH72" s="19">
        <f t="shared" ca="1" si="599"/>
        <v>0</v>
      </c>
      <c r="KI72" s="19">
        <f t="shared" ca="1" si="599"/>
        <v>0</v>
      </c>
      <c r="KJ72" s="19">
        <f t="shared" ca="1" si="599"/>
        <v>0</v>
      </c>
      <c r="KK72" s="19">
        <f t="shared" ca="1" si="599"/>
        <v>0</v>
      </c>
      <c r="KL72" s="19">
        <f t="shared" ca="1" si="599"/>
        <v>0</v>
      </c>
      <c r="KM72" s="19">
        <f t="shared" ca="1" si="599"/>
        <v>0</v>
      </c>
      <c r="KN72" s="5">
        <f t="shared" ca="1" si="584"/>
        <v>0</v>
      </c>
      <c r="KO72" s="5">
        <f t="shared" ca="1" si="584"/>
        <v>0</v>
      </c>
      <c r="KP72" s="5">
        <f t="shared" ca="1" si="584"/>
        <v>0.05</v>
      </c>
      <c r="KQ72" s="5">
        <f t="shared" ca="1" si="584"/>
        <v>0.05</v>
      </c>
      <c r="KR72" s="19">
        <f t="shared" ca="1" si="597"/>
        <v>0</v>
      </c>
      <c r="KS72" s="19">
        <f t="shared" ca="1" si="597"/>
        <v>0</v>
      </c>
      <c r="KT72" s="19">
        <f t="shared" ca="1" si="597"/>
        <v>0</v>
      </c>
      <c r="KU72" s="19">
        <f t="shared" ca="1" si="597"/>
        <v>0</v>
      </c>
      <c r="KV72" s="19">
        <f t="shared" ca="1" si="597"/>
        <v>0</v>
      </c>
      <c r="KW72" s="19">
        <f t="shared" ca="1" si="597"/>
        <v>0</v>
      </c>
      <c r="KX72" s="19">
        <f t="shared" ca="1" si="597"/>
        <v>1</v>
      </c>
      <c r="KY72" s="19">
        <f t="shared" ca="1" si="597"/>
        <v>0</v>
      </c>
      <c r="KZ72" s="19">
        <f t="shared" ca="1" si="597"/>
        <v>0</v>
      </c>
      <c r="LA72" s="19">
        <f t="shared" ca="1" si="597"/>
        <v>0</v>
      </c>
      <c r="LB72" s="19">
        <f t="shared" ca="1" si="597"/>
        <v>0</v>
      </c>
      <c r="LC72" s="19">
        <f t="shared" ca="1" si="597"/>
        <v>1</v>
      </c>
      <c r="LD72" s="9"/>
      <c r="LE72" s="19" t="str">
        <f t="shared" ca="1" si="548"/>
        <v>-</v>
      </c>
      <c r="LF72" s="19" t="str">
        <f t="shared" ca="1" si="548"/>
        <v>-</v>
      </c>
      <c r="LG72" s="19" t="str">
        <f t="shared" ca="1" si="548"/>
        <v>-</v>
      </c>
      <c r="LH72" s="19" t="str">
        <f t="shared" ca="1" si="548"/>
        <v>-</v>
      </c>
      <c r="LI72" s="5" t="b">
        <f t="shared" ca="1" si="585"/>
        <v>0</v>
      </c>
      <c r="LJ72" s="5" t="b">
        <f t="shared" ca="1" si="586"/>
        <v>0</v>
      </c>
      <c r="LK72" s="5" t="b">
        <f t="shared" ca="1" si="586"/>
        <v>1</v>
      </c>
      <c r="LL72" s="5" t="b">
        <f t="shared" ca="1" si="586"/>
        <v>0</v>
      </c>
      <c r="LM72" s="136">
        <f t="shared" ca="1" si="587"/>
        <v>2</v>
      </c>
      <c r="LN72" s="136">
        <f t="shared" ca="1" si="587"/>
        <v>2</v>
      </c>
      <c r="LO72" s="5" t="b">
        <f t="shared" ca="1" si="588"/>
        <v>0</v>
      </c>
      <c r="LP72" s="5" t="b">
        <f t="shared" ca="1" si="588"/>
        <v>0</v>
      </c>
      <c r="LQ72" s="5" t="b">
        <f t="shared" ca="1" si="588"/>
        <v>1</v>
      </c>
      <c r="LR72" s="5" t="b">
        <f t="shared" ca="1" si="588"/>
        <v>0</v>
      </c>
      <c r="LS72" s="5">
        <f t="shared" ca="1" si="589"/>
        <v>1</v>
      </c>
      <c r="LT72" s="5">
        <f t="shared" ca="1" si="589"/>
        <v>0.66</v>
      </c>
      <c r="LU72" s="5" t="b">
        <f t="shared" ca="1" si="590"/>
        <v>1</v>
      </c>
      <c r="LV72" s="5" t="str" cm="1">
        <f t="array" aca="1" ref="LV72" ca="1">IF(OR(LW72:MD72&lt;&gt;"-"),TRUE,"-")</f>
        <v>-</v>
      </c>
      <c r="LW72" s="19" t="str">
        <f t="shared" ca="1" si="550"/>
        <v>-</v>
      </c>
      <c r="LX72" s="19" t="str">
        <f t="shared" ca="1" si="550"/>
        <v>-</v>
      </c>
      <c r="LY72" s="19" t="str">
        <f t="shared" ca="1" si="550"/>
        <v>-</v>
      </c>
      <c r="LZ72" s="19" t="str">
        <f t="shared" ca="1" si="550"/>
        <v>-</v>
      </c>
      <c r="MA72" s="19" t="str">
        <f t="shared" ca="1" si="550"/>
        <v>-</v>
      </c>
      <c r="MB72" s="19" t="str">
        <f t="shared" ca="1" si="550"/>
        <v>-</v>
      </c>
      <c r="MC72" s="19" t="str">
        <f t="shared" ca="1" si="550"/>
        <v>-</v>
      </c>
      <c r="MD72" s="19" t="str">
        <f t="shared" ca="1" si="550"/>
        <v>-</v>
      </c>
      <c r="ME72" s="5" t="b">
        <f t="array" aca="1" ref="ME72" ca="1">IF(OR(MF72:ML72&lt;&gt;"-"),TRUE,"-")</f>
        <v>1</v>
      </c>
      <c r="MF72" s="19">
        <f t="shared" ca="1" si="551"/>
        <v>0</v>
      </c>
      <c r="MG72" s="19" t="str">
        <f t="shared" ca="1" si="551"/>
        <v>-</v>
      </c>
      <c r="MH72" s="19">
        <f t="shared" ca="1" si="551"/>
        <v>999999</v>
      </c>
      <c r="MI72" s="19">
        <f t="shared" ca="1" si="551"/>
        <v>999999</v>
      </c>
      <c r="MJ72" s="19">
        <f t="shared" ca="1" si="551"/>
        <v>999999</v>
      </c>
      <c r="MK72" s="19">
        <f t="shared" ca="1" si="551"/>
        <v>999999</v>
      </c>
      <c r="ML72" s="19">
        <f t="shared" ca="1" si="551"/>
        <v>999999</v>
      </c>
      <c r="MM72" s="19" t="str">
        <f t="shared" ca="1" si="551"/>
        <v>-</v>
      </c>
      <c r="MN72" s="19" t="str">
        <f t="shared" ca="1" si="551"/>
        <v>-</v>
      </c>
      <c r="MO72" s="19" t="str">
        <f t="shared" ca="1" si="551"/>
        <v>-</v>
      </c>
      <c r="MP72" s="19" t="b">
        <f t="shared" ca="1" si="551"/>
        <v>0</v>
      </c>
      <c r="MQ72" s="19">
        <f t="shared" ca="1" si="551"/>
        <v>0</v>
      </c>
      <c r="MR72" s="5" t="str">
        <f t="shared" ca="1" si="591"/>
        <v>-</v>
      </c>
      <c r="MS72" s="5" t="str">
        <f t="shared" ca="1" si="591"/>
        <v>-</v>
      </c>
      <c r="MT72" s="5" t="str">
        <f t="shared" ca="1" si="591"/>
        <v>-</v>
      </c>
      <c r="MU72" s="5" t="str">
        <f t="shared" ca="1" si="591"/>
        <v>-</v>
      </c>
      <c r="MV72" s="19" t="str">
        <f t="shared" ca="1" si="553"/>
        <v>-</v>
      </c>
      <c r="MW72" s="19" t="str">
        <f t="shared" ca="1" si="553"/>
        <v>-</v>
      </c>
      <c r="MX72" s="19" t="str">
        <f t="shared" ca="1" si="553"/>
        <v>-</v>
      </c>
      <c r="MY72" s="19" t="str">
        <f t="shared" ca="1" si="553"/>
        <v>-</v>
      </c>
      <c r="MZ72" s="19" t="str">
        <f t="shared" ca="1" si="553"/>
        <v>-</v>
      </c>
      <c r="NA72" s="19" t="str">
        <f t="shared" ca="1" si="553"/>
        <v>-</v>
      </c>
      <c r="NB72" s="19" t="str">
        <f t="shared" ca="1" si="553"/>
        <v>-</v>
      </c>
      <c r="NC72" s="5" t="str">
        <f t="shared" ca="1" si="592"/>
        <v>-</v>
      </c>
      <c r="ND72" s="5">
        <f t="shared" ca="1" si="592"/>
        <v>500</v>
      </c>
      <c r="NE72" s="5">
        <f t="shared" ca="1" si="592"/>
        <v>500</v>
      </c>
      <c r="NF72" s="5" t="str">
        <f t="shared" ca="1" si="592"/>
        <v>-</v>
      </c>
      <c r="NG72" s="5">
        <f t="shared" ca="1" si="592"/>
        <v>150</v>
      </c>
      <c r="NH72" s="5">
        <f t="shared" ca="1" si="592"/>
        <v>550</v>
      </c>
      <c r="NI72" s="5">
        <f t="shared" ca="1" si="593"/>
        <v>1</v>
      </c>
      <c r="NJ72" s="9"/>
      <c r="NK72" s="19">
        <f t="shared" ca="1" si="553"/>
        <v>70</v>
      </c>
      <c r="NL72" s="19">
        <f t="shared" ca="1" si="553"/>
        <v>50</v>
      </c>
      <c r="NM72" s="19">
        <f t="shared" ca="1" si="553"/>
        <v>75</v>
      </c>
      <c r="NN72" s="19">
        <f t="shared" ca="1" si="553"/>
        <v>50</v>
      </c>
      <c r="NO72" s="5">
        <f t="shared" ca="1" si="554"/>
        <v>1</v>
      </c>
      <c r="NP72" s="5">
        <f t="shared" ca="1" si="555"/>
        <v>1</v>
      </c>
      <c r="NQ72" s="463">
        <v>3</v>
      </c>
      <c r="NR72" s="19">
        <f t="shared" ca="1" si="594"/>
        <v>1</v>
      </c>
      <c r="NS72" s="9"/>
      <c r="NT72" s="19" t="b">
        <f t="shared" ca="1" si="553"/>
        <v>0</v>
      </c>
      <c r="NU72" s="19" t="b">
        <f t="shared" ca="1" si="553"/>
        <v>0</v>
      </c>
      <c r="NV72" s="19" t="str">
        <f t="shared" ca="1" si="553"/>
        <v>-</v>
      </c>
      <c r="NW72" s="19" t="str">
        <f t="shared" ca="1" si="553"/>
        <v>-</v>
      </c>
      <c r="NX72" s="19">
        <f t="shared" ca="1" si="553"/>
        <v>1</v>
      </c>
      <c r="NY72" s="19">
        <f t="shared" ca="1" si="553"/>
        <v>1</v>
      </c>
      <c r="NZ72" s="19">
        <f t="shared" ca="1" si="553"/>
        <v>2.1403206110492325</v>
      </c>
      <c r="OA72" s="19">
        <f t="shared" ca="1" si="553"/>
        <v>1.965073149607067</v>
      </c>
      <c r="OB72" s="19">
        <f t="shared" ca="1" si="553"/>
        <v>1.9869867897902949</v>
      </c>
      <c r="OC72" s="19">
        <f t="shared" ca="1" si="553"/>
        <v>0.84809443844984356</v>
      </c>
      <c r="OD72" s="19">
        <f t="shared" ca="1" si="553"/>
        <v>1.2867145190754228</v>
      </c>
      <c r="OE72" s="19">
        <f t="shared" ca="1" si="553"/>
        <v>1</v>
      </c>
      <c r="OF72" s="19">
        <f t="shared" ca="1" si="553"/>
        <v>0.26</v>
      </c>
      <c r="OG72" s="9"/>
      <c r="OH72" s="535" t="str">
        <f t="shared" ca="1" si="558"/>
        <v>-</v>
      </c>
      <c r="OI72" s="535" t="str">
        <f t="shared" ca="1" si="558"/>
        <v>-</v>
      </c>
      <c r="OJ72" s="535" t="str">
        <f t="shared" ca="1" si="558"/>
        <v>-</v>
      </c>
      <c r="OK72" s="535" t="str">
        <f t="shared" ca="1" si="600"/>
        <v>-</v>
      </c>
      <c r="OL72" s="535" t="str">
        <f t="shared" ca="1" si="600"/>
        <v>-</v>
      </c>
      <c r="OM72" s="535" t="str">
        <f t="shared" ca="1" si="600"/>
        <v>-</v>
      </c>
      <c r="ON72" s="535" t="str">
        <f t="shared" ca="1" si="600"/>
        <v>-</v>
      </c>
      <c r="OO72" s="535" t="str">
        <f t="shared" ca="1" si="600"/>
        <v>-</v>
      </c>
      <c r="OP72" s="535" t="str">
        <f t="shared" ca="1" si="600"/>
        <v>-</v>
      </c>
      <c r="OQ72" s="535" t="str">
        <f t="shared" ca="1" si="600"/>
        <v>-</v>
      </c>
      <c r="OR72" s="535" t="str">
        <f t="shared" ca="1" si="600"/>
        <v>-</v>
      </c>
      <c r="OS72" s="535" t="str">
        <f t="shared" ca="1" si="600"/>
        <v>-</v>
      </c>
      <c r="OT72" s="535" t="str">
        <f t="shared" ca="1" si="600"/>
        <v>-</v>
      </c>
      <c r="OU72" s="535" t="str">
        <f t="shared" ca="1" si="600"/>
        <v>-</v>
      </c>
      <c r="OV72" s="535" t="str">
        <f t="shared" ca="1" si="600"/>
        <v>-</v>
      </c>
      <c r="OW72" s="535" t="str">
        <f t="shared" ca="1" si="600"/>
        <v>-</v>
      </c>
      <c r="OX72" s="535" t="str">
        <f t="shared" ca="1" si="600"/>
        <v>-</v>
      </c>
      <c r="OY72" s="535" t="str">
        <f t="shared" ca="1" si="600"/>
        <v>-</v>
      </c>
      <c r="OZ72" s="535" t="str">
        <f t="shared" ca="1" si="600"/>
        <v>-</v>
      </c>
      <c r="PA72" s="535" t="str">
        <f t="shared" ca="1" si="600"/>
        <v>-</v>
      </c>
      <c r="PB72" s="535" t="str">
        <f t="shared" ca="1" si="600"/>
        <v>-</v>
      </c>
      <c r="PC72" s="535" t="str">
        <f t="shared" ca="1" si="600"/>
        <v>-</v>
      </c>
      <c r="PD72" s="535" t="str">
        <f t="shared" ca="1" si="600"/>
        <v>-</v>
      </c>
      <c r="PE72" s="535" t="str">
        <f t="shared" ca="1" si="600"/>
        <v>-</v>
      </c>
      <c r="PF72" s="535" t="str">
        <f t="shared" ca="1" si="600"/>
        <v>-</v>
      </c>
      <c r="PG72" s="535" t="str">
        <f t="shared" ca="1" si="600"/>
        <v>-</v>
      </c>
      <c r="PH72" s="535" t="str">
        <f t="shared" ca="1" si="600"/>
        <v>-</v>
      </c>
      <c r="PI72" s="535" t="str">
        <f t="shared" ca="1" si="600"/>
        <v>-</v>
      </c>
      <c r="PJ72" s="535" t="str">
        <f t="shared" ca="1" si="600"/>
        <v>-</v>
      </c>
      <c r="PK72" s="535" t="str">
        <f t="shared" ca="1" si="600"/>
        <v>-</v>
      </c>
      <c r="PL72" s="535" t="str">
        <f t="shared" ca="1" si="600"/>
        <v>-</v>
      </c>
      <c r="PM72" s="535" t="str">
        <f t="shared" ca="1" si="600"/>
        <v>-</v>
      </c>
      <c r="PN72" s="535" t="str">
        <f t="shared" ca="1" si="600"/>
        <v>-</v>
      </c>
      <c r="PO72" s="535" t="str">
        <f t="shared" ca="1" si="600"/>
        <v>-</v>
      </c>
      <c r="PP72" s="535" t="str">
        <f t="shared" ca="1" si="600"/>
        <v>-</v>
      </c>
      <c r="PQ72" s="535" t="str">
        <f t="shared" ca="1" si="600"/>
        <v>-</v>
      </c>
      <c r="PR72" s="545" t="str">
        <f t="shared" ca="1" si="559"/>
        <v>-</v>
      </c>
      <c r="PS72" s="545" t="str">
        <f t="shared" ca="1" si="559"/>
        <v>-</v>
      </c>
      <c r="PT72" s="545" t="str">
        <f t="shared" ca="1" si="559"/>
        <v>-</v>
      </c>
      <c r="PU72" s="545" t="str">
        <f t="shared" ca="1" si="559"/>
        <v>-</v>
      </c>
      <c r="PV72" s="545" t="str">
        <f t="shared" ca="1" si="559"/>
        <v>-</v>
      </c>
      <c r="PW72" s="545" t="str">
        <f t="shared" ca="1" si="559"/>
        <v>-</v>
      </c>
      <c r="PX72" s="545" t="str">
        <f t="shared" ca="1" si="559"/>
        <v>-</v>
      </c>
      <c r="PY72" s="545" t="str">
        <f t="shared" ca="1" si="559"/>
        <v>-</v>
      </c>
      <c r="PZ72" s="545" t="str">
        <f t="shared" ca="1" si="559"/>
        <v>-</v>
      </c>
      <c r="QA72" s="545" t="str">
        <f t="shared" ca="1" si="559"/>
        <v>-</v>
      </c>
      <c r="QB72" s="545" t="str">
        <f t="shared" ca="1" si="559"/>
        <v>-</v>
      </c>
      <c r="QC72" s="545" t="str">
        <f t="shared" ca="1" si="559"/>
        <v>-</v>
      </c>
      <c r="QD72" s="545" t="str">
        <f t="shared" ca="1" si="559"/>
        <v>-</v>
      </c>
      <c r="QE72" s="545" t="str">
        <f t="shared" ca="1" si="559"/>
        <v>-</v>
      </c>
      <c r="QF72" s="545" t="str">
        <f t="shared" ca="1" si="559"/>
        <v>-</v>
      </c>
      <c r="QG72" s="545" t="str">
        <f t="shared" ca="1" si="559"/>
        <v>-</v>
      </c>
      <c r="QH72" s="545" t="str">
        <f t="shared" ca="1" si="559"/>
        <v>-</v>
      </c>
      <c r="QI72" s="545" t="str">
        <f t="shared" ca="1" si="559"/>
        <v>-</v>
      </c>
      <c r="QJ72" s="545" t="str">
        <f t="shared" ca="1" si="559"/>
        <v>-</v>
      </c>
      <c r="QK72" s="545" t="str">
        <f t="shared" ca="1" si="559"/>
        <v>-</v>
      </c>
      <c r="QL72" s="545" t="str">
        <f t="shared" ca="1" si="559"/>
        <v>-</v>
      </c>
      <c r="QM72" s="545" t="str">
        <f t="shared" ca="1" si="559"/>
        <v>-</v>
      </c>
      <c r="QN72" s="545" t="str">
        <f t="shared" ca="1" si="559"/>
        <v>-</v>
      </c>
      <c r="QO72" s="545" t="str">
        <f t="shared" ca="1" si="559"/>
        <v>-</v>
      </c>
      <c r="QP72" s="545" t="str">
        <f t="shared" ca="1" si="559"/>
        <v>-</v>
      </c>
      <c r="QQ72" s="545" t="str">
        <f t="shared" ca="1" si="559"/>
        <v>-</v>
      </c>
      <c r="QR72" s="535" t="str">
        <f t="shared" ca="1" si="560"/>
        <v>-</v>
      </c>
      <c r="QS72" s="535" t="str">
        <f t="shared" ca="1" si="560"/>
        <v>-</v>
      </c>
      <c r="QT72" s="535" t="str">
        <f t="shared" ca="1" si="560"/>
        <v>-</v>
      </c>
      <c r="QU72" s="535" t="str">
        <f t="shared" ca="1" si="601"/>
        <v>-</v>
      </c>
      <c r="QV72" s="535" t="str">
        <f t="shared" ca="1" si="601"/>
        <v>-</v>
      </c>
      <c r="QW72" s="535" t="str">
        <f t="shared" ca="1" si="601"/>
        <v>-</v>
      </c>
      <c r="QX72" s="535" t="str">
        <f t="shared" ca="1" si="601"/>
        <v>-</v>
      </c>
      <c r="QY72" s="535" t="str">
        <f t="shared" ca="1" si="601"/>
        <v>-</v>
      </c>
      <c r="QZ72" s="535" t="str">
        <f t="shared" ca="1" si="601"/>
        <v>-</v>
      </c>
      <c r="RA72" s="535" t="str">
        <f t="shared" ca="1" si="601"/>
        <v>-</v>
      </c>
      <c r="RB72" s="535" t="str">
        <f t="shared" ca="1" si="601"/>
        <v>-</v>
      </c>
      <c r="RC72" s="535" t="str">
        <f t="shared" ca="1" si="601"/>
        <v>-</v>
      </c>
      <c r="RD72" s="535" t="b">
        <f t="shared" ca="1" si="601"/>
        <v>1</v>
      </c>
      <c r="RE72" s="535" t="b">
        <f t="shared" ca="1" si="601"/>
        <v>1</v>
      </c>
      <c r="RF72" s="535" t="b">
        <f t="shared" ca="1" si="601"/>
        <v>1</v>
      </c>
      <c r="RG72" s="535" t="b">
        <f t="shared" ca="1" si="601"/>
        <v>1</v>
      </c>
      <c r="RH72" s="535" t="b">
        <f t="shared" ca="1" si="601"/>
        <v>1</v>
      </c>
      <c r="RI72" s="535" t="b">
        <f t="shared" ca="1" si="601"/>
        <v>1</v>
      </c>
      <c r="RJ72" s="535" t="str">
        <f t="shared" ca="1" si="601"/>
        <v>-</v>
      </c>
      <c r="RK72" s="535" t="str">
        <f t="shared" ca="1" si="601"/>
        <v>-</v>
      </c>
      <c r="RL72" s="535" t="str">
        <f t="shared" ca="1" si="601"/>
        <v>-</v>
      </c>
      <c r="RM72" s="535" t="str">
        <f t="shared" ca="1" si="601"/>
        <v>-</v>
      </c>
      <c r="RN72" s="535" t="str">
        <f t="shared" ca="1" si="601"/>
        <v>-</v>
      </c>
      <c r="RO72" s="535" t="str">
        <f t="shared" ca="1" si="601"/>
        <v>-</v>
      </c>
      <c r="RP72" s="535" t="str">
        <f t="shared" ca="1" si="601"/>
        <v>-</v>
      </c>
      <c r="RQ72" s="535" t="str">
        <f t="shared" ca="1" si="601"/>
        <v>-</v>
      </c>
      <c r="RR72" s="535" t="str">
        <f t="shared" ca="1" si="601"/>
        <v>-</v>
      </c>
      <c r="RS72" s="535" t="str">
        <f t="shared" ca="1" si="601"/>
        <v>-</v>
      </c>
      <c r="RT72" s="535" t="str">
        <f t="shared" ca="1" si="601"/>
        <v>-</v>
      </c>
      <c r="RU72" s="535" t="str">
        <f t="shared" ca="1" si="601"/>
        <v>-</v>
      </c>
      <c r="RV72" s="535" t="str">
        <f t="shared" ca="1" si="601"/>
        <v>-</v>
      </c>
      <c r="RW72" s="535" t="str">
        <f t="shared" ca="1" si="601"/>
        <v>-</v>
      </c>
      <c r="RX72" s="535" t="str">
        <f t="shared" ca="1" si="601"/>
        <v>-</v>
      </c>
      <c r="RY72" s="535" t="str">
        <f t="shared" ca="1" si="601"/>
        <v>-</v>
      </c>
      <c r="RZ72" s="535" t="str">
        <f t="shared" ca="1" si="601"/>
        <v>-</v>
      </c>
      <c r="SA72" s="535" t="str">
        <f t="shared" ca="1" si="601"/>
        <v>-</v>
      </c>
      <c r="SB72" s="545" t="b">
        <f t="shared" ca="1" si="561"/>
        <v>1</v>
      </c>
      <c r="SC72" s="545" t="b">
        <f t="shared" ca="1" si="561"/>
        <v>1</v>
      </c>
      <c r="SD72" s="545" t="b">
        <f t="shared" ca="1" si="561"/>
        <v>1</v>
      </c>
      <c r="SE72" s="545" t="b">
        <f t="shared" ca="1" si="561"/>
        <v>1</v>
      </c>
      <c r="SF72" s="545" t="b">
        <f t="shared" ca="1" si="561"/>
        <v>1</v>
      </c>
      <c r="SG72" s="545" t="b">
        <f t="shared" ca="1" si="561"/>
        <v>1</v>
      </c>
      <c r="SH72" s="545" t="b">
        <f t="shared" ca="1" si="561"/>
        <v>1</v>
      </c>
      <c r="SI72" s="545" t="b">
        <f t="shared" ca="1" si="561"/>
        <v>1</v>
      </c>
      <c r="SJ72" s="545" t="b">
        <f t="shared" ca="1" si="561"/>
        <v>1</v>
      </c>
      <c r="SK72" s="545" t="b">
        <f t="shared" ca="1" si="561"/>
        <v>1</v>
      </c>
      <c r="SL72" s="545" t="b">
        <f t="shared" ca="1" si="561"/>
        <v>1</v>
      </c>
      <c r="SM72" s="545" t="b">
        <f t="shared" ca="1" si="561"/>
        <v>1</v>
      </c>
      <c r="SN72" s="545" t="b">
        <f t="shared" ca="1" si="561"/>
        <v>1</v>
      </c>
      <c r="SO72" s="545" t="b">
        <f t="shared" ca="1" si="561"/>
        <v>1</v>
      </c>
      <c r="SP72" s="545" t="b">
        <f t="shared" ca="1" si="561"/>
        <v>1</v>
      </c>
      <c r="SQ72" s="545" t="b">
        <f t="shared" ca="1" si="561"/>
        <v>1</v>
      </c>
      <c r="SR72" s="545" t="b">
        <f t="shared" ca="1" si="561"/>
        <v>1</v>
      </c>
      <c r="SS72" s="545" t="b">
        <f t="shared" ca="1" si="561"/>
        <v>1</v>
      </c>
      <c r="ST72" s="545" t="b">
        <f t="shared" ca="1" si="561"/>
        <v>1</v>
      </c>
      <c r="SU72" s="545" t="b">
        <f t="shared" ca="1" si="561"/>
        <v>1</v>
      </c>
      <c r="SV72" s="545" t="b">
        <f t="shared" ca="1" si="561"/>
        <v>1</v>
      </c>
      <c r="SW72" s="545" t="b">
        <f t="shared" ca="1" si="561"/>
        <v>1</v>
      </c>
      <c r="SX72" s="545" t="b">
        <f t="shared" ca="1" si="561"/>
        <v>1</v>
      </c>
      <c r="SY72" s="545" t="b">
        <f t="shared" ca="1" si="561"/>
        <v>1</v>
      </c>
      <c r="SZ72" s="545" t="b">
        <f t="shared" ca="1" si="561"/>
        <v>1</v>
      </c>
      <c r="TA72" s="545" t="b">
        <f t="shared" ca="1" si="561"/>
        <v>1</v>
      </c>
      <c r="TB72" s="535" t="str">
        <f t="shared" ca="1" si="562"/>
        <v>-</v>
      </c>
      <c r="TC72" s="535" t="str">
        <f t="shared" ca="1" si="562"/>
        <v>-</v>
      </c>
      <c r="TD72" s="535" t="str">
        <f t="shared" ca="1" si="562"/>
        <v>-</v>
      </c>
      <c r="TE72" s="535" t="str">
        <f t="shared" ca="1" si="602"/>
        <v>-</v>
      </c>
      <c r="TF72" s="535" t="str">
        <f t="shared" ca="1" si="602"/>
        <v>-</v>
      </c>
      <c r="TG72" s="535" t="str">
        <f t="shared" ca="1" si="602"/>
        <v>-</v>
      </c>
      <c r="TH72" s="535" t="str">
        <f t="shared" ca="1" si="602"/>
        <v>-</v>
      </c>
      <c r="TI72" s="535" t="str">
        <f t="shared" ca="1" si="602"/>
        <v>-</v>
      </c>
      <c r="TJ72" s="535" t="str">
        <f t="shared" ca="1" si="602"/>
        <v>-</v>
      </c>
      <c r="TK72" s="535" t="str">
        <f t="shared" ca="1" si="602"/>
        <v>-</v>
      </c>
      <c r="TL72" s="535" t="str">
        <f t="shared" ca="1" si="602"/>
        <v>-</v>
      </c>
      <c r="TM72" s="535" t="str">
        <f t="shared" ca="1" si="602"/>
        <v>-</v>
      </c>
      <c r="TN72" s="535" t="str">
        <f t="shared" ca="1" si="602"/>
        <v>-</v>
      </c>
      <c r="TO72" s="535" t="str">
        <f t="shared" ca="1" si="602"/>
        <v>-</v>
      </c>
      <c r="TP72" s="535" t="str">
        <f t="shared" ca="1" si="602"/>
        <v>-</v>
      </c>
      <c r="TQ72" s="535" t="str">
        <f t="shared" ca="1" si="602"/>
        <v>-</v>
      </c>
      <c r="TR72" s="535" t="str">
        <f t="shared" ca="1" si="602"/>
        <v>-</v>
      </c>
      <c r="TS72" s="535" t="str">
        <f t="shared" ca="1" si="602"/>
        <v>-</v>
      </c>
      <c r="TT72" s="535" t="str">
        <f t="shared" ca="1" si="602"/>
        <v>-</v>
      </c>
      <c r="TU72" s="535" t="str">
        <f t="shared" ca="1" si="602"/>
        <v>-</v>
      </c>
      <c r="TV72" s="535" t="str">
        <f t="shared" ca="1" si="602"/>
        <v>-</v>
      </c>
      <c r="TW72" s="535" t="str">
        <f t="shared" ca="1" si="602"/>
        <v>-</v>
      </c>
      <c r="TX72" s="535" t="str">
        <f t="shared" ca="1" si="602"/>
        <v>-</v>
      </c>
      <c r="TY72" s="535" t="str">
        <f t="shared" ca="1" si="602"/>
        <v>-</v>
      </c>
      <c r="TZ72" s="535" t="str">
        <f t="shared" ca="1" si="602"/>
        <v>-</v>
      </c>
      <c r="UA72" s="535" t="str">
        <f t="shared" ca="1" si="602"/>
        <v>-</v>
      </c>
      <c r="UB72" s="535" t="str">
        <f t="shared" ca="1" si="602"/>
        <v>-</v>
      </c>
      <c r="UC72" s="535" t="str">
        <f t="shared" ca="1" si="602"/>
        <v>-</v>
      </c>
      <c r="UD72" s="535" t="str">
        <f t="shared" ca="1" si="602"/>
        <v>-</v>
      </c>
      <c r="UE72" s="535" t="str">
        <f t="shared" ca="1" si="602"/>
        <v>-</v>
      </c>
      <c r="UF72" s="535" t="str">
        <f t="shared" ca="1" si="602"/>
        <v>-</v>
      </c>
      <c r="UG72" s="535" t="str">
        <f t="shared" ca="1" si="602"/>
        <v>-</v>
      </c>
      <c r="UH72" s="535" t="str">
        <f t="shared" ca="1" si="602"/>
        <v>-</v>
      </c>
      <c r="UI72" s="535" t="str">
        <f t="shared" ca="1" si="602"/>
        <v>-</v>
      </c>
      <c r="UJ72" s="535" t="str">
        <f t="shared" ca="1" si="602"/>
        <v>-</v>
      </c>
      <c r="UK72" s="535" t="str">
        <f t="shared" ca="1" si="602"/>
        <v>-</v>
      </c>
      <c r="UL72" s="545" t="str">
        <f t="shared" ca="1" si="563"/>
        <v>-</v>
      </c>
      <c r="UM72" s="545" t="str">
        <f t="shared" ca="1" si="563"/>
        <v>-</v>
      </c>
      <c r="UN72" s="545" t="str">
        <f t="shared" ca="1" si="563"/>
        <v>-</v>
      </c>
      <c r="UO72" s="545" t="str">
        <f t="shared" ca="1" si="563"/>
        <v>-</v>
      </c>
      <c r="UP72" s="545" t="str">
        <f t="shared" ca="1" si="563"/>
        <v>-</v>
      </c>
      <c r="UQ72" s="545" t="str">
        <f t="shared" ca="1" si="563"/>
        <v>-</v>
      </c>
      <c r="UR72" s="545" t="str">
        <f t="shared" ca="1" si="563"/>
        <v>-</v>
      </c>
      <c r="US72" s="545" t="str">
        <f t="shared" ca="1" si="563"/>
        <v>-</v>
      </c>
      <c r="UT72" s="545" t="str">
        <f t="shared" ca="1" si="563"/>
        <v>-</v>
      </c>
      <c r="UU72" s="545" t="str">
        <f t="shared" ca="1" si="563"/>
        <v>-</v>
      </c>
      <c r="UV72" s="545" t="str">
        <f t="shared" ca="1" si="563"/>
        <v>-</v>
      </c>
      <c r="UW72" s="545" t="str">
        <f t="shared" ca="1" si="563"/>
        <v>-</v>
      </c>
      <c r="UX72" s="545" t="str">
        <f t="shared" ca="1" si="563"/>
        <v>-</v>
      </c>
      <c r="UY72" s="545" t="str">
        <f t="shared" ca="1" si="563"/>
        <v>-</v>
      </c>
      <c r="UZ72" s="545" t="str">
        <f t="shared" ca="1" si="563"/>
        <v>-</v>
      </c>
      <c r="VA72" s="545" t="str">
        <f t="shared" ca="1" si="563"/>
        <v>-</v>
      </c>
      <c r="VB72" s="545" t="str">
        <f t="shared" ca="1" si="563"/>
        <v>-</v>
      </c>
      <c r="VC72" s="545" t="str">
        <f t="shared" ca="1" si="563"/>
        <v>-</v>
      </c>
      <c r="VD72" s="545" t="str">
        <f t="shared" ca="1" si="563"/>
        <v>-</v>
      </c>
      <c r="VE72" s="545" t="str">
        <f t="shared" ca="1" si="563"/>
        <v>-</v>
      </c>
      <c r="VF72" s="545" t="str">
        <f t="shared" ca="1" si="563"/>
        <v>-</v>
      </c>
      <c r="VG72" s="545" t="str">
        <f t="shared" ca="1" si="563"/>
        <v>-</v>
      </c>
      <c r="VH72" s="545" t="str">
        <f t="shared" ca="1" si="563"/>
        <v>-</v>
      </c>
      <c r="VI72" s="545" t="str">
        <f t="shared" ca="1" si="563"/>
        <v>-</v>
      </c>
      <c r="VJ72" s="545" t="str">
        <f t="shared" ca="1" si="563"/>
        <v>-</v>
      </c>
      <c r="VK72" s="545" t="str">
        <f t="shared" ca="1" si="563"/>
        <v>-</v>
      </c>
      <c r="VL72" s="19">
        <f t="shared" ca="1" si="564"/>
        <v>1</v>
      </c>
      <c r="VM72" s="23">
        <v>0</v>
      </c>
    </row>
    <row r="73" spans="1:585" outlineLevel="2">
      <c r="A73" s="21">
        <f t="shared" si="127"/>
        <v>68</v>
      </c>
      <c r="B73" s="21">
        <f t="shared" si="565"/>
        <v>26</v>
      </c>
      <c r="C73">
        <v>301</v>
      </c>
      <c r="D73" s="136" t="str">
        <f t="shared" ca="1" si="498"/>
        <v>GSW</v>
      </c>
      <c r="E73" t="b">
        <v>1</v>
      </c>
      <c r="F73" t="b">
        <v>0</v>
      </c>
      <c r="G73" t="b">
        <f t="shared" ref="G73" si="605">E73</f>
        <v>1</v>
      </c>
      <c r="H73" s="215">
        <f t="shared" ca="1" si="595"/>
        <v>9</v>
      </c>
      <c r="I73" s="19">
        <f t="shared" ca="1" si="500"/>
        <v>1</v>
      </c>
      <c r="J73" s="19">
        <f t="shared" ca="1" si="500"/>
        <v>0</v>
      </c>
      <c r="K73" s="19">
        <f t="shared" ca="1" si="500"/>
        <v>0</v>
      </c>
      <c r="L73" s="19">
        <f t="shared" ca="1" si="500"/>
        <v>0</v>
      </c>
      <c r="M73" s="19">
        <f t="shared" ca="1" si="500"/>
        <v>2</v>
      </c>
      <c r="N73" s="19">
        <f t="shared" ca="1" si="500"/>
        <v>2</v>
      </c>
      <c r="O73" s="19">
        <f t="shared" ca="1" si="500"/>
        <v>3</v>
      </c>
      <c r="P73" s="19">
        <f t="shared" ca="1" si="500"/>
        <v>2</v>
      </c>
      <c r="Q73" s="19">
        <f t="shared" ca="1" si="500"/>
        <v>2</v>
      </c>
      <c r="R73" s="19">
        <f t="shared" ca="1" si="500"/>
        <v>0</v>
      </c>
      <c r="S73" s="19">
        <f t="shared" ca="1" si="500"/>
        <v>0</v>
      </c>
      <c r="T73" s="19">
        <f t="shared" ca="1" si="500"/>
        <v>0</v>
      </c>
      <c r="U73" s="19">
        <f t="shared" ca="1" si="500"/>
        <v>0</v>
      </c>
      <c r="V73" s="19">
        <f t="shared" ca="1" si="500"/>
        <v>0</v>
      </c>
      <c r="W73" s="19">
        <f t="shared" ca="1" si="500"/>
        <v>1</v>
      </c>
      <c r="X73" s="19">
        <f t="shared" ca="1" si="500"/>
        <v>1</v>
      </c>
      <c r="Y73" s="19">
        <f t="shared" ca="1" si="501"/>
        <v>1</v>
      </c>
      <c r="Z73" s="211"/>
      <c r="AA73" s="211"/>
      <c r="AB73" s="211"/>
      <c r="AC73" s="211"/>
      <c r="AD73" s="211"/>
      <c r="AE73" s="19">
        <f t="shared" ca="1" si="596"/>
        <v>0</v>
      </c>
      <c r="AF73" s="211"/>
      <c r="AG73" s="211"/>
      <c r="AH73" s="211"/>
      <c r="AI73" s="211"/>
      <c r="AJ73" s="211"/>
      <c r="AK73" s="211"/>
      <c r="AL73" s="211"/>
      <c r="AM73" s="211"/>
      <c r="AN73" s="136">
        <f t="shared" ca="1" si="502"/>
        <v>2</v>
      </c>
      <c r="AO73" s="136">
        <f ca="1">INDEX(CHOOSE($P73,DataAutumn!i.AdultDrys,DataWinter!i.AdultDrys,DataSpring!i.AdultDrys),1,$O73)</f>
        <v>4</v>
      </c>
      <c r="AP73" s="5">
        <f t="shared" ca="1" si="503"/>
        <v>1</v>
      </c>
      <c r="AQ73" s="5">
        <f t="shared" ca="1" si="503"/>
        <v>1</v>
      </c>
      <c r="AR73" s="5">
        <f t="shared" ca="1" si="504"/>
        <v>3</v>
      </c>
      <c r="AS73" s="211"/>
      <c r="AT73" s="211"/>
      <c r="AU73" s="211"/>
      <c r="AV73" s="353" t="str">
        <f t="shared" ca="1" si="566"/>
        <v>Gooding Ca 00009 GSW Lupin---- Graz---- OatF---- Graz---- GP100% YIELD150% (F33N11)</v>
      </c>
      <c r="AW73" s="9" t="str">
        <f ca="1">IF(COUNTIF(AV$5:AV73,AV73)=1,"-","Dup")</f>
        <v>-</v>
      </c>
      <c r="AX73" s="9"/>
      <c r="AY73" s="19" t="str">
        <f t="shared" ca="1" si="505"/>
        <v>-</v>
      </c>
      <c r="AZ73" s="19" t="str">
        <f t="shared" ca="1" si="505"/>
        <v>-</v>
      </c>
      <c r="BA73" s="19" t="str">
        <f t="shared" ca="1" si="505"/>
        <v>-</v>
      </c>
      <c r="BB73" s="19" t="str">
        <f t="shared" ca="1" si="505"/>
        <v>-</v>
      </c>
      <c r="BC73" s="19" t="str">
        <f t="shared" ca="1" si="505"/>
        <v>-</v>
      </c>
      <c r="BD73" s="19" t="str">
        <f t="shared" ca="1" si="505"/>
        <v>-</v>
      </c>
      <c r="BE73" s="19" t="str">
        <f t="shared" ca="1" si="505"/>
        <v>-</v>
      </c>
      <c r="BF73" s="19" t="b">
        <v>1</v>
      </c>
      <c r="BG73" s="9"/>
      <c r="BH73" s="19" t="b">
        <f t="shared" ca="1" si="506"/>
        <v>1</v>
      </c>
      <c r="BI73" s="19" t="str">
        <f t="shared" ca="1" si="506"/>
        <v>-</v>
      </c>
      <c r="BJ73" s="19" t="str">
        <f t="shared" ca="1" si="506"/>
        <v>-</v>
      </c>
      <c r="BK73" s="19" t="str">
        <f t="shared" ca="1" si="506"/>
        <v>-</v>
      </c>
      <c r="BL73" s="19" t="b">
        <f t="shared" ca="1" si="506"/>
        <v>0</v>
      </c>
      <c r="BM73" s="19">
        <f t="shared" ca="1" si="506"/>
        <v>0</v>
      </c>
      <c r="BN73" s="19" t="b">
        <f t="shared" ca="1" si="506"/>
        <v>1</v>
      </c>
      <c r="BO73" s="9"/>
      <c r="BP73" s="19" t="str">
        <f t="shared" ca="1" si="507"/>
        <v>-</v>
      </c>
      <c r="BQ73" s="5" t="str">
        <f t="shared" ca="1" si="567"/>
        <v>-</v>
      </c>
      <c r="BR73" s="5">
        <f t="shared" ca="1" si="568"/>
        <v>0</v>
      </c>
      <c r="BS73" s="19" t="str">
        <f t="shared" ca="1" si="508"/>
        <v>-</v>
      </c>
      <c r="BT73" s="19" t="str">
        <f t="shared" ca="1" si="508"/>
        <v>-</v>
      </c>
      <c r="BU73" s="19" t="str">
        <f t="shared" ca="1" si="508"/>
        <v>-</v>
      </c>
      <c r="BV73" s="5" t="str">
        <f t="shared" ca="1" si="569"/>
        <v>-</v>
      </c>
      <c r="BW73" s="5">
        <f t="shared" ca="1" si="570"/>
        <v>0</v>
      </c>
      <c r="BX73" s="19" t="str">
        <f t="shared" ca="1" si="508"/>
        <v>-</v>
      </c>
      <c r="BY73" s="5" t="str">
        <f t="shared" ca="1" si="571"/>
        <v>-</v>
      </c>
      <c r="BZ73" s="5">
        <f t="shared" ca="1" si="572"/>
        <v>0</v>
      </c>
      <c r="CA73" s="19" t="str">
        <f t="shared" ca="1" si="508"/>
        <v>-</v>
      </c>
      <c r="CB73" s="19" t="str">
        <f t="shared" ca="1" si="508"/>
        <v>-</v>
      </c>
      <c r="CC73" s="19" t="str">
        <f t="shared" ca="1" si="508"/>
        <v>-</v>
      </c>
      <c r="CD73" s="5" t="str">
        <f t="shared" ca="1" si="573"/>
        <v>-</v>
      </c>
      <c r="CE73" s="5">
        <f t="shared" ca="1" si="574"/>
        <v>0</v>
      </c>
      <c r="CF73" s="9"/>
      <c r="CG73" s="19" t="str">
        <f t="shared" ca="1" si="509"/>
        <v>-</v>
      </c>
      <c r="CH73" s="19" t="str">
        <f t="shared" ca="1" si="509"/>
        <v>-</v>
      </c>
      <c r="CI73" s="19" t="str">
        <f t="shared" ca="1" si="509"/>
        <v>-</v>
      </c>
      <c r="CJ73" s="19" t="str">
        <f t="shared" ca="1" si="509"/>
        <v>-</v>
      </c>
      <c r="CK73" s="19" t="str">
        <f t="shared" ca="1" si="509"/>
        <v>-</v>
      </c>
      <c r="CL73" s="19" t="str">
        <f t="shared" ca="1" si="509"/>
        <v>-</v>
      </c>
      <c r="CM73" s="19" t="str">
        <f t="shared" ca="1" si="509"/>
        <v>-</v>
      </c>
      <c r="CN73" s="19" t="str">
        <f t="shared" ca="1" si="509"/>
        <v>-</v>
      </c>
      <c r="CO73" s="19" t="str">
        <f t="shared" ca="1" si="509"/>
        <v>-</v>
      </c>
      <c r="CP73" s="19" t="str">
        <f t="shared" ca="1" si="509"/>
        <v>-</v>
      </c>
      <c r="CQ73" s="9"/>
      <c r="CR73" s="19" t="b">
        <v>0</v>
      </c>
      <c r="CS73" s="19" t="b">
        <v>0</v>
      </c>
      <c r="CT73" s="19" t="b">
        <v>0</v>
      </c>
      <c r="CU73" s="579">
        <f t="shared" ca="1" si="575"/>
        <v>2321200000</v>
      </c>
      <c r="CV73" s="19" t="b">
        <v>1</v>
      </c>
      <c r="CW73" s="19">
        <f t="shared" ca="1" si="576"/>
        <v>0</v>
      </c>
      <c r="CX73" s="19" t="str">
        <f t="shared" ca="1" si="576"/>
        <v>-</v>
      </c>
      <c r="CY73" s="578" t="str">
        <f t="shared" ca="1" si="576"/>
        <v>-</v>
      </c>
      <c r="CZ73" s="430">
        <f t="shared" ca="1" si="512"/>
        <v>669</v>
      </c>
      <c r="DA73" s="430">
        <f t="shared" ca="1" si="512"/>
        <v>703</v>
      </c>
      <c r="DB73" s="430">
        <f t="shared" ca="1" si="512"/>
        <v>738</v>
      </c>
      <c r="DC73" s="144">
        <f t="shared" ca="1" si="513"/>
        <v>413</v>
      </c>
      <c r="DD73" s="144">
        <f t="shared" ca="1" si="513"/>
        <v>448</v>
      </c>
      <c r="DE73" s="144">
        <f t="shared" ca="1" si="513"/>
        <v>483</v>
      </c>
      <c r="DF73" s="19" t="str">
        <f t="shared" ca="1" si="514"/>
        <v>-</v>
      </c>
      <c r="DG73" s="19" t="str">
        <f t="shared" ca="1" si="514"/>
        <v>-</v>
      </c>
      <c r="DH73" s="19" t="str">
        <f t="shared" ca="1" si="514"/>
        <v>-</v>
      </c>
      <c r="DI73" s="19" t="str">
        <f t="shared" ca="1" si="514"/>
        <v>-</v>
      </c>
      <c r="DJ73" s="19" t="str">
        <f t="shared" ca="1" si="514"/>
        <v>-</v>
      </c>
      <c r="DK73" s="19" t="str">
        <f t="shared" ca="1" si="514"/>
        <v>-</v>
      </c>
      <c r="DL73" s="19">
        <f t="shared" ca="1" si="514"/>
        <v>1</v>
      </c>
      <c r="DM73" s="19">
        <f t="shared" ca="1" si="514"/>
        <v>1</v>
      </c>
      <c r="DN73" s="19">
        <f t="shared" ca="1" si="514"/>
        <v>0</v>
      </c>
      <c r="DO73" s="19" t="str">
        <f t="shared" ca="1" si="514"/>
        <v>-</v>
      </c>
      <c r="DP73" s="19" t="str">
        <f t="shared" ca="1" si="514"/>
        <v>-</v>
      </c>
      <c r="DQ73" s="19" t="str">
        <f t="shared" ca="1" si="514"/>
        <v>-</v>
      </c>
      <c r="DR73" s="19" t="str">
        <f t="shared" ca="1" si="514"/>
        <v>-</v>
      </c>
      <c r="DS73" s="19" t="str">
        <f t="shared" ca="1" si="514"/>
        <v>-</v>
      </c>
      <c r="DT73" s="19">
        <f t="shared" ca="1" si="514"/>
        <v>0</v>
      </c>
      <c r="DU73" s="19" t="str">
        <f t="shared" ca="1" si="514"/>
        <v>-</v>
      </c>
      <c r="DV73" s="19" t="str">
        <f t="shared" ca="1" si="514"/>
        <v>-</v>
      </c>
      <c r="DW73" s="19" t="str">
        <f t="shared" ca="1" si="576"/>
        <v>-</v>
      </c>
      <c r="DX73" s="19">
        <f t="shared" ca="1" si="576"/>
        <v>1</v>
      </c>
      <c r="DY73" s="19">
        <f t="shared" ca="1" si="576"/>
        <v>1</v>
      </c>
      <c r="DZ73" s="9"/>
      <c r="EA73" s="19" t="str">
        <f t="shared" ca="1" si="515"/>
        <v>-</v>
      </c>
      <c r="EB73" s="19" t="str">
        <f t="shared" ca="1" si="515"/>
        <v>-</v>
      </c>
      <c r="EC73" s="19" t="str">
        <f t="shared" ca="1" si="515"/>
        <v>-</v>
      </c>
      <c r="ED73" s="19" t="str">
        <f t="shared" ca="1" si="515"/>
        <v>-</v>
      </c>
      <c r="EE73" s="19" t="str">
        <f t="shared" ca="1" si="515"/>
        <v>-</v>
      </c>
      <c r="EF73" s="19" t="str">
        <f t="shared" ca="1" si="515"/>
        <v>-</v>
      </c>
      <c r="EG73" s="19" t="str">
        <f t="shared" ca="1" si="515"/>
        <v>-</v>
      </c>
      <c r="EH73" s="19" t="str">
        <f t="shared" ca="1" si="515"/>
        <v>-</v>
      </c>
      <c r="EI73" s="19" t="str">
        <f t="shared" ca="1" si="515"/>
        <v>-</v>
      </c>
      <c r="EJ73" s="19" t="str">
        <f t="shared" ca="1" si="515"/>
        <v>-</v>
      </c>
      <c r="EK73" s="19" t="str">
        <f t="shared" ca="1" si="515"/>
        <v>-</v>
      </c>
      <c r="EL73" s="19" t="str">
        <f t="shared" ca="1" si="515"/>
        <v>-</v>
      </c>
      <c r="EM73" s="19">
        <f t="shared" ca="1" si="515"/>
        <v>0</v>
      </c>
      <c r="EN73" s="430">
        <f t="shared" ca="1" si="516"/>
        <v>0</v>
      </c>
      <c r="EO73" s="430">
        <f t="shared" ca="1" si="516"/>
        <v>0</v>
      </c>
      <c r="EP73" s="116">
        <f t="shared" ca="1" si="517"/>
        <v>0</v>
      </c>
      <c r="EQ73" s="116">
        <f t="shared" ca="1" si="517"/>
        <v>0</v>
      </c>
      <c r="ER73" s="116">
        <f t="shared" ca="1" si="517"/>
        <v>0</v>
      </c>
      <c r="ES73" s="116">
        <f t="shared" ca="1" si="517"/>
        <v>0</v>
      </c>
      <c r="ET73" s="116">
        <f t="shared" ca="1" si="517"/>
        <v>0</v>
      </c>
      <c r="EU73" s="534">
        <f t="shared" ca="1" si="518"/>
        <v>0</v>
      </c>
      <c r="EV73" s="116">
        <f t="shared" ca="1" si="519"/>
        <v>0</v>
      </c>
      <c r="EW73" s="116">
        <f t="shared" ca="1" si="519"/>
        <v>0</v>
      </c>
      <c r="EX73" s="116">
        <f t="shared" ca="1" si="519"/>
        <v>0</v>
      </c>
      <c r="EY73" s="116">
        <f t="shared" ca="1" si="519"/>
        <v>0</v>
      </c>
      <c r="EZ73" s="116">
        <f t="shared" ca="1" si="519"/>
        <v>0</v>
      </c>
      <c r="FA73" s="534">
        <f t="shared" ca="1" si="520"/>
        <v>0</v>
      </c>
      <c r="FB73" s="116">
        <f t="shared" ca="1" si="521"/>
        <v>0</v>
      </c>
      <c r="FC73" s="116">
        <f t="shared" ca="1" si="521"/>
        <v>0</v>
      </c>
      <c r="FD73" s="116">
        <f t="shared" ca="1" si="521"/>
        <v>0</v>
      </c>
      <c r="FE73" s="116">
        <f t="shared" ca="1" si="521"/>
        <v>0</v>
      </c>
      <c r="FF73" s="116">
        <f t="shared" ca="1" si="521"/>
        <v>0</v>
      </c>
      <c r="FG73" s="534">
        <f t="shared" ca="1" si="522"/>
        <v>0</v>
      </c>
      <c r="FH73" s="116">
        <f t="shared" ca="1" si="523"/>
        <v>0</v>
      </c>
      <c r="FI73" s="116">
        <f t="shared" ca="1" si="523"/>
        <v>0</v>
      </c>
      <c r="FJ73" s="116">
        <f t="shared" ca="1" si="523"/>
        <v>0</v>
      </c>
      <c r="FK73" s="116">
        <f t="shared" ca="1" si="523"/>
        <v>0</v>
      </c>
      <c r="FL73" s="116">
        <f t="shared" ca="1" si="523"/>
        <v>0</v>
      </c>
      <c r="FM73" s="534">
        <f t="shared" ca="1" si="524"/>
        <v>0</v>
      </c>
      <c r="FN73" s="116">
        <f t="shared" ca="1" si="525"/>
        <v>0</v>
      </c>
      <c r="FO73" s="116">
        <f t="shared" ca="1" si="525"/>
        <v>0</v>
      </c>
      <c r="FP73" s="116">
        <f t="shared" ca="1" si="525"/>
        <v>0</v>
      </c>
      <c r="FQ73" s="116">
        <f t="shared" ca="1" si="525"/>
        <v>0</v>
      </c>
      <c r="FR73" s="116">
        <f t="shared" ca="1" si="525"/>
        <v>0</v>
      </c>
      <c r="FS73" s="534">
        <f t="shared" ca="1" si="526"/>
        <v>0</v>
      </c>
      <c r="FT73" s="116">
        <f t="shared" ca="1" si="527"/>
        <v>0</v>
      </c>
      <c r="FU73" s="116">
        <f t="shared" ca="1" si="527"/>
        <v>0</v>
      </c>
      <c r="FV73" s="116">
        <f t="shared" ca="1" si="527"/>
        <v>0</v>
      </c>
      <c r="FW73" s="116">
        <f t="shared" ca="1" si="527"/>
        <v>0</v>
      </c>
      <c r="FX73" s="116">
        <f t="shared" ca="1" si="527"/>
        <v>0</v>
      </c>
      <c r="FY73" s="534">
        <f t="shared" ca="1" si="528"/>
        <v>0</v>
      </c>
      <c r="FZ73" s="117">
        <f t="shared" ca="1" si="529"/>
        <v>0</v>
      </c>
      <c r="GA73" s="117">
        <f t="shared" ca="1" si="529"/>
        <v>0</v>
      </c>
      <c r="GB73" s="117">
        <f t="shared" ca="1" si="529"/>
        <v>0</v>
      </c>
      <c r="GC73" s="117">
        <f t="shared" ca="1" si="529"/>
        <v>0</v>
      </c>
      <c r="GD73" s="552">
        <f t="shared" ca="1" si="530"/>
        <v>0</v>
      </c>
      <c r="GE73" s="552">
        <f t="shared" ca="1" si="530"/>
        <v>0</v>
      </c>
      <c r="GF73" s="552">
        <f t="shared" ca="1" si="530"/>
        <v>0</v>
      </c>
      <c r="GG73" s="552">
        <f t="shared" ca="1" si="530"/>
        <v>0</v>
      </c>
      <c r="GH73" s="552">
        <f t="shared" ca="1" si="530"/>
        <v>0</v>
      </c>
      <c r="GI73" s="552">
        <f t="shared" ca="1" si="530"/>
        <v>0</v>
      </c>
      <c r="GJ73" s="552">
        <f t="shared" ca="1" si="530"/>
        <v>0</v>
      </c>
      <c r="GK73" s="552">
        <f t="shared" ca="1" si="530"/>
        <v>0</v>
      </c>
      <c r="GL73" s="552">
        <f t="shared" ca="1" si="530"/>
        <v>0</v>
      </c>
      <c r="GM73" s="552">
        <f t="shared" ca="1" si="530"/>
        <v>0</v>
      </c>
      <c r="GN73" s="552">
        <f t="shared" ca="1" si="530"/>
        <v>0</v>
      </c>
      <c r="GO73" s="552">
        <f t="shared" ca="1" si="530"/>
        <v>0</v>
      </c>
      <c r="GP73" s="552">
        <f t="shared" ca="1" si="530"/>
        <v>0</v>
      </c>
      <c r="GQ73" s="552">
        <f t="shared" ca="1" si="530"/>
        <v>0</v>
      </c>
      <c r="GR73" s="552">
        <f t="shared" ca="1" si="530"/>
        <v>0</v>
      </c>
      <c r="GS73" s="552">
        <f t="shared" ca="1" si="530"/>
        <v>0</v>
      </c>
      <c r="GT73" s="552">
        <f t="shared" ca="1" si="530"/>
        <v>0</v>
      </c>
      <c r="GU73" s="552">
        <f t="shared" ca="1" si="530"/>
        <v>0</v>
      </c>
      <c r="GV73" s="552">
        <f t="shared" ca="1" si="530"/>
        <v>0</v>
      </c>
      <c r="GW73" s="552">
        <f t="shared" ca="1" si="530"/>
        <v>0</v>
      </c>
      <c r="GX73" s="19">
        <f t="shared" ca="1" si="531"/>
        <v>0</v>
      </c>
      <c r="GY73" s="116">
        <f t="shared" ca="1" si="532"/>
        <v>0</v>
      </c>
      <c r="GZ73" s="116">
        <f t="shared" ca="1" si="532"/>
        <v>0</v>
      </c>
      <c r="HA73" s="116">
        <f t="shared" ca="1" si="532"/>
        <v>0</v>
      </c>
      <c r="HB73" s="116">
        <f t="shared" ca="1" si="532"/>
        <v>0</v>
      </c>
      <c r="HC73" s="116">
        <f t="shared" ca="1" si="532"/>
        <v>0</v>
      </c>
      <c r="HD73" s="534">
        <f t="shared" ca="1" si="533"/>
        <v>0</v>
      </c>
      <c r="HE73" s="116">
        <f t="shared" ca="1" si="534"/>
        <v>0</v>
      </c>
      <c r="HF73" s="116">
        <f t="shared" ca="1" si="534"/>
        <v>0</v>
      </c>
      <c r="HG73" s="116">
        <f t="shared" ca="1" si="534"/>
        <v>0</v>
      </c>
      <c r="HH73" s="116">
        <f t="shared" ca="1" si="534"/>
        <v>0</v>
      </c>
      <c r="HI73" s="116">
        <f t="shared" ca="1" si="534"/>
        <v>0</v>
      </c>
      <c r="HJ73" s="534">
        <f t="shared" ca="1" si="535"/>
        <v>0</v>
      </c>
      <c r="HK73" s="116">
        <f t="shared" ca="1" si="536"/>
        <v>0</v>
      </c>
      <c r="HL73" s="116">
        <f t="shared" ca="1" si="536"/>
        <v>0</v>
      </c>
      <c r="HM73" s="116">
        <f t="shared" ca="1" si="536"/>
        <v>0</v>
      </c>
      <c r="HN73" s="116">
        <f t="shared" ca="1" si="536"/>
        <v>0</v>
      </c>
      <c r="HO73" s="116">
        <f t="shared" ca="1" si="536"/>
        <v>0</v>
      </c>
      <c r="HP73" s="534">
        <f t="shared" ca="1" si="537"/>
        <v>0</v>
      </c>
      <c r="HQ73" s="116">
        <f t="shared" ca="1" si="538"/>
        <v>0</v>
      </c>
      <c r="HR73" s="116">
        <f t="shared" ca="1" si="538"/>
        <v>0</v>
      </c>
      <c r="HS73" s="116">
        <f t="shared" ca="1" si="538"/>
        <v>0</v>
      </c>
      <c r="HT73" s="116">
        <f t="shared" ca="1" si="538"/>
        <v>0</v>
      </c>
      <c r="HU73" s="116">
        <f t="shared" ca="1" si="538"/>
        <v>0</v>
      </c>
      <c r="HV73" s="534">
        <f t="shared" ca="1" si="539"/>
        <v>0</v>
      </c>
      <c r="HW73" s="116">
        <f t="shared" ca="1" si="540"/>
        <v>0</v>
      </c>
      <c r="HX73" s="116">
        <f t="shared" ca="1" si="540"/>
        <v>0</v>
      </c>
      <c r="HY73" s="116">
        <f t="shared" ca="1" si="540"/>
        <v>0</v>
      </c>
      <c r="HZ73" s="116">
        <f t="shared" ca="1" si="540"/>
        <v>0</v>
      </c>
      <c r="IA73" s="116">
        <f t="shared" ca="1" si="540"/>
        <v>0</v>
      </c>
      <c r="IB73" s="534">
        <f t="shared" ca="1" si="541"/>
        <v>0</v>
      </c>
      <c r="IC73" s="116">
        <f t="shared" ca="1" si="542"/>
        <v>0</v>
      </c>
      <c r="ID73" s="116">
        <f t="shared" ca="1" si="542"/>
        <v>0</v>
      </c>
      <c r="IE73" s="116">
        <f t="shared" ca="1" si="542"/>
        <v>0</v>
      </c>
      <c r="IF73" s="116">
        <f t="shared" ca="1" si="542"/>
        <v>0</v>
      </c>
      <c r="IG73" s="116">
        <f t="shared" ca="1" si="542"/>
        <v>0</v>
      </c>
      <c r="IH73" s="534">
        <f t="shared" ca="1" si="543"/>
        <v>0</v>
      </c>
      <c r="II73" s="117">
        <f t="shared" ca="1" si="544"/>
        <v>0</v>
      </c>
      <c r="IJ73" s="117">
        <f t="shared" ca="1" si="544"/>
        <v>0</v>
      </c>
      <c r="IK73" s="117">
        <f t="shared" ca="1" si="544"/>
        <v>0</v>
      </c>
      <c r="IL73" s="117">
        <f t="shared" ca="1" si="544"/>
        <v>0</v>
      </c>
      <c r="IM73" s="552">
        <f t="shared" ca="1" si="545"/>
        <v>0</v>
      </c>
      <c r="IN73" s="552">
        <f t="shared" ca="1" si="545"/>
        <v>0</v>
      </c>
      <c r="IO73" s="552">
        <f t="shared" ca="1" si="545"/>
        <v>0</v>
      </c>
      <c r="IP73" s="552">
        <f t="shared" ca="1" si="545"/>
        <v>0</v>
      </c>
      <c r="IQ73" s="552">
        <f t="shared" ca="1" si="545"/>
        <v>0</v>
      </c>
      <c r="IR73" s="552">
        <f t="shared" ca="1" si="545"/>
        <v>0</v>
      </c>
      <c r="IS73" s="552">
        <f t="shared" ca="1" si="545"/>
        <v>0</v>
      </c>
      <c r="IT73" s="552">
        <f t="shared" ca="1" si="545"/>
        <v>0</v>
      </c>
      <c r="IU73" s="552">
        <f t="shared" ca="1" si="545"/>
        <v>0</v>
      </c>
      <c r="IV73" s="552">
        <f t="shared" ca="1" si="545"/>
        <v>0</v>
      </c>
      <c r="IW73" s="552">
        <f t="shared" ca="1" si="545"/>
        <v>0</v>
      </c>
      <c r="IX73" s="552">
        <f t="shared" ca="1" si="545"/>
        <v>0</v>
      </c>
      <c r="IY73" s="552">
        <f t="shared" ca="1" si="545"/>
        <v>0</v>
      </c>
      <c r="IZ73" s="552">
        <f t="shared" ca="1" si="545"/>
        <v>0</v>
      </c>
      <c r="JA73" s="552">
        <f t="shared" ca="1" si="545"/>
        <v>0</v>
      </c>
      <c r="JB73" s="552">
        <f t="shared" ca="1" si="545"/>
        <v>0</v>
      </c>
      <c r="JC73" s="552">
        <f t="shared" ca="1" si="545"/>
        <v>0</v>
      </c>
      <c r="JD73" s="552">
        <f t="shared" ca="1" si="545"/>
        <v>0</v>
      </c>
      <c r="JE73" s="552">
        <f t="shared" ca="1" si="545"/>
        <v>0</v>
      </c>
      <c r="JF73" s="552">
        <f t="shared" ca="1" si="545"/>
        <v>0</v>
      </c>
      <c r="JG73" s="19">
        <f t="shared" ca="1" si="546"/>
        <v>0</v>
      </c>
      <c r="JH73" s="5">
        <f t="shared" ca="1" si="577"/>
        <v>43</v>
      </c>
      <c r="JI73" s="9"/>
      <c r="JJ73" s="5">
        <f t="shared" ca="1" si="578"/>
        <v>1</v>
      </c>
      <c r="JK73" s="5" t="b">
        <f t="shared" ca="1" si="578"/>
        <v>1</v>
      </c>
      <c r="JL73" s="19">
        <f t="shared" ca="1" si="599"/>
        <v>0</v>
      </c>
      <c r="JM73" s="5">
        <f t="shared" ca="1" si="579"/>
        <v>0</v>
      </c>
      <c r="JN73" s="5">
        <f t="shared" ca="1" si="580"/>
        <v>0.01</v>
      </c>
      <c r="JO73" s="5">
        <f t="shared" si="581"/>
        <v>0</v>
      </c>
      <c r="JP73" s="19">
        <f t="shared" ca="1" si="599"/>
        <v>0</v>
      </c>
      <c r="JQ73" s="5">
        <f t="shared" ca="1" si="582"/>
        <v>60</v>
      </c>
      <c r="JR73" s="5">
        <f t="shared" si="583"/>
        <v>1</v>
      </c>
      <c r="JS73" s="19">
        <f t="shared" ca="1" si="599"/>
        <v>0</v>
      </c>
      <c r="JT73" s="19">
        <f t="shared" ca="1" si="599"/>
        <v>0</v>
      </c>
      <c r="JU73" s="19">
        <f t="shared" ca="1" si="599"/>
        <v>0</v>
      </c>
      <c r="JV73" s="19">
        <f t="shared" ca="1" si="599"/>
        <v>0</v>
      </c>
      <c r="JW73" s="19">
        <f t="shared" ca="1" si="599"/>
        <v>0</v>
      </c>
      <c r="JX73" s="19">
        <f t="shared" ca="1" si="599"/>
        <v>0</v>
      </c>
      <c r="JY73" s="19">
        <f t="shared" ca="1" si="599"/>
        <v>0</v>
      </c>
      <c r="JZ73" s="19">
        <f t="shared" ca="1" si="599"/>
        <v>0</v>
      </c>
      <c r="KA73" s="19">
        <f t="shared" ca="1" si="599"/>
        <v>0</v>
      </c>
      <c r="KB73" s="19">
        <f t="shared" ca="1" si="599"/>
        <v>0</v>
      </c>
      <c r="KC73" s="19">
        <f t="shared" ca="1" si="599"/>
        <v>0</v>
      </c>
      <c r="KD73" s="19">
        <f t="shared" ca="1" si="599"/>
        <v>0</v>
      </c>
      <c r="KE73" s="19">
        <f t="shared" ca="1" si="599"/>
        <v>0</v>
      </c>
      <c r="KF73" s="19">
        <f t="shared" ca="1" si="599"/>
        <v>0</v>
      </c>
      <c r="KG73" s="19">
        <f t="shared" ca="1" si="599"/>
        <v>0</v>
      </c>
      <c r="KH73" s="19">
        <f t="shared" ca="1" si="599"/>
        <v>0</v>
      </c>
      <c r="KI73" s="19">
        <f t="shared" ca="1" si="599"/>
        <v>0</v>
      </c>
      <c r="KJ73" s="19">
        <f t="shared" ca="1" si="599"/>
        <v>0</v>
      </c>
      <c r="KK73" s="19">
        <f t="shared" ca="1" si="599"/>
        <v>0</v>
      </c>
      <c r="KL73" s="19">
        <f t="shared" ca="1" si="599"/>
        <v>0</v>
      </c>
      <c r="KM73" s="19">
        <f t="shared" ca="1" si="599"/>
        <v>0</v>
      </c>
      <c r="KN73" s="5">
        <f t="shared" ca="1" si="584"/>
        <v>0</v>
      </c>
      <c r="KO73" s="5">
        <f t="shared" ca="1" si="584"/>
        <v>0</v>
      </c>
      <c r="KP73" s="5">
        <f t="shared" ca="1" si="584"/>
        <v>0.05</v>
      </c>
      <c r="KQ73" s="5">
        <f t="shared" ca="1" si="584"/>
        <v>0.05</v>
      </c>
      <c r="KR73" s="19">
        <f t="shared" ca="1" si="597"/>
        <v>0</v>
      </c>
      <c r="KS73" s="19">
        <f t="shared" ca="1" si="597"/>
        <v>0</v>
      </c>
      <c r="KT73" s="19">
        <f t="shared" ca="1" si="597"/>
        <v>0</v>
      </c>
      <c r="KU73" s="19">
        <f t="shared" ca="1" si="597"/>
        <v>0</v>
      </c>
      <c r="KV73" s="19">
        <f t="shared" ca="1" si="597"/>
        <v>0</v>
      </c>
      <c r="KW73" s="19">
        <f t="shared" ca="1" si="597"/>
        <v>0</v>
      </c>
      <c r="KX73" s="19">
        <f t="shared" ca="1" si="597"/>
        <v>1</v>
      </c>
      <c r="KY73" s="19">
        <f t="shared" ca="1" si="597"/>
        <v>0</v>
      </c>
      <c r="KZ73" s="19">
        <f t="shared" ca="1" si="597"/>
        <v>0</v>
      </c>
      <c r="LA73" s="19">
        <f t="shared" ca="1" si="597"/>
        <v>0</v>
      </c>
      <c r="LB73" s="19">
        <f t="shared" ca="1" si="597"/>
        <v>0</v>
      </c>
      <c r="LC73" s="19">
        <f t="shared" ca="1" si="597"/>
        <v>1</v>
      </c>
      <c r="LD73" s="9"/>
      <c r="LE73" s="19" t="str">
        <f t="shared" ca="1" si="548"/>
        <v>-</v>
      </c>
      <c r="LF73" s="19" t="str">
        <f t="shared" ca="1" si="548"/>
        <v>-</v>
      </c>
      <c r="LG73" s="19" t="str">
        <f t="shared" ca="1" si="548"/>
        <v>-</v>
      </c>
      <c r="LH73" s="19" t="str">
        <f t="shared" ca="1" si="548"/>
        <v>-</v>
      </c>
      <c r="LI73" s="5" t="b">
        <f t="shared" ca="1" si="585"/>
        <v>0</v>
      </c>
      <c r="LJ73" s="5" t="b">
        <f t="shared" ca="1" si="586"/>
        <v>0</v>
      </c>
      <c r="LK73" s="5" t="b">
        <f t="shared" ca="1" si="586"/>
        <v>1</v>
      </c>
      <c r="LL73" s="5" t="b">
        <f t="shared" ca="1" si="586"/>
        <v>0</v>
      </c>
      <c r="LM73" s="136">
        <f t="shared" ca="1" si="587"/>
        <v>2</v>
      </c>
      <c r="LN73" s="136">
        <f t="shared" ca="1" si="587"/>
        <v>2</v>
      </c>
      <c r="LO73" s="5" t="b">
        <f t="shared" ca="1" si="588"/>
        <v>0</v>
      </c>
      <c r="LP73" s="5" t="b">
        <f t="shared" ca="1" si="588"/>
        <v>0</v>
      </c>
      <c r="LQ73" s="5" t="b">
        <f t="shared" ca="1" si="588"/>
        <v>1</v>
      </c>
      <c r="LR73" s="5" t="b">
        <f t="shared" ca="1" si="588"/>
        <v>0</v>
      </c>
      <c r="LS73" s="5">
        <f t="shared" ca="1" si="589"/>
        <v>1</v>
      </c>
      <c r="LT73" s="5">
        <f t="shared" ca="1" si="589"/>
        <v>0.66</v>
      </c>
      <c r="LU73" s="5" t="b">
        <f t="shared" ca="1" si="590"/>
        <v>1</v>
      </c>
      <c r="LV73" s="5" t="str" cm="1">
        <f t="array" aca="1" ref="LV73" ca="1">IF(OR(LW73:MD73&lt;&gt;"-"),TRUE,"-")</f>
        <v>-</v>
      </c>
      <c r="LW73" s="19" t="str">
        <f t="shared" ca="1" si="550"/>
        <v>-</v>
      </c>
      <c r="LX73" s="19" t="str">
        <f t="shared" ca="1" si="550"/>
        <v>-</v>
      </c>
      <c r="LY73" s="19" t="str">
        <f t="shared" ca="1" si="550"/>
        <v>-</v>
      </c>
      <c r="LZ73" s="19" t="str">
        <f t="shared" ca="1" si="550"/>
        <v>-</v>
      </c>
      <c r="MA73" s="19" t="str">
        <f t="shared" ca="1" si="550"/>
        <v>-</v>
      </c>
      <c r="MB73" s="19" t="str">
        <f t="shared" ca="1" si="550"/>
        <v>-</v>
      </c>
      <c r="MC73" s="19" t="str">
        <f t="shared" ca="1" si="550"/>
        <v>-</v>
      </c>
      <c r="MD73" s="19" t="str">
        <f t="shared" ca="1" si="550"/>
        <v>-</v>
      </c>
      <c r="ME73" s="5" t="b">
        <f t="array" aca="1" ref="ME73" ca="1">IF(OR(MF73:ML73&lt;&gt;"-"),TRUE,"-")</f>
        <v>1</v>
      </c>
      <c r="MF73" s="19">
        <f t="shared" ca="1" si="551"/>
        <v>0</v>
      </c>
      <c r="MG73" s="19" t="str">
        <f t="shared" ca="1" si="551"/>
        <v>-</v>
      </c>
      <c r="MH73" s="19">
        <f t="shared" ca="1" si="551"/>
        <v>999999</v>
      </c>
      <c r="MI73" s="19">
        <f t="shared" ca="1" si="551"/>
        <v>999999</v>
      </c>
      <c r="MJ73" s="19">
        <f t="shared" ca="1" si="551"/>
        <v>999999</v>
      </c>
      <c r="MK73" s="19">
        <f t="shared" ca="1" si="551"/>
        <v>999999</v>
      </c>
      <c r="ML73" s="19">
        <f t="shared" ca="1" si="551"/>
        <v>999999</v>
      </c>
      <c r="MM73" s="19" t="str">
        <f t="shared" ca="1" si="551"/>
        <v>-</v>
      </c>
      <c r="MN73" s="19" t="str">
        <f t="shared" ca="1" si="551"/>
        <v>-</v>
      </c>
      <c r="MO73" s="19" t="str">
        <f t="shared" ca="1" si="551"/>
        <v>-</v>
      </c>
      <c r="MP73" s="19" t="b">
        <f t="shared" ca="1" si="551"/>
        <v>0</v>
      </c>
      <c r="MQ73" s="19">
        <f t="shared" ca="1" si="551"/>
        <v>0</v>
      </c>
      <c r="MR73" s="5" t="str">
        <f t="shared" ca="1" si="591"/>
        <v>-</v>
      </c>
      <c r="MS73" s="5" t="str">
        <f t="shared" ca="1" si="591"/>
        <v>-</v>
      </c>
      <c r="MT73" s="5" t="str">
        <f t="shared" ca="1" si="591"/>
        <v>-</v>
      </c>
      <c r="MU73" s="5" t="str">
        <f t="shared" ca="1" si="591"/>
        <v>-</v>
      </c>
      <c r="MV73" s="19" t="str">
        <f t="shared" ca="1" si="553"/>
        <v>-</v>
      </c>
      <c r="MW73" s="19" t="str">
        <f t="shared" ca="1" si="553"/>
        <v>-</v>
      </c>
      <c r="MX73" s="19" t="str">
        <f t="shared" ca="1" si="553"/>
        <v>-</v>
      </c>
      <c r="MY73" s="19" t="str">
        <f t="shared" ca="1" si="553"/>
        <v>-</v>
      </c>
      <c r="MZ73" s="19" t="str">
        <f t="shared" ca="1" si="553"/>
        <v>-</v>
      </c>
      <c r="NA73" s="19" t="str">
        <f t="shared" ca="1" si="553"/>
        <v>-</v>
      </c>
      <c r="NB73" s="19" t="str">
        <f t="shared" ca="1" si="553"/>
        <v>-</v>
      </c>
      <c r="NC73" s="5" t="str">
        <f t="shared" ca="1" si="592"/>
        <v>-</v>
      </c>
      <c r="ND73" s="5">
        <f t="shared" ca="1" si="592"/>
        <v>500</v>
      </c>
      <c r="NE73" s="5">
        <f t="shared" ca="1" si="592"/>
        <v>500</v>
      </c>
      <c r="NF73" s="5" t="str">
        <f t="shared" ca="1" si="592"/>
        <v>-</v>
      </c>
      <c r="NG73" s="5">
        <f t="shared" ca="1" si="592"/>
        <v>150</v>
      </c>
      <c r="NH73" s="5">
        <f t="shared" ca="1" si="592"/>
        <v>550</v>
      </c>
      <c r="NI73" s="5">
        <f t="shared" ca="1" si="593"/>
        <v>1</v>
      </c>
      <c r="NJ73" s="9"/>
      <c r="NK73" s="19">
        <f t="shared" ca="1" si="553"/>
        <v>70</v>
      </c>
      <c r="NL73" s="19">
        <f t="shared" ca="1" si="553"/>
        <v>50</v>
      </c>
      <c r="NM73" s="19">
        <f t="shared" ca="1" si="553"/>
        <v>75</v>
      </c>
      <c r="NN73" s="19">
        <f t="shared" ca="1" si="553"/>
        <v>50</v>
      </c>
      <c r="NO73" s="5">
        <f t="shared" ca="1" si="554"/>
        <v>1</v>
      </c>
      <c r="NP73" s="5">
        <f t="shared" ca="1" si="555"/>
        <v>1</v>
      </c>
      <c r="NQ73" s="5">
        <f t="shared" ca="1" si="556"/>
        <v>1</v>
      </c>
      <c r="NR73" s="463">
        <v>1.5</v>
      </c>
      <c r="NS73" s="9"/>
      <c r="NT73" s="19" t="b">
        <f t="shared" ca="1" si="553"/>
        <v>0</v>
      </c>
      <c r="NU73" s="19" t="b">
        <f t="shared" ca="1" si="553"/>
        <v>0</v>
      </c>
      <c r="NV73" s="19" t="str">
        <f t="shared" ca="1" si="553"/>
        <v>-</v>
      </c>
      <c r="NW73" s="19" t="str">
        <f t="shared" ca="1" si="553"/>
        <v>-</v>
      </c>
      <c r="NX73" s="19">
        <f t="shared" ca="1" si="553"/>
        <v>1</v>
      </c>
      <c r="NY73" s="19">
        <f t="shared" ca="1" si="553"/>
        <v>1</v>
      </c>
      <c r="NZ73" s="19">
        <f t="shared" ca="1" si="553"/>
        <v>2.1403206110492325</v>
      </c>
      <c r="OA73" s="19">
        <f t="shared" ca="1" si="553"/>
        <v>1.965073149607067</v>
      </c>
      <c r="OB73" s="19">
        <f t="shared" ca="1" si="553"/>
        <v>1.9869867897902949</v>
      </c>
      <c r="OC73" s="19">
        <f t="shared" ca="1" si="553"/>
        <v>0.84809443844984356</v>
      </c>
      <c r="OD73" s="19">
        <f t="shared" ca="1" si="553"/>
        <v>1.2867145190754228</v>
      </c>
      <c r="OE73" s="19">
        <f t="shared" ca="1" si="553"/>
        <v>1</v>
      </c>
      <c r="OF73" s="19">
        <f t="shared" ca="1" si="553"/>
        <v>0.26</v>
      </c>
      <c r="OG73" s="9"/>
      <c r="OH73" s="535" t="str">
        <f t="shared" ca="1" si="558"/>
        <v>-</v>
      </c>
      <c r="OI73" s="535" t="str">
        <f t="shared" ca="1" si="558"/>
        <v>-</v>
      </c>
      <c r="OJ73" s="535" t="str">
        <f t="shared" ca="1" si="558"/>
        <v>-</v>
      </c>
      <c r="OK73" s="535" t="str">
        <f t="shared" ca="1" si="600"/>
        <v>-</v>
      </c>
      <c r="OL73" s="535" t="str">
        <f t="shared" ca="1" si="600"/>
        <v>-</v>
      </c>
      <c r="OM73" s="535" t="str">
        <f t="shared" ca="1" si="600"/>
        <v>-</v>
      </c>
      <c r="ON73" s="535" t="str">
        <f t="shared" ca="1" si="600"/>
        <v>-</v>
      </c>
      <c r="OO73" s="535" t="str">
        <f t="shared" ca="1" si="600"/>
        <v>-</v>
      </c>
      <c r="OP73" s="535" t="str">
        <f t="shared" ca="1" si="600"/>
        <v>-</v>
      </c>
      <c r="OQ73" s="535" t="str">
        <f t="shared" ca="1" si="600"/>
        <v>-</v>
      </c>
      <c r="OR73" s="535" t="str">
        <f t="shared" ca="1" si="600"/>
        <v>-</v>
      </c>
      <c r="OS73" s="535" t="str">
        <f t="shared" ca="1" si="600"/>
        <v>-</v>
      </c>
      <c r="OT73" s="535" t="str">
        <f t="shared" ca="1" si="600"/>
        <v>-</v>
      </c>
      <c r="OU73" s="535" t="str">
        <f t="shared" ca="1" si="600"/>
        <v>-</v>
      </c>
      <c r="OV73" s="535" t="str">
        <f t="shared" ca="1" si="600"/>
        <v>-</v>
      </c>
      <c r="OW73" s="535" t="str">
        <f t="shared" ca="1" si="600"/>
        <v>-</v>
      </c>
      <c r="OX73" s="535" t="str">
        <f t="shared" ca="1" si="600"/>
        <v>-</v>
      </c>
      <c r="OY73" s="535" t="str">
        <f t="shared" ca="1" si="600"/>
        <v>-</v>
      </c>
      <c r="OZ73" s="535" t="str">
        <f t="shared" ca="1" si="600"/>
        <v>-</v>
      </c>
      <c r="PA73" s="535" t="str">
        <f t="shared" ca="1" si="600"/>
        <v>-</v>
      </c>
      <c r="PB73" s="535" t="str">
        <f t="shared" ca="1" si="600"/>
        <v>-</v>
      </c>
      <c r="PC73" s="535" t="str">
        <f t="shared" ca="1" si="600"/>
        <v>-</v>
      </c>
      <c r="PD73" s="535" t="str">
        <f t="shared" ca="1" si="600"/>
        <v>-</v>
      </c>
      <c r="PE73" s="535" t="str">
        <f t="shared" ca="1" si="600"/>
        <v>-</v>
      </c>
      <c r="PF73" s="535" t="str">
        <f t="shared" ca="1" si="600"/>
        <v>-</v>
      </c>
      <c r="PG73" s="535" t="str">
        <f t="shared" ca="1" si="600"/>
        <v>-</v>
      </c>
      <c r="PH73" s="535" t="str">
        <f t="shared" ca="1" si="600"/>
        <v>-</v>
      </c>
      <c r="PI73" s="535" t="str">
        <f t="shared" ca="1" si="600"/>
        <v>-</v>
      </c>
      <c r="PJ73" s="535" t="str">
        <f t="shared" ca="1" si="600"/>
        <v>-</v>
      </c>
      <c r="PK73" s="535" t="str">
        <f t="shared" ca="1" si="600"/>
        <v>-</v>
      </c>
      <c r="PL73" s="535" t="str">
        <f t="shared" ca="1" si="600"/>
        <v>-</v>
      </c>
      <c r="PM73" s="535" t="str">
        <f t="shared" ca="1" si="600"/>
        <v>-</v>
      </c>
      <c r="PN73" s="535" t="str">
        <f t="shared" ca="1" si="600"/>
        <v>-</v>
      </c>
      <c r="PO73" s="535" t="str">
        <f t="shared" ca="1" si="600"/>
        <v>-</v>
      </c>
      <c r="PP73" s="535" t="str">
        <f t="shared" ca="1" si="600"/>
        <v>-</v>
      </c>
      <c r="PQ73" s="535" t="str">
        <f t="shared" ca="1" si="600"/>
        <v>-</v>
      </c>
      <c r="PR73" s="545" t="str">
        <f t="shared" ca="1" si="559"/>
        <v>-</v>
      </c>
      <c r="PS73" s="545" t="str">
        <f t="shared" ca="1" si="559"/>
        <v>-</v>
      </c>
      <c r="PT73" s="545" t="str">
        <f t="shared" ca="1" si="559"/>
        <v>-</v>
      </c>
      <c r="PU73" s="545" t="str">
        <f t="shared" ca="1" si="559"/>
        <v>-</v>
      </c>
      <c r="PV73" s="545" t="str">
        <f t="shared" ca="1" si="559"/>
        <v>-</v>
      </c>
      <c r="PW73" s="545" t="str">
        <f t="shared" ca="1" si="559"/>
        <v>-</v>
      </c>
      <c r="PX73" s="545" t="str">
        <f t="shared" ca="1" si="559"/>
        <v>-</v>
      </c>
      <c r="PY73" s="545" t="str">
        <f t="shared" ca="1" si="559"/>
        <v>-</v>
      </c>
      <c r="PZ73" s="545" t="str">
        <f t="shared" ca="1" si="559"/>
        <v>-</v>
      </c>
      <c r="QA73" s="545" t="str">
        <f t="shared" ca="1" si="559"/>
        <v>-</v>
      </c>
      <c r="QB73" s="545" t="str">
        <f t="shared" ca="1" si="559"/>
        <v>-</v>
      </c>
      <c r="QC73" s="545" t="str">
        <f t="shared" ca="1" si="559"/>
        <v>-</v>
      </c>
      <c r="QD73" s="545" t="str">
        <f t="shared" ca="1" si="559"/>
        <v>-</v>
      </c>
      <c r="QE73" s="545" t="str">
        <f t="shared" ca="1" si="559"/>
        <v>-</v>
      </c>
      <c r="QF73" s="545" t="str">
        <f t="shared" ca="1" si="559"/>
        <v>-</v>
      </c>
      <c r="QG73" s="545" t="str">
        <f t="shared" ca="1" si="559"/>
        <v>-</v>
      </c>
      <c r="QH73" s="545" t="str">
        <f t="shared" ca="1" si="559"/>
        <v>-</v>
      </c>
      <c r="QI73" s="545" t="str">
        <f t="shared" ca="1" si="559"/>
        <v>-</v>
      </c>
      <c r="QJ73" s="545" t="str">
        <f t="shared" ca="1" si="559"/>
        <v>-</v>
      </c>
      <c r="QK73" s="545" t="str">
        <f t="shared" ca="1" si="559"/>
        <v>-</v>
      </c>
      <c r="QL73" s="545" t="str">
        <f t="shared" ca="1" si="559"/>
        <v>-</v>
      </c>
      <c r="QM73" s="545" t="str">
        <f t="shared" ref="QM73:QQ76" ca="1" si="606">IF($P73=QM$22,TRUE,"-")</f>
        <v>-</v>
      </c>
      <c r="QN73" s="545" t="str">
        <f t="shared" ca="1" si="606"/>
        <v>-</v>
      </c>
      <c r="QO73" s="545" t="str">
        <f t="shared" ca="1" si="606"/>
        <v>-</v>
      </c>
      <c r="QP73" s="545" t="str">
        <f t="shared" ca="1" si="606"/>
        <v>-</v>
      </c>
      <c r="QQ73" s="545" t="str">
        <f t="shared" ca="1" si="606"/>
        <v>-</v>
      </c>
      <c r="QR73" s="535" t="str">
        <f t="shared" ca="1" si="560"/>
        <v>-</v>
      </c>
      <c r="QS73" s="535" t="str">
        <f t="shared" ca="1" si="560"/>
        <v>-</v>
      </c>
      <c r="QT73" s="535" t="str">
        <f t="shared" ca="1" si="560"/>
        <v>-</v>
      </c>
      <c r="QU73" s="535" t="str">
        <f t="shared" ca="1" si="601"/>
        <v>-</v>
      </c>
      <c r="QV73" s="535" t="str">
        <f t="shared" ca="1" si="601"/>
        <v>-</v>
      </c>
      <c r="QW73" s="535" t="str">
        <f t="shared" ca="1" si="601"/>
        <v>-</v>
      </c>
      <c r="QX73" s="535" t="str">
        <f t="shared" ca="1" si="601"/>
        <v>-</v>
      </c>
      <c r="QY73" s="535" t="str">
        <f t="shared" ca="1" si="601"/>
        <v>-</v>
      </c>
      <c r="QZ73" s="535" t="str">
        <f t="shared" ca="1" si="601"/>
        <v>-</v>
      </c>
      <c r="RA73" s="535" t="str">
        <f t="shared" ca="1" si="601"/>
        <v>-</v>
      </c>
      <c r="RB73" s="535" t="str">
        <f t="shared" ca="1" si="601"/>
        <v>-</v>
      </c>
      <c r="RC73" s="535" t="str">
        <f t="shared" ca="1" si="601"/>
        <v>-</v>
      </c>
      <c r="RD73" s="535" t="b">
        <f t="shared" ca="1" si="601"/>
        <v>1</v>
      </c>
      <c r="RE73" s="535" t="b">
        <f t="shared" ca="1" si="601"/>
        <v>1</v>
      </c>
      <c r="RF73" s="535" t="b">
        <f t="shared" ca="1" si="601"/>
        <v>1</v>
      </c>
      <c r="RG73" s="535" t="b">
        <f t="shared" ca="1" si="601"/>
        <v>1</v>
      </c>
      <c r="RH73" s="535" t="b">
        <f t="shared" ca="1" si="601"/>
        <v>1</v>
      </c>
      <c r="RI73" s="535" t="b">
        <f t="shared" ca="1" si="601"/>
        <v>1</v>
      </c>
      <c r="RJ73" s="535" t="str">
        <f t="shared" ca="1" si="601"/>
        <v>-</v>
      </c>
      <c r="RK73" s="535" t="str">
        <f t="shared" ca="1" si="601"/>
        <v>-</v>
      </c>
      <c r="RL73" s="535" t="str">
        <f t="shared" ca="1" si="601"/>
        <v>-</v>
      </c>
      <c r="RM73" s="535" t="str">
        <f t="shared" ca="1" si="601"/>
        <v>-</v>
      </c>
      <c r="RN73" s="535" t="str">
        <f t="shared" ca="1" si="601"/>
        <v>-</v>
      </c>
      <c r="RO73" s="535" t="str">
        <f t="shared" ca="1" si="601"/>
        <v>-</v>
      </c>
      <c r="RP73" s="535" t="str">
        <f t="shared" ca="1" si="601"/>
        <v>-</v>
      </c>
      <c r="RQ73" s="535" t="str">
        <f t="shared" ca="1" si="601"/>
        <v>-</v>
      </c>
      <c r="RR73" s="535" t="str">
        <f t="shared" ca="1" si="601"/>
        <v>-</v>
      </c>
      <c r="RS73" s="535" t="str">
        <f t="shared" ca="1" si="601"/>
        <v>-</v>
      </c>
      <c r="RT73" s="535" t="str">
        <f t="shared" ca="1" si="601"/>
        <v>-</v>
      </c>
      <c r="RU73" s="535" t="str">
        <f t="shared" ca="1" si="601"/>
        <v>-</v>
      </c>
      <c r="RV73" s="535" t="str">
        <f t="shared" ca="1" si="601"/>
        <v>-</v>
      </c>
      <c r="RW73" s="535" t="str">
        <f t="shared" ca="1" si="601"/>
        <v>-</v>
      </c>
      <c r="RX73" s="535" t="str">
        <f t="shared" ca="1" si="601"/>
        <v>-</v>
      </c>
      <c r="RY73" s="535" t="str">
        <f t="shared" ca="1" si="601"/>
        <v>-</v>
      </c>
      <c r="RZ73" s="535" t="str">
        <f t="shared" ca="1" si="601"/>
        <v>-</v>
      </c>
      <c r="SA73" s="535" t="str">
        <f t="shared" ca="1" si="601"/>
        <v>-</v>
      </c>
      <c r="SB73" s="545" t="b">
        <f t="shared" ca="1" si="561"/>
        <v>1</v>
      </c>
      <c r="SC73" s="545" t="b">
        <f t="shared" ca="1" si="561"/>
        <v>1</v>
      </c>
      <c r="SD73" s="545" t="b">
        <f t="shared" ca="1" si="561"/>
        <v>1</v>
      </c>
      <c r="SE73" s="545" t="b">
        <f t="shared" ca="1" si="561"/>
        <v>1</v>
      </c>
      <c r="SF73" s="545" t="b">
        <f t="shared" ca="1" si="561"/>
        <v>1</v>
      </c>
      <c r="SG73" s="545" t="b">
        <f t="shared" ca="1" si="561"/>
        <v>1</v>
      </c>
      <c r="SH73" s="545" t="b">
        <f t="shared" ca="1" si="561"/>
        <v>1</v>
      </c>
      <c r="SI73" s="545" t="b">
        <f t="shared" ca="1" si="561"/>
        <v>1</v>
      </c>
      <c r="SJ73" s="545" t="b">
        <f t="shared" ca="1" si="561"/>
        <v>1</v>
      </c>
      <c r="SK73" s="545" t="b">
        <f t="shared" ca="1" si="561"/>
        <v>1</v>
      </c>
      <c r="SL73" s="545" t="b">
        <f t="shared" ca="1" si="561"/>
        <v>1</v>
      </c>
      <c r="SM73" s="545" t="b">
        <f t="shared" ca="1" si="561"/>
        <v>1</v>
      </c>
      <c r="SN73" s="545" t="b">
        <f t="shared" ca="1" si="561"/>
        <v>1</v>
      </c>
      <c r="SO73" s="545" t="b">
        <f t="shared" ca="1" si="561"/>
        <v>1</v>
      </c>
      <c r="SP73" s="545" t="b">
        <f t="shared" ca="1" si="561"/>
        <v>1</v>
      </c>
      <c r="SQ73" s="545" t="b">
        <f t="shared" ca="1" si="561"/>
        <v>1</v>
      </c>
      <c r="SR73" s="545" t="b">
        <f t="shared" ca="1" si="561"/>
        <v>1</v>
      </c>
      <c r="SS73" s="545" t="b">
        <f t="shared" ca="1" si="561"/>
        <v>1</v>
      </c>
      <c r="ST73" s="545" t="b">
        <f t="shared" ca="1" si="561"/>
        <v>1</v>
      </c>
      <c r="SU73" s="545" t="b">
        <f t="shared" ca="1" si="561"/>
        <v>1</v>
      </c>
      <c r="SV73" s="545" t="b">
        <f t="shared" ca="1" si="561"/>
        <v>1</v>
      </c>
      <c r="SW73" s="545" t="b">
        <f t="shared" ref="SW73:TA76" ca="1" si="607">IF($P73=SW$22,TRUE,"-")</f>
        <v>1</v>
      </c>
      <c r="SX73" s="545" t="b">
        <f t="shared" ca="1" si="607"/>
        <v>1</v>
      </c>
      <c r="SY73" s="545" t="b">
        <f t="shared" ca="1" si="607"/>
        <v>1</v>
      </c>
      <c r="SZ73" s="545" t="b">
        <f t="shared" ca="1" si="607"/>
        <v>1</v>
      </c>
      <c r="TA73" s="545" t="b">
        <f t="shared" ca="1" si="607"/>
        <v>1</v>
      </c>
      <c r="TB73" s="535" t="str">
        <f t="shared" ca="1" si="562"/>
        <v>-</v>
      </c>
      <c r="TC73" s="535" t="str">
        <f t="shared" ca="1" si="562"/>
        <v>-</v>
      </c>
      <c r="TD73" s="535" t="str">
        <f t="shared" ca="1" si="562"/>
        <v>-</v>
      </c>
      <c r="TE73" s="535" t="str">
        <f t="shared" ca="1" si="602"/>
        <v>-</v>
      </c>
      <c r="TF73" s="535" t="str">
        <f t="shared" ca="1" si="602"/>
        <v>-</v>
      </c>
      <c r="TG73" s="535" t="str">
        <f t="shared" ca="1" si="602"/>
        <v>-</v>
      </c>
      <c r="TH73" s="535" t="str">
        <f t="shared" ca="1" si="602"/>
        <v>-</v>
      </c>
      <c r="TI73" s="535" t="str">
        <f t="shared" ca="1" si="602"/>
        <v>-</v>
      </c>
      <c r="TJ73" s="535" t="str">
        <f t="shared" ca="1" si="602"/>
        <v>-</v>
      </c>
      <c r="TK73" s="535" t="str">
        <f t="shared" ca="1" si="602"/>
        <v>-</v>
      </c>
      <c r="TL73" s="535" t="str">
        <f t="shared" ca="1" si="602"/>
        <v>-</v>
      </c>
      <c r="TM73" s="535" t="str">
        <f t="shared" ca="1" si="602"/>
        <v>-</v>
      </c>
      <c r="TN73" s="535" t="str">
        <f t="shared" ca="1" si="602"/>
        <v>-</v>
      </c>
      <c r="TO73" s="535" t="str">
        <f t="shared" ca="1" si="602"/>
        <v>-</v>
      </c>
      <c r="TP73" s="535" t="str">
        <f t="shared" ca="1" si="602"/>
        <v>-</v>
      </c>
      <c r="TQ73" s="535" t="str">
        <f t="shared" ca="1" si="602"/>
        <v>-</v>
      </c>
      <c r="TR73" s="535" t="str">
        <f t="shared" ca="1" si="602"/>
        <v>-</v>
      </c>
      <c r="TS73" s="535" t="str">
        <f t="shared" ca="1" si="602"/>
        <v>-</v>
      </c>
      <c r="TT73" s="535" t="str">
        <f t="shared" ca="1" si="602"/>
        <v>-</v>
      </c>
      <c r="TU73" s="535" t="str">
        <f t="shared" ca="1" si="602"/>
        <v>-</v>
      </c>
      <c r="TV73" s="535" t="str">
        <f t="shared" ca="1" si="602"/>
        <v>-</v>
      </c>
      <c r="TW73" s="535" t="str">
        <f t="shared" ca="1" si="602"/>
        <v>-</v>
      </c>
      <c r="TX73" s="535" t="str">
        <f t="shared" ca="1" si="602"/>
        <v>-</v>
      </c>
      <c r="TY73" s="535" t="str">
        <f t="shared" ca="1" si="602"/>
        <v>-</v>
      </c>
      <c r="TZ73" s="535" t="str">
        <f t="shared" ca="1" si="602"/>
        <v>-</v>
      </c>
      <c r="UA73" s="535" t="str">
        <f t="shared" ca="1" si="602"/>
        <v>-</v>
      </c>
      <c r="UB73" s="535" t="str">
        <f t="shared" ca="1" si="602"/>
        <v>-</v>
      </c>
      <c r="UC73" s="535" t="str">
        <f t="shared" ca="1" si="602"/>
        <v>-</v>
      </c>
      <c r="UD73" s="535" t="str">
        <f t="shared" ca="1" si="602"/>
        <v>-</v>
      </c>
      <c r="UE73" s="535" t="str">
        <f t="shared" ca="1" si="602"/>
        <v>-</v>
      </c>
      <c r="UF73" s="535" t="str">
        <f t="shared" ca="1" si="602"/>
        <v>-</v>
      </c>
      <c r="UG73" s="535" t="str">
        <f t="shared" ca="1" si="602"/>
        <v>-</v>
      </c>
      <c r="UH73" s="535" t="str">
        <f t="shared" ca="1" si="602"/>
        <v>-</v>
      </c>
      <c r="UI73" s="535" t="str">
        <f t="shared" ca="1" si="602"/>
        <v>-</v>
      </c>
      <c r="UJ73" s="535" t="str">
        <f t="shared" ca="1" si="602"/>
        <v>-</v>
      </c>
      <c r="UK73" s="535" t="str">
        <f t="shared" ca="1" si="602"/>
        <v>-</v>
      </c>
      <c r="UL73" s="545" t="str">
        <f t="shared" ca="1" si="563"/>
        <v>-</v>
      </c>
      <c r="UM73" s="545" t="str">
        <f t="shared" ca="1" si="563"/>
        <v>-</v>
      </c>
      <c r="UN73" s="545" t="str">
        <f t="shared" ca="1" si="563"/>
        <v>-</v>
      </c>
      <c r="UO73" s="545" t="str">
        <f t="shared" ca="1" si="563"/>
        <v>-</v>
      </c>
      <c r="UP73" s="545" t="str">
        <f t="shared" ca="1" si="563"/>
        <v>-</v>
      </c>
      <c r="UQ73" s="545" t="str">
        <f t="shared" ca="1" si="563"/>
        <v>-</v>
      </c>
      <c r="UR73" s="545" t="str">
        <f t="shared" ca="1" si="563"/>
        <v>-</v>
      </c>
      <c r="US73" s="545" t="str">
        <f t="shared" ca="1" si="563"/>
        <v>-</v>
      </c>
      <c r="UT73" s="545" t="str">
        <f t="shared" ca="1" si="563"/>
        <v>-</v>
      </c>
      <c r="UU73" s="545" t="str">
        <f t="shared" ca="1" si="563"/>
        <v>-</v>
      </c>
      <c r="UV73" s="545" t="str">
        <f t="shared" ca="1" si="563"/>
        <v>-</v>
      </c>
      <c r="UW73" s="545" t="str">
        <f t="shared" ca="1" si="563"/>
        <v>-</v>
      </c>
      <c r="UX73" s="545" t="str">
        <f t="shared" ca="1" si="563"/>
        <v>-</v>
      </c>
      <c r="UY73" s="545" t="str">
        <f t="shared" ca="1" si="563"/>
        <v>-</v>
      </c>
      <c r="UZ73" s="545" t="str">
        <f t="shared" ca="1" si="563"/>
        <v>-</v>
      </c>
      <c r="VA73" s="545" t="str">
        <f t="shared" ca="1" si="563"/>
        <v>-</v>
      </c>
      <c r="VB73" s="545" t="str">
        <f t="shared" ca="1" si="563"/>
        <v>-</v>
      </c>
      <c r="VC73" s="545" t="str">
        <f t="shared" ca="1" si="563"/>
        <v>-</v>
      </c>
      <c r="VD73" s="545" t="str">
        <f t="shared" ca="1" si="563"/>
        <v>-</v>
      </c>
      <c r="VE73" s="545" t="str">
        <f t="shared" ca="1" si="563"/>
        <v>-</v>
      </c>
      <c r="VF73" s="545" t="str">
        <f t="shared" ca="1" si="563"/>
        <v>-</v>
      </c>
      <c r="VG73" s="545" t="str">
        <f t="shared" ref="VG73:VK76" ca="1" si="608">IF($P73=VG$22,TRUE,"-")</f>
        <v>-</v>
      </c>
      <c r="VH73" s="545" t="str">
        <f t="shared" ca="1" si="608"/>
        <v>-</v>
      </c>
      <c r="VI73" s="545" t="str">
        <f t="shared" ca="1" si="608"/>
        <v>-</v>
      </c>
      <c r="VJ73" s="545" t="str">
        <f t="shared" ca="1" si="608"/>
        <v>-</v>
      </c>
      <c r="VK73" s="545" t="str">
        <f t="shared" ca="1" si="608"/>
        <v>-</v>
      </c>
      <c r="VL73" s="19">
        <f t="shared" ca="1" si="564"/>
        <v>1</v>
      </c>
      <c r="VM73" s="23">
        <v>0</v>
      </c>
    </row>
    <row r="74" spans="1:585" outlineLevel="2">
      <c r="A74" s="21">
        <f t="shared" si="127"/>
        <v>69</v>
      </c>
      <c r="B74" s="21">
        <f t="shared" si="565"/>
        <v>26</v>
      </c>
      <c r="C74">
        <v>301</v>
      </c>
      <c r="D74" s="136" t="str">
        <f t="shared" ca="1" si="498"/>
        <v>GSW</v>
      </c>
      <c r="E74" t="b">
        <v>1</v>
      </c>
      <c r="F74" t="b">
        <v>0</v>
      </c>
      <c r="G74" t="b">
        <f t="shared" ref="G74:G75" si="609">E74</f>
        <v>1</v>
      </c>
      <c r="H74" s="215">
        <f t="shared" ca="1" si="595"/>
        <v>10</v>
      </c>
      <c r="I74" s="19">
        <f t="shared" ca="1" si="500"/>
        <v>1</v>
      </c>
      <c r="J74" s="19">
        <f t="shared" ca="1" si="500"/>
        <v>0</v>
      </c>
      <c r="K74" s="19">
        <f t="shared" ca="1" si="500"/>
        <v>0</v>
      </c>
      <c r="L74" s="19">
        <f t="shared" ca="1" si="500"/>
        <v>0</v>
      </c>
      <c r="M74" s="19">
        <f t="shared" ca="1" si="500"/>
        <v>2</v>
      </c>
      <c r="N74" s="19">
        <f t="shared" ca="1" si="500"/>
        <v>2</v>
      </c>
      <c r="O74" s="19">
        <f t="shared" ca="1" si="500"/>
        <v>3</v>
      </c>
      <c r="P74" s="19">
        <f t="shared" ca="1" si="500"/>
        <v>2</v>
      </c>
      <c r="Q74" s="19">
        <f t="shared" ca="1" si="500"/>
        <v>2</v>
      </c>
      <c r="R74" s="19">
        <f t="shared" ca="1" si="500"/>
        <v>0</v>
      </c>
      <c r="S74" s="19">
        <f t="shared" ca="1" si="500"/>
        <v>0</v>
      </c>
      <c r="T74" s="19">
        <f t="shared" ca="1" si="500"/>
        <v>0</v>
      </c>
      <c r="U74" s="19">
        <f t="shared" ca="1" si="500"/>
        <v>0</v>
      </c>
      <c r="V74" s="19">
        <f t="shared" ca="1" si="500"/>
        <v>0</v>
      </c>
      <c r="W74" s="19">
        <f t="shared" ca="1" si="500"/>
        <v>1</v>
      </c>
      <c r="X74" s="19">
        <f t="shared" ca="1" si="500"/>
        <v>1</v>
      </c>
      <c r="Y74" s="19">
        <f t="shared" ca="1" si="501"/>
        <v>1</v>
      </c>
      <c r="Z74" s="211"/>
      <c r="AA74" s="211"/>
      <c r="AB74" s="211"/>
      <c r="AC74" s="211"/>
      <c r="AD74" s="211"/>
      <c r="AE74" s="19">
        <f t="shared" ca="1" si="596"/>
        <v>0</v>
      </c>
      <c r="AF74" s="211"/>
      <c r="AG74" s="211"/>
      <c r="AH74" s="211"/>
      <c r="AI74" s="211"/>
      <c r="AJ74" s="211"/>
      <c r="AK74" s="211"/>
      <c r="AL74" s="211"/>
      <c r="AM74" s="211"/>
      <c r="AN74" s="136">
        <f t="shared" ca="1" si="502"/>
        <v>2</v>
      </c>
      <c r="AO74" s="136">
        <f ca="1">INDEX(CHOOSE($P74,DataAutumn!i.AdultDrys,DataWinter!i.AdultDrys,DataSpring!i.AdultDrys),1,$O74)</f>
        <v>4</v>
      </c>
      <c r="AP74" s="5">
        <f t="shared" ca="1" si="503"/>
        <v>1</v>
      </c>
      <c r="AQ74" s="5">
        <f t="shared" ca="1" si="503"/>
        <v>1</v>
      </c>
      <c r="AR74" s="5">
        <f t="shared" ca="1" si="504"/>
        <v>3</v>
      </c>
      <c r="AS74" s="211"/>
      <c r="AT74" s="211"/>
      <c r="AU74" s="211"/>
      <c r="AV74" s="353" t="str">
        <f t="shared" ca="1" si="566"/>
        <v>Gooding Ca 00010 GSW Lupin---- Graz---- OatF---- Graz---- GP100% YIELD200% (F33N11)</v>
      </c>
      <c r="AW74" s="9" t="str">
        <f ca="1">IF(COUNTIF(AV$5:AV74,AV74)=1,"-","Dup")</f>
        <v>-</v>
      </c>
      <c r="AX74" s="9"/>
      <c r="AY74" s="19" t="str">
        <f t="shared" ca="1" si="505"/>
        <v>-</v>
      </c>
      <c r="AZ74" s="19" t="str">
        <f t="shared" ca="1" si="505"/>
        <v>-</v>
      </c>
      <c r="BA74" s="19" t="str">
        <f t="shared" ca="1" si="505"/>
        <v>-</v>
      </c>
      <c r="BB74" s="19" t="str">
        <f t="shared" ca="1" si="505"/>
        <v>-</v>
      </c>
      <c r="BC74" s="19" t="str">
        <f t="shared" ca="1" si="505"/>
        <v>-</v>
      </c>
      <c r="BD74" s="19" t="str">
        <f t="shared" ca="1" si="505"/>
        <v>-</v>
      </c>
      <c r="BE74" s="19" t="str">
        <f t="shared" ca="1" si="505"/>
        <v>-</v>
      </c>
      <c r="BF74" s="19" t="b">
        <v>1</v>
      </c>
      <c r="BG74" s="9"/>
      <c r="BH74" s="19" t="b">
        <f t="shared" ca="1" si="506"/>
        <v>1</v>
      </c>
      <c r="BI74" s="19" t="str">
        <f t="shared" ca="1" si="506"/>
        <v>-</v>
      </c>
      <c r="BJ74" s="19" t="str">
        <f t="shared" ca="1" si="506"/>
        <v>-</v>
      </c>
      <c r="BK74" s="19" t="str">
        <f t="shared" ca="1" si="506"/>
        <v>-</v>
      </c>
      <c r="BL74" s="19" t="b">
        <f t="shared" ca="1" si="506"/>
        <v>0</v>
      </c>
      <c r="BM74" s="19">
        <f t="shared" ca="1" si="506"/>
        <v>0</v>
      </c>
      <c r="BN74" s="19" t="b">
        <f t="shared" ca="1" si="506"/>
        <v>1</v>
      </c>
      <c r="BO74" s="9"/>
      <c r="BP74" s="19" t="str">
        <f t="shared" ca="1" si="507"/>
        <v>-</v>
      </c>
      <c r="BQ74" s="5" t="str">
        <f t="shared" ca="1" si="567"/>
        <v>-</v>
      </c>
      <c r="BR74" s="5">
        <f t="shared" ca="1" si="568"/>
        <v>0</v>
      </c>
      <c r="BS74" s="19" t="str">
        <f t="shared" ca="1" si="508"/>
        <v>-</v>
      </c>
      <c r="BT74" s="19" t="str">
        <f t="shared" ca="1" si="508"/>
        <v>-</v>
      </c>
      <c r="BU74" s="19" t="str">
        <f t="shared" ca="1" si="508"/>
        <v>-</v>
      </c>
      <c r="BV74" s="5" t="str">
        <f t="shared" ca="1" si="569"/>
        <v>-</v>
      </c>
      <c r="BW74" s="5">
        <f t="shared" ca="1" si="570"/>
        <v>0</v>
      </c>
      <c r="BX74" s="19" t="str">
        <f t="shared" ca="1" si="508"/>
        <v>-</v>
      </c>
      <c r="BY74" s="5" t="str">
        <f t="shared" ca="1" si="571"/>
        <v>-</v>
      </c>
      <c r="BZ74" s="5">
        <f t="shared" ca="1" si="572"/>
        <v>0</v>
      </c>
      <c r="CA74" s="19" t="str">
        <f t="shared" ca="1" si="508"/>
        <v>-</v>
      </c>
      <c r="CB74" s="19" t="str">
        <f t="shared" ca="1" si="508"/>
        <v>-</v>
      </c>
      <c r="CC74" s="19" t="str">
        <f t="shared" ca="1" si="508"/>
        <v>-</v>
      </c>
      <c r="CD74" s="5" t="str">
        <f t="shared" ca="1" si="573"/>
        <v>-</v>
      </c>
      <c r="CE74" s="5">
        <f t="shared" ca="1" si="574"/>
        <v>0</v>
      </c>
      <c r="CF74" s="9"/>
      <c r="CG74" s="19" t="str">
        <f t="shared" ca="1" si="509"/>
        <v>-</v>
      </c>
      <c r="CH74" s="19" t="str">
        <f t="shared" ca="1" si="509"/>
        <v>-</v>
      </c>
      <c r="CI74" s="19" t="str">
        <f t="shared" ca="1" si="509"/>
        <v>-</v>
      </c>
      <c r="CJ74" s="19" t="str">
        <f t="shared" ca="1" si="509"/>
        <v>-</v>
      </c>
      <c r="CK74" s="19" t="str">
        <f t="shared" ca="1" si="509"/>
        <v>-</v>
      </c>
      <c r="CL74" s="19" t="str">
        <f t="shared" ca="1" si="509"/>
        <v>-</v>
      </c>
      <c r="CM74" s="19" t="str">
        <f t="shared" ca="1" si="509"/>
        <v>-</v>
      </c>
      <c r="CN74" s="19" t="str">
        <f t="shared" ca="1" si="509"/>
        <v>-</v>
      </c>
      <c r="CO74" s="19" t="str">
        <f t="shared" ca="1" si="509"/>
        <v>-</v>
      </c>
      <c r="CP74" s="19" t="str">
        <f t="shared" ca="1" si="509"/>
        <v>-</v>
      </c>
      <c r="CQ74" s="9"/>
      <c r="CR74" s="19" t="b">
        <v>0</v>
      </c>
      <c r="CS74" s="19" t="b">
        <v>0</v>
      </c>
      <c r="CT74" s="19" t="b">
        <v>0</v>
      </c>
      <c r="CU74" s="579">
        <f t="shared" ca="1" si="575"/>
        <v>2321200000</v>
      </c>
      <c r="CV74" s="19" t="b">
        <v>1</v>
      </c>
      <c r="CW74" s="19">
        <f t="shared" ca="1" si="576"/>
        <v>0</v>
      </c>
      <c r="CX74" s="19" t="str">
        <f t="shared" ca="1" si="576"/>
        <v>-</v>
      </c>
      <c r="CY74" s="578" t="str">
        <f t="shared" ca="1" si="576"/>
        <v>-</v>
      </c>
      <c r="CZ74" s="430">
        <f t="shared" ca="1" si="512"/>
        <v>669</v>
      </c>
      <c r="DA74" s="430">
        <f t="shared" ca="1" si="512"/>
        <v>703</v>
      </c>
      <c r="DB74" s="430">
        <f t="shared" ca="1" si="512"/>
        <v>738</v>
      </c>
      <c r="DC74" s="144">
        <f t="shared" ca="1" si="513"/>
        <v>413</v>
      </c>
      <c r="DD74" s="144">
        <f t="shared" ca="1" si="513"/>
        <v>448</v>
      </c>
      <c r="DE74" s="144">
        <f t="shared" ca="1" si="513"/>
        <v>483</v>
      </c>
      <c r="DF74" s="19" t="str">
        <f t="shared" ca="1" si="514"/>
        <v>-</v>
      </c>
      <c r="DG74" s="19" t="str">
        <f t="shared" ca="1" si="514"/>
        <v>-</v>
      </c>
      <c r="DH74" s="19" t="str">
        <f t="shared" ca="1" si="514"/>
        <v>-</v>
      </c>
      <c r="DI74" s="19" t="str">
        <f t="shared" ca="1" si="514"/>
        <v>-</v>
      </c>
      <c r="DJ74" s="19" t="str">
        <f t="shared" ca="1" si="514"/>
        <v>-</v>
      </c>
      <c r="DK74" s="19" t="str">
        <f t="shared" ca="1" si="514"/>
        <v>-</v>
      </c>
      <c r="DL74" s="19">
        <f t="shared" ca="1" si="514"/>
        <v>1</v>
      </c>
      <c r="DM74" s="19">
        <f t="shared" ca="1" si="514"/>
        <v>1</v>
      </c>
      <c r="DN74" s="19">
        <f t="shared" ca="1" si="514"/>
        <v>0</v>
      </c>
      <c r="DO74" s="19" t="str">
        <f t="shared" ca="1" si="514"/>
        <v>-</v>
      </c>
      <c r="DP74" s="19" t="str">
        <f t="shared" ca="1" si="514"/>
        <v>-</v>
      </c>
      <c r="DQ74" s="19" t="str">
        <f t="shared" ca="1" si="514"/>
        <v>-</v>
      </c>
      <c r="DR74" s="19" t="str">
        <f t="shared" ca="1" si="514"/>
        <v>-</v>
      </c>
      <c r="DS74" s="19" t="str">
        <f t="shared" ca="1" si="514"/>
        <v>-</v>
      </c>
      <c r="DT74" s="19">
        <f t="shared" ca="1" si="514"/>
        <v>0</v>
      </c>
      <c r="DU74" s="19" t="str">
        <f t="shared" ca="1" si="514"/>
        <v>-</v>
      </c>
      <c r="DV74" s="19" t="str">
        <f t="shared" ca="1" si="514"/>
        <v>-</v>
      </c>
      <c r="DW74" s="19" t="str">
        <f t="shared" ca="1" si="576"/>
        <v>-</v>
      </c>
      <c r="DX74" s="19">
        <f t="shared" ca="1" si="576"/>
        <v>1</v>
      </c>
      <c r="DY74" s="19">
        <f t="shared" ca="1" si="576"/>
        <v>1</v>
      </c>
      <c r="DZ74" s="9"/>
      <c r="EA74" s="19" t="str">
        <f t="shared" ca="1" si="515"/>
        <v>-</v>
      </c>
      <c r="EB74" s="19" t="str">
        <f t="shared" ca="1" si="515"/>
        <v>-</v>
      </c>
      <c r="EC74" s="19" t="str">
        <f t="shared" ca="1" si="515"/>
        <v>-</v>
      </c>
      <c r="ED74" s="19" t="str">
        <f t="shared" ca="1" si="515"/>
        <v>-</v>
      </c>
      <c r="EE74" s="19" t="str">
        <f t="shared" ca="1" si="515"/>
        <v>-</v>
      </c>
      <c r="EF74" s="19" t="str">
        <f t="shared" ca="1" si="515"/>
        <v>-</v>
      </c>
      <c r="EG74" s="19" t="str">
        <f t="shared" ca="1" si="515"/>
        <v>-</v>
      </c>
      <c r="EH74" s="19" t="str">
        <f t="shared" ca="1" si="515"/>
        <v>-</v>
      </c>
      <c r="EI74" s="19" t="str">
        <f t="shared" ca="1" si="515"/>
        <v>-</v>
      </c>
      <c r="EJ74" s="19" t="str">
        <f t="shared" ca="1" si="515"/>
        <v>-</v>
      </c>
      <c r="EK74" s="19" t="str">
        <f t="shared" ca="1" si="515"/>
        <v>-</v>
      </c>
      <c r="EL74" s="19" t="str">
        <f t="shared" ca="1" si="515"/>
        <v>-</v>
      </c>
      <c r="EM74" s="19">
        <f t="shared" ca="1" si="515"/>
        <v>0</v>
      </c>
      <c r="EN74" s="430">
        <f t="shared" ca="1" si="516"/>
        <v>0</v>
      </c>
      <c r="EO74" s="430">
        <f t="shared" ca="1" si="516"/>
        <v>0</v>
      </c>
      <c r="EP74" s="116">
        <f t="shared" ca="1" si="517"/>
        <v>0</v>
      </c>
      <c r="EQ74" s="116">
        <f t="shared" ca="1" si="517"/>
        <v>0</v>
      </c>
      <c r="ER74" s="116">
        <f t="shared" ca="1" si="517"/>
        <v>0</v>
      </c>
      <c r="ES74" s="116">
        <f t="shared" ca="1" si="517"/>
        <v>0</v>
      </c>
      <c r="ET74" s="116">
        <f t="shared" ca="1" si="517"/>
        <v>0</v>
      </c>
      <c r="EU74" s="534">
        <f t="shared" ca="1" si="518"/>
        <v>0</v>
      </c>
      <c r="EV74" s="116">
        <f t="shared" ca="1" si="519"/>
        <v>0</v>
      </c>
      <c r="EW74" s="116">
        <f t="shared" ca="1" si="519"/>
        <v>0</v>
      </c>
      <c r="EX74" s="116">
        <f t="shared" ca="1" si="519"/>
        <v>0</v>
      </c>
      <c r="EY74" s="116">
        <f t="shared" ca="1" si="519"/>
        <v>0</v>
      </c>
      <c r="EZ74" s="116">
        <f t="shared" ca="1" si="519"/>
        <v>0</v>
      </c>
      <c r="FA74" s="534">
        <f t="shared" ca="1" si="520"/>
        <v>0</v>
      </c>
      <c r="FB74" s="116">
        <f t="shared" ca="1" si="521"/>
        <v>0</v>
      </c>
      <c r="FC74" s="116">
        <f t="shared" ca="1" si="521"/>
        <v>0</v>
      </c>
      <c r="FD74" s="116">
        <f t="shared" ca="1" si="521"/>
        <v>0</v>
      </c>
      <c r="FE74" s="116">
        <f t="shared" ca="1" si="521"/>
        <v>0</v>
      </c>
      <c r="FF74" s="116">
        <f t="shared" ca="1" si="521"/>
        <v>0</v>
      </c>
      <c r="FG74" s="534">
        <f t="shared" ca="1" si="522"/>
        <v>0</v>
      </c>
      <c r="FH74" s="116">
        <f t="shared" ca="1" si="523"/>
        <v>0</v>
      </c>
      <c r="FI74" s="116">
        <f t="shared" ca="1" si="523"/>
        <v>0</v>
      </c>
      <c r="FJ74" s="116">
        <f t="shared" ca="1" si="523"/>
        <v>0</v>
      </c>
      <c r="FK74" s="116">
        <f t="shared" ca="1" si="523"/>
        <v>0</v>
      </c>
      <c r="FL74" s="116">
        <f t="shared" ca="1" si="523"/>
        <v>0</v>
      </c>
      <c r="FM74" s="534">
        <f t="shared" ca="1" si="524"/>
        <v>0</v>
      </c>
      <c r="FN74" s="116">
        <f t="shared" ca="1" si="525"/>
        <v>0</v>
      </c>
      <c r="FO74" s="116">
        <f t="shared" ca="1" si="525"/>
        <v>0</v>
      </c>
      <c r="FP74" s="116">
        <f t="shared" ca="1" si="525"/>
        <v>0</v>
      </c>
      <c r="FQ74" s="116">
        <f t="shared" ca="1" si="525"/>
        <v>0</v>
      </c>
      <c r="FR74" s="116">
        <f t="shared" ca="1" si="525"/>
        <v>0</v>
      </c>
      <c r="FS74" s="534">
        <f t="shared" ca="1" si="526"/>
        <v>0</v>
      </c>
      <c r="FT74" s="116">
        <f t="shared" ca="1" si="527"/>
        <v>0</v>
      </c>
      <c r="FU74" s="116">
        <f t="shared" ca="1" si="527"/>
        <v>0</v>
      </c>
      <c r="FV74" s="116">
        <f t="shared" ca="1" si="527"/>
        <v>0</v>
      </c>
      <c r="FW74" s="116">
        <f t="shared" ca="1" si="527"/>
        <v>0</v>
      </c>
      <c r="FX74" s="116">
        <f t="shared" ca="1" si="527"/>
        <v>0</v>
      </c>
      <c r="FY74" s="534">
        <f t="shared" ca="1" si="528"/>
        <v>0</v>
      </c>
      <c r="FZ74" s="117">
        <f t="shared" ca="1" si="529"/>
        <v>0</v>
      </c>
      <c r="GA74" s="117">
        <f t="shared" ca="1" si="529"/>
        <v>0</v>
      </c>
      <c r="GB74" s="117">
        <f t="shared" ca="1" si="529"/>
        <v>0</v>
      </c>
      <c r="GC74" s="117">
        <f t="shared" ca="1" si="529"/>
        <v>0</v>
      </c>
      <c r="GD74" s="552">
        <f t="shared" ca="1" si="530"/>
        <v>0</v>
      </c>
      <c r="GE74" s="552">
        <f t="shared" ca="1" si="530"/>
        <v>0</v>
      </c>
      <c r="GF74" s="552">
        <f t="shared" ca="1" si="530"/>
        <v>0</v>
      </c>
      <c r="GG74" s="552">
        <f t="shared" ca="1" si="530"/>
        <v>0</v>
      </c>
      <c r="GH74" s="552">
        <f t="shared" ca="1" si="530"/>
        <v>0</v>
      </c>
      <c r="GI74" s="552">
        <f t="shared" ca="1" si="530"/>
        <v>0</v>
      </c>
      <c r="GJ74" s="552">
        <f t="shared" ca="1" si="530"/>
        <v>0</v>
      </c>
      <c r="GK74" s="552">
        <f t="shared" ca="1" si="530"/>
        <v>0</v>
      </c>
      <c r="GL74" s="552">
        <f t="shared" ca="1" si="530"/>
        <v>0</v>
      </c>
      <c r="GM74" s="552">
        <f t="shared" ca="1" si="530"/>
        <v>0</v>
      </c>
      <c r="GN74" s="552">
        <f t="shared" ca="1" si="530"/>
        <v>0</v>
      </c>
      <c r="GO74" s="552">
        <f t="shared" ca="1" si="530"/>
        <v>0</v>
      </c>
      <c r="GP74" s="552">
        <f t="shared" ca="1" si="530"/>
        <v>0</v>
      </c>
      <c r="GQ74" s="552">
        <f t="shared" ca="1" si="530"/>
        <v>0</v>
      </c>
      <c r="GR74" s="552">
        <f t="shared" ca="1" si="530"/>
        <v>0</v>
      </c>
      <c r="GS74" s="552">
        <f t="shared" ca="1" si="530"/>
        <v>0</v>
      </c>
      <c r="GT74" s="552">
        <f t="shared" ca="1" si="530"/>
        <v>0</v>
      </c>
      <c r="GU74" s="552">
        <f t="shared" ca="1" si="530"/>
        <v>0</v>
      </c>
      <c r="GV74" s="552">
        <f t="shared" ca="1" si="530"/>
        <v>0</v>
      </c>
      <c r="GW74" s="552">
        <f t="shared" ca="1" si="530"/>
        <v>0</v>
      </c>
      <c r="GX74" s="19">
        <f t="shared" ca="1" si="531"/>
        <v>0</v>
      </c>
      <c r="GY74" s="116">
        <f t="shared" ca="1" si="532"/>
        <v>0</v>
      </c>
      <c r="GZ74" s="116">
        <f t="shared" ca="1" si="532"/>
        <v>0</v>
      </c>
      <c r="HA74" s="116">
        <f t="shared" ca="1" si="532"/>
        <v>0</v>
      </c>
      <c r="HB74" s="116">
        <f t="shared" ca="1" si="532"/>
        <v>0</v>
      </c>
      <c r="HC74" s="116">
        <f t="shared" ca="1" si="532"/>
        <v>0</v>
      </c>
      <c r="HD74" s="534">
        <f t="shared" ca="1" si="533"/>
        <v>0</v>
      </c>
      <c r="HE74" s="116">
        <f t="shared" ca="1" si="534"/>
        <v>0</v>
      </c>
      <c r="HF74" s="116">
        <f t="shared" ca="1" si="534"/>
        <v>0</v>
      </c>
      <c r="HG74" s="116">
        <f t="shared" ca="1" si="534"/>
        <v>0</v>
      </c>
      <c r="HH74" s="116">
        <f t="shared" ca="1" si="534"/>
        <v>0</v>
      </c>
      <c r="HI74" s="116">
        <f t="shared" ca="1" si="534"/>
        <v>0</v>
      </c>
      <c r="HJ74" s="534">
        <f t="shared" ca="1" si="535"/>
        <v>0</v>
      </c>
      <c r="HK74" s="116">
        <f t="shared" ca="1" si="536"/>
        <v>0</v>
      </c>
      <c r="HL74" s="116">
        <f t="shared" ca="1" si="536"/>
        <v>0</v>
      </c>
      <c r="HM74" s="116">
        <f t="shared" ca="1" si="536"/>
        <v>0</v>
      </c>
      <c r="HN74" s="116">
        <f t="shared" ca="1" si="536"/>
        <v>0</v>
      </c>
      <c r="HO74" s="116">
        <f t="shared" ca="1" si="536"/>
        <v>0</v>
      </c>
      <c r="HP74" s="534">
        <f t="shared" ca="1" si="537"/>
        <v>0</v>
      </c>
      <c r="HQ74" s="116">
        <f t="shared" ca="1" si="538"/>
        <v>0</v>
      </c>
      <c r="HR74" s="116">
        <f t="shared" ca="1" si="538"/>
        <v>0</v>
      </c>
      <c r="HS74" s="116">
        <f t="shared" ca="1" si="538"/>
        <v>0</v>
      </c>
      <c r="HT74" s="116">
        <f t="shared" ca="1" si="538"/>
        <v>0</v>
      </c>
      <c r="HU74" s="116">
        <f t="shared" ca="1" si="538"/>
        <v>0</v>
      </c>
      <c r="HV74" s="534">
        <f t="shared" ca="1" si="539"/>
        <v>0</v>
      </c>
      <c r="HW74" s="116">
        <f t="shared" ca="1" si="540"/>
        <v>0</v>
      </c>
      <c r="HX74" s="116">
        <f t="shared" ca="1" si="540"/>
        <v>0</v>
      </c>
      <c r="HY74" s="116">
        <f t="shared" ca="1" si="540"/>
        <v>0</v>
      </c>
      <c r="HZ74" s="116">
        <f t="shared" ca="1" si="540"/>
        <v>0</v>
      </c>
      <c r="IA74" s="116">
        <f t="shared" ca="1" si="540"/>
        <v>0</v>
      </c>
      <c r="IB74" s="534">
        <f t="shared" ca="1" si="541"/>
        <v>0</v>
      </c>
      <c r="IC74" s="116">
        <f t="shared" ca="1" si="542"/>
        <v>0</v>
      </c>
      <c r="ID74" s="116">
        <f t="shared" ca="1" si="542"/>
        <v>0</v>
      </c>
      <c r="IE74" s="116">
        <f t="shared" ca="1" si="542"/>
        <v>0</v>
      </c>
      <c r="IF74" s="116">
        <f t="shared" ca="1" si="542"/>
        <v>0</v>
      </c>
      <c r="IG74" s="116">
        <f t="shared" ca="1" si="542"/>
        <v>0</v>
      </c>
      <c r="IH74" s="534">
        <f t="shared" ca="1" si="543"/>
        <v>0</v>
      </c>
      <c r="II74" s="117">
        <f t="shared" ca="1" si="544"/>
        <v>0</v>
      </c>
      <c r="IJ74" s="117">
        <f t="shared" ca="1" si="544"/>
        <v>0</v>
      </c>
      <c r="IK74" s="117">
        <f t="shared" ca="1" si="544"/>
        <v>0</v>
      </c>
      <c r="IL74" s="117">
        <f t="shared" ca="1" si="544"/>
        <v>0</v>
      </c>
      <c r="IM74" s="552">
        <f t="shared" ca="1" si="545"/>
        <v>0</v>
      </c>
      <c r="IN74" s="552">
        <f t="shared" ca="1" si="545"/>
        <v>0</v>
      </c>
      <c r="IO74" s="552">
        <f t="shared" ca="1" si="545"/>
        <v>0</v>
      </c>
      <c r="IP74" s="552">
        <f t="shared" ca="1" si="545"/>
        <v>0</v>
      </c>
      <c r="IQ74" s="552">
        <f t="shared" ca="1" si="545"/>
        <v>0</v>
      </c>
      <c r="IR74" s="552">
        <f t="shared" ca="1" si="545"/>
        <v>0</v>
      </c>
      <c r="IS74" s="552">
        <f t="shared" ca="1" si="545"/>
        <v>0</v>
      </c>
      <c r="IT74" s="552">
        <f t="shared" ca="1" si="545"/>
        <v>0</v>
      </c>
      <c r="IU74" s="552">
        <f t="shared" ca="1" si="545"/>
        <v>0</v>
      </c>
      <c r="IV74" s="552">
        <f t="shared" ca="1" si="545"/>
        <v>0</v>
      </c>
      <c r="IW74" s="552">
        <f t="shared" ca="1" si="545"/>
        <v>0</v>
      </c>
      <c r="IX74" s="552">
        <f t="shared" ca="1" si="545"/>
        <v>0</v>
      </c>
      <c r="IY74" s="552">
        <f t="shared" ca="1" si="545"/>
        <v>0</v>
      </c>
      <c r="IZ74" s="552">
        <f t="shared" ca="1" si="545"/>
        <v>0</v>
      </c>
      <c r="JA74" s="552">
        <f t="shared" ca="1" si="545"/>
        <v>0</v>
      </c>
      <c r="JB74" s="552">
        <f t="shared" ca="1" si="545"/>
        <v>0</v>
      </c>
      <c r="JC74" s="552">
        <f t="shared" ca="1" si="545"/>
        <v>0</v>
      </c>
      <c r="JD74" s="552">
        <f t="shared" ca="1" si="545"/>
        <v>0</v>
      </c>
      <c r="JE74" s="552">
        <f t="shared" ca="1" si="545"/>
        <v>0</v>
      </c>
      <c r="JF74" s="552">
        <f t="shared" ca="1" si="545"/>
        <v>0</v>
      </c>
      <c r="JG74" s="19">
        <f t="shared" ca="1" si="546"/>
        <v>0</v>
      </c>
      <c r="JH74" s="5">
        <f t="shared" ca="1" si="577"/>
        <v>43</v>
      </c>
      <c r="JI74" s="9"/>
      <c r="JJ74" s="5">
        <f t="shared" ca="1" si="578"/>
        <v>1</v>
      </c>
      <c r="JK74" s="5" t="b">
        <f t="shared" ca="1" si="578"/>
        <v>1</v>
      </c>
      <c r="JL74" s="19">
        <f t="shared" ca="1" si="599"/>
        <v>0</v>
      </c>
      <c r="JM74" s="5">
        <f t="shared" ca="1" si="579"/>
        <v>0</v>
      </c>
      <c r="JN74" s="5">
        <f t="shared" ca="1" si="580"/>
        <v>0.01</v>
      </c>
      <c r="JO74" s="5">
        <f t="shared" si="581"/>
        <v>0</v>
      </c>
      <c r="JP74" s="19">
        <f t="shared" ca="1" si="599"/>
        <v>0</v>
      </c>
      <c r="JQ74" s="5">
        <f t="shared" ca="1" si="582"/>
        <v>60</v>
      </c>
      <c r="JR74" s="5">
        <f t="shared" si="583"/>
        <v>1</v>
      </c>
      <c r="JS74" s="19">
        <f t="shared" ca="1" si="599"/>
        <v>0</v>
      </c>
      <c r="JT74" s="19">
        <f t="shared" ca="1" si="599"/>
        <v>0</v>
      </c>
      <c r="JU74" s="19">
        <f t="shared" ca="1" si="599"/>
        <v>0</v>
      </c>
      <c r="JV74" s="19">
        <f t="shared" ca="1" si="599"/>
        <v>0</v>
      </c>
      <c r="JW74" s="19">
        <f t="shared" ca="1" si="599"/>
        <v>0</v>
      </c>
      <c r="JX74" s="19">
        <f t="shared" ca="1" si="599"/>
        <v>0</v>
      </c>
      <c r="JY74" s="19">
        <f t="shared" ca="1" si="599"/>
        <v>0</v>
      </c>
      <c r="JZ74" s="19">
        <f t="shared" ca="1" si="599"/>
        <v>0</v>
      </c>
      <c r="KA74" s="19">
        <f t="shared" ca="1" si="599"/>
        <v>0</v>
      </c>
      <c r="KB74" s="19">
        <f t="shared" ca="1" si="599"/>
        <v>0</v>
      </c>
      <c r="KC74" s="19">
        <f t="shared" ca="1" si="599"/>
        <v>0</v>
      </c>
      <c r="KD74" s="19">
        <f t="shared" ca="1" si="599"/>
        <v>0</v>
      </c>
      <c r="KE74" s="19">
        <f t="shared" ca="1" si="599"/>
        <v>0</v>
      </c>
      <c r="KF74" s="19">
        <f t="shared" ca="1" si="599"/>
        <v>0</v>
      </c>
      <c r="KG74" s="19">
        <f t="shared" ca="1" si="599"/>
        <v>0</v>
      </c>
      <c r="KH74" s="19">
        <f t="shared" ca="1" si="599"/>
        <v>0</v>
      </c>
      <c r="KI74" s="19">
        <f t="shared" ca="1" si="599"/>
        <v>0</v>
      </c>
      <c r="KJ74" s="19">
        <f t="shared" ca="1" si="599"/>
        <v>0</v>
      </c>
      <c r="KK74" s="19">
        <f t="shared" ca="1" si="599"/>
        <v>0</v>
      </c>
      <c r="KL74" s="19">
        <f t="shared" ca="1" si="599"/>
        <v>0</v>
      </c>
      <c r="KM74" s="19">
        <f t="shared" ca="1" si="599"/>
        <v>0</v>
      </c>
      <c r="KN74" s="5">
        <f t="shared" ca="1" si="584"/>
        <v>0</v>
      </c>
      <c r="KO74" s="5">
        <f t="shared" ca="1" si="584"/>
        <v>0</v>
      </c>
      <c r="KP74" s="5">
        <f t="shared" ca="1" si="584"/>
        <v>0.05</v>
      </c>
      <c r="KQ74" s="5">
        <f t="shared" ca="1" si="584"/>
        <v>0.05</v>
      </c>
      <c r="KR74" s="19">
        <f t="shared" ca="1" si="597"/>
        <v>0</v>
      </c>
      <c r="KS74" s="19">
        <f t="shared" ca="1" si="597"/>
        <v>0</v>
      </c>
      <c r="KT74" s="19">
        <f t="shared" ca="1" si="597"/>
        <v>0</v>
      </c>
      <c r="KU74" s="19">
        <f t="shared" ca="1" si="597"/>
        <v>0</v>
      </c>
      <c r="KV74" s="19">
        <f t="shared" ca="1" si="597"/>
        <v>0</v>
      </c>
      <c r="KW74" s="19">
        <f t="shared" ca="1" si="597"/>
        <v>0</v>
      </c>
      <c r="KX74" s="19">
        <f t="shared" ca="1" si="597"/>
        <v>1</v>
      </c>
      <c r="KY74" s="19">
        <f t="shared" ca="1" si="597"/>
        <v>0</v>
      </c>
      <c r="KZ74" s="19">
        <f t="shared" ca="1" si="597"/>
        <v>0</v>
      </c>
      <c r="LA74" s="19">
        <f t="shared" ca="1" si="597"/>
        <v>0</v>
      </c>
      <c r="LB74" s="19">
        <f t="shared" ca="1" si="597"/>
        <v>0</v>
      </c>
      <c r="LC74" s="19">
        <f t="shared" ca="1" si="597"/>
        <v>1</v>
      </c>
      <c r="LD74" s="9"/>
      <c r="LE74" s="19" t="str">
        <f t="shared" ca="1" si="548"/>
        <v>-</v>
      </c>
      <c r="LF74" s="19" t="str">
        <f t="shared" ca="1" si="548"/>
        <v>-</v>
      </c>
      <c r="LG74" s="19" t="str">
        <f t="shared" ca="1" si="548"/>
        <v>-</v>
      </c>
      <c r="LH74" s="19" t="str">
        <f t="shared" ca="1" si="548"/>
        <v>-</v>
      </c>
      <c r="LI74" s="5" t="b">
        <f t="shared" ca="1" si="585"/>
        <v>0</v>
      </c>
      <c r="LJ74" s="5" t="b">
        <f t="shared" ca="1" si="586"/>
        <v>0</v>
      </c>
      <c r="LK74" s="5" t="b">
        <f t="shared" ca="1" si="586"/>
        <v>1</v>
      </c>
      <c r="LL74" s="5" t="b">
        <f t="shared" ca="1" si="586"/>
        <v>0</v>
      </c>
      <c r="LM74" s="136">
        <f t="shared" ca="1" si="587"/>
        <v>2</v>
      </c>
      <c r="LN74" s="136">
        <f t="shared" ca="1" si="587"/>
        <v>2</v>
      </c>
      <c r="LO74" s="5" t="b">
        <f t="shared" ca="1" si="588"/>
        <v>0</v>
      </c>
      <c r="LP74" s="5" t="b">
        <f t="shared" ca="1" si="588"/>
        <v>0</v>
      </c>
      <c r="LQ74" s="5" t="b">
        <f t="shared" ca="1" si="588"/>
        <v>1</v>
      </c>
      <c r="LR74" s="5" t="b">
        <f t="shared" ca="1" si="588"/>
        <v>0</v>
      </c>
      <c r="LS74" s="5">
        <f t="shared" ca="1" si="589"/>
        <v>1</v>
      </c>
      <c r="LT74" s="5">
        <f t="shared" ca="1" si="589"/>
        <v>0.66</v>
      </c>
      <c r="LU74" s="5" t="b">
        <f t="shared" ca="1" si="590"/>
        <v>1</v>
      </c>
      <c r="LV74" s="5" t="str" cm="1">
        <f t="array" aca="1" ref="LV74" ca="1">IF(OR(LW74:MD74&lt;&gt;"-"),TRUE,"-")</f>
        <v>-</v>
      </c>
      <c r="LW74" s="19" t="str">
        <f t="shared" ca="1" si="550"/>
        <v>-</v>
      </c>
      <c r="LX74" s="19" t="str">
        <f t="shared" ca="1" si="550"/>
        <v>-</v>
      </c>
      <c r="LY74" s="19" t="str">
        <f t="shared" ca="1" si="550"/>
        <v>-</v>
      </c>
      <c r="LZ74" s="19" t="str">
        <f t="shared" ca="1" si="550"/>
        <v>-</v>
      </c>
      <c r="MA74" s="19" t="str">
        <f t="shared" ca="1" si="550"/>
        <v>-</v>
      </c>
      <c r="MB74" s="19" t="str">
        <f t="shared" ca="1" si="550"/>
        <v>-</v>
      </c>
      <c r="MC74" s="19" t="str">
        <f t="shared" ca="1" si="550"/>
        <v>-</v>
      </c>
      <c r="MD74" s="19" t="str">
        <f t="shared" ca="1" si="550"/>
        <v>-</v>
      </c>
      <c r="ME74" s="5" t="b">
        <f t="array" aca="1" ref="ME74" ca="1">IF(OR(MF74:ML74&lt;&gt;"-"),TRUE,"-")</f>
        <v>1</v>
      </c>
      <c r="MF74" s="19">
        <f t="shared" ca="1" si="551"/>
        <v>0</v>
      </c>
      <c r="MG74" s="19" t="str">
        <f t="shared" ca="1" si="551"/>
        <v>-</v>
      </c>
      <c r="MH74" s="19">
        <f t="shared" ca="1" si="551"/>
        <v>999999</v>
      </c>
      <c r="MI74" s="19">
        <f t="shared" ca="1" si="551"/>
        <v>999999</v>
      </c>
      <c r="MJ74" s="19">
        <f t="shared" ca="1" si="551"/>
        <v>999999</v>
      </c>
      <c r="MK74" s="19">
        <f t="shared" ca="1" si="551"/>
        <v>999999</v>
      </c>
      <c r="ML74" s="19">
        <f t="shared" ca="1" si="551"/>
        <v>999999</v>
      </c>
      <c r="MM74" s="19" t="str">
        <f t="shared" ca="1" si="551"/>
        <v>-</v>
      </c>
      <c r="MN74" s="19" t="str">
        <f t="shared" ca="1" si="551"/>
        <v>-</v>
      </c>
      <c r="MO74" s="19" t="str">
        <f t="shared" ca="1" si="551"/>
        <v>-</v>
      </c>
      <c r="MP74" s="19" t="b">
        <f t="shared" ca="1" si="551"/>
        <v>0</v>
      </c>
      <c r="MQ74" s="19">
        <f t="shared" ca="1" si="551"/>
        <v>0</v>
      </c>
      <c r="MR74" s="5" t="str">
        <f t="shared" ca="1" si="591"/>
        <v>-</v>
      </c>
      <c r="MS74" s="5" t="str">
        <f t="shared" ca="1" si="591"/>
        <v>-</v>
      </c>
      <c r="MT74" s="5" t="str">
        <f t="shared" ca="1" si="591"/>
        <v>-</v>
      </c>
      <c r="MU74" s="5" t="str">
        <f t="shared" ca="1" si="591"/>
        <v>-</v>
      </c>
      <c r="MV74" s="19" t="str">
        <f t="shared" ca="1" si="553"/>
        <v>-</v>
      </c>
      <c r="MW74" s="19" t="str">
        <f t="shared" ca="1" si="553"/>
        <v>-</v>
      </c>
      <c r="MX74" s="19" t="str">
        <f t="shared" ca="1" si="553"/>
        <v>-</v>
      </c>
      <c r="MY74" s="19" t="str">
        <f t="shared" ca="1" si="553"/>
        <v>-</v>
      </c>
      <c r="MZ74" s="19" t="str">
        <f t="shared" ca="1" si="553"/>
        <v>-</v>
      </c>
      <c r="NA74" s="19" t="str">
        <f t="shared" ca="1" si="553"/>
        <v>-</v>
      </c>
      <c r="NB74" s="19" t="str">
        <f t="shared" ca="1" si="553"/>
        <v>-</v>
      </c>
      <c r="NC74" s="5" t="str">
        <f t="shared" ca="1" si="592"/>
        <v>-</v>
      </c>
      <c r="ND74" s="5">
        <f t="shared" ca="1" si="592"/>
        <v>500</v>
      </c>
      <c r="NE74" s="5">
        <f t="shared" ca="1" si="592"/>
        <v>500</v>
      </c>
      <c r="NF74" s="5" t="str">
        <f t="shared" ca="1" si="592"/>
        <v>-</v>
      </c>
      <c r="NG74" s="5">
        <f t="shared" ca="1" si="592"/>
        <v>150</v>
      </c>
      <c r="NH74" s="5">
        <f t="shared" ca="1" si="592"/>
        <v>550</v>
      </c>
      <c r="NI74" s="5">
        <f t="shared" ca="1" si="593"/>
        <v>1</v>
      </c>
      <c r="NJ74" s="9"/>
      <c r="NK74" s="19">
        <f t="shared" ca="1" si="553"/>
        <v>70</v>
      </c>
      <c r="NL74" s="19">
        <f t="shared" ca="1" si="553"/>
        <v>50</v>
      </c>
      <c r="NM74" s="19">
        <f t="shared" ca="1" si="553"/>
        <v>75</v>
      </c>
      <c r="NN74" s="19">
        <f t="shared" ca="1" si="553"/>
        <v>50</v>
      </c>
      <c r="NO74" s="5">
        <f t="shared" ca="1" si="554"/>
        <v>1</v>
      </c>
      <c r="NP74" s="5">
        <f t="shared" ca="1" si="555"/>
        <v>1</v>
      </c>
      <c r="NQ74" s="5">
        <f t="shared" ca="1" si="556"/>
        <v>1</v>
      </c>
      <c r="NR74" s="463">
        <v>2</v>
      </c>
      <c r="NS74" s="9"/>
      <c r="NT74" s="19" t="b">
        <f t="shared" ca="1" si="553"/>
        <v>0</v>
      </c>
      <c r="NU74" s="19" t="b">
        <f t="shared" ca="1" si="553"/>
        <v>0</v>
      </c>
      <c r="NV74" s="19" t="str">
        <f t="shared" ca="1" si="553"/>
        <v>-</v>
      </c>
      <c r="NW74" s="19" t="str">
        <f t="shared" ref="NW74:OF76" ca="1" si="610">OFFSET(NW$5,$B74,0)</f>
        <v>-</v>
      </c>
      <c r="NX74" s="19">
        <f t="shared" ca="1" si="610"/>
        <v>1</v>
      </c>
      <c r="NY74" s="19">
        <f t="shared" ca="1" si="610"/>
        <v>1</v>
      </c>
      <c r="NZ74" s="19">
        <f t="shared" ca="1" si="610"/>
        <v>2.1403206110492325</v>
      </c>
      <c r="OA74" s="19">
        <f t="shared" ca="1" si="610"/>
        <v>1.965073149607067</v>
      </c>
      <c r="OB74" s="19">
        <f t="shared" ca="1" si="610"/>
        <v>1.9869867897902949</v>
      </c>
      <c r="OC74" s="19">
        <f t="shared" ca="1" si="610"/>
        <v>0.84809443844984356</v>
      </c>
      <c r="OD74" s="19">
        <f t="shared" ca="1" si="610"/>
        <v>1.2867145190754228</v>
      </c>
      <c r="OE74" s="19">
        <f t="shared" ca="1" si="610"/>
        <v>1</v>
      </c>
      <c r="OF74" s="19">
        <f t="shared" ca="1" si="610"/>
        <v>0.26</v>
      </c>
      <c r="OG74" s="9"/>
      <c r="OH74" s="535" t="str">
        <f t="shared" ca="1" si="558"/>
        <v>-</v>
      </c>
      <c r="OI74" s="535" t="str">
        <f t="shared" ca="1" si="558"/>
        <v>-</v>
      </c>
      <c r="OJ74" s="535" t="str">
        <f t="shared" ca="1" si="558"/>
        <v>-</v>
      </c>
      <c r="OK74" s="535" t="str">
        <f t="shared" ca="1" si="600"/>
        <v>-</v>
      </c>
      <c r="OL74" s="535" t="str">
        <f t="shared" ca="1" si="600"/>
        <v>-</v>
      </c>
      <c r="OM74" s="535" t="str">
        <f t="shared" ca="1" si="600"/>
        <v>-</v>
      </c>
      <c r="ON74" s="535" t="str">
        <f t="shared" ca="1" si="600"/>
        <v>-</v>
      </c>
      <c r="OO74" s="535" t="str">
        <f t="shared" ca="1" si="600"/>
        <v>-</v>
      </c>
      <c r="OP74" s="535" t="str">
        <f t="shared" ca="1" si="600"/>
        <v>-</v>
      </c>
      <c r="OQ74" s="535" t="str">
        <f t="shared" ca="1" si="600"/>
        <v>-</v>
      </c>
      <c r="OR74" s="535" t="str">
        <f t="shared" ca="1" si="600"/>
        <v>-</v>
      </c>
      <c r="OS74" s="535" t="str">
        <f t="shared" ca="1" si="600"/>
        <v>-</v>
      </c>
      <c r="OT74" s="535" t="str">
        <f t="shared" ca="1" si="600"/>
        <v>-</v>
      </c>
      <c r="OU74" s="535" t="str">
        <f t="shared" ca="1" si="600"/>
        <v>-</v>
      </c>
      <c r="OV74" s="535" t="str">
        <f t="shared" ca="1" si="600"/>
        <v>-</v>
      </c>
      <c r="OW74" s="535" t="str">
        <f t="shared" ca="1" si="600"/>
        <v>-</v>
      </c>
      <c r="OX74" s="535" t="str">
        <f t="shared" ca="1" si="600"/>
        <v>-</v>
      </c>
      <c r="OY74" s="535" t="str">
        <f t="shared" ca="1" si="600"/>
        <v>-</v>
      </c>
      <c r="OZ74" s="535" t="str">
        <f t="shared" ca="1" si="600"/>
        <v>-</v>
      </c>
      <c r="PA74" s="535" t="str">
        <f t="shared" ca="1" si="600"/>
        <v>-</v>
      </c>
      <c r="PB74" s="535" t="str">
        <f t="shared" ca="1" si="600"/>
        <v>-</v>
      </c>
      <c r="PC74" s="535" t="str">
        <f t="shared" ca="1" si="600"/>
        <v>-</v>
      </c>
      <c r="PD74" s="535" t="str">
        <f t="shared" ca="1" si="600"/>
        <v>-</v>
      </c>
      <c r="PE74" s="535" t="str">
        <f t="shared" ca="1" si="600"/>
        <v>-</v>
      </c>
      <c r="PF74" s="535" t="str">
        <f t="shared" ca="1" si="600"/>
        <v>-</v>
      </c>
      <c r="PG74" s="535" t="str">
        <f t="shared" ca="1" si="600"/>
        <v>-</v>
      </c>
      <c r="PH74" s="535" t="str">
        <f t="shared" ca="1" si="600"/>
        <v>-</v>
      </c>
      <c r="PI74" s="535" t="str">
        <f t="shared" ca="1" si="600"/>
        <v>-</v>
      </c>
      <c r="PJ74" s="535" t="str">
        <f t="shared" ca="1" si="600"/>
        <v>-</v>
      </c>
      <c r="PK74" s="535" t="str">
        <f t="shared" ca="1" si="600"/>
        <v>-</v>
      </c>
      <c r="PL74" s="535" t="str">
        <f t="shared" ca="1" si="600"/>
        <v>-</v>
      </c>
      <c r="PM74" s="535" t="str">
        <f t="shared" ca="1" si="600"/>
        <v>-</v>
      </c>
      <c r="PN74" s="535" t="str">
        <f t="shared" ca="1" si="600"/>
        <v>-</v>
      </c>
      <c r="PO74" s="535" t="str">
        <f t="shared" ca="1" si="600"/>
        <v>-</v>
      </c>
      <c r="PP74" s="535" t="str">
        <f t="shared" ca="1" si="600"/>
        <v>-</v>
      </c>
      <c r="PQ74" s="535" t="str">
        <f t="shared" ca="1" si="600"/>
        <v>-</v>
      </c>
      <c r="PR74" s="545" t="str">
        <f t="shared" ref="PR74:QL76" ca="1" si="611">IF($P74=PR$22,TRUE,"-")</f>
        <v>-</v>
      </c>
      <c r="PS74" s="545" t="str">
        <f t="shared" ca="1" si="611"/>
        <v>-</v>
      </c>
      <c r="PT74" s="545" t="str">
        <f t="shared" ca="1" si="611"/>
        <v>-</v>
      </c>
      <c r="PU74" s="545" t="str">
        <f t="shared" ca="1" si="611"/>
        <v>-</v>
      </c>
      <c r="PV74" s="545" t="str">
        <f t="shared" ca="1" si="611"/>
        <v>-</v>
      </c>
      <c r="PW74" s="545" t="str">
        <f t="shared" ca="1" si="611"/>
        <v>-</v>
      </c>
      <c r="PX74" s="545" t="str">
        <f t="shared" ca="1" si="611"/>
        <v>-</v>
      </c>
      <c r="PY74" s="545" t="str">
        <f t="shared" ca="1" si="611"/>
        <v>-</v>
      </c>
      <c r="PZ74" s="545" t="str">
        <f t="shared" ca="1" si="611"/>
        <v>-</v>
      </c>
      <c r="QA74" s="545" t="str">
        <f t="shared" ca="1" si="611"/>
        <v>-</v>
      </c>
      <c r="QB74" s="545" t="str">
        <f t="shared" ca="1" si="611"/>
        <v>-</v>
      </c>
      <c r="QC74" s="545" t="str">
        <f t="shared" ca="1" si="611"/>
        <v>-</v>
      </c>
      <c r="QD74" s="545" t="str">
        <f t="shared" ca="1" si="611"/>
        <v>-</v>
      </c>
      <c r="QE74" s="545" t="str">
        <f t="shared" ca="1" si="611"/>
        <v>-</v>
      </c>
      <c r="QF74" s="545" t="str">
        <f t="shared" ca="1" si="611"/>
        <v>-</v>
      </c>
      <c r="QG74" s="545" t="str">
        <f t="shared" ca="1" si="611"/>
        <v>-</v>
      </c>
      <c r="QH74" s="545" t="str">
        <f t="shared" ca="1" si="611"/>
        <v>-</v>
      </c>
      <c r="QI74" s="545" t="str">
        <f t="shared" ca="1" si="611"/>
        <v>-</v>
      </c>
      <c r="QJ74" s="545" t="str">
        <f t="shared" ca="1" si="611"/>
        <v>-</v>
      </c>
      <c r="QK74" s="545" t="str">
        <f t="shared" ca="1" si="611"/>
        <v>-</v>
      </c>
      <c r="QL74" s="545" t="str">
        <f t="shared" ca="1" si="611"/>
        <v>-</v>
      </c>
      <c r="QM74" s="545" t="str">
        <f t="shared" ca="1" si="606"/>
        <v>-</v>
      </c>
      <c r="QN74" s="545" t="str">
        <f t="shared" ca="1" si="606"/>
        <v>-</v>
      </c>
      <c r="QO74" s="545" t="str">
        <f t="shared" ca="1" si="606"/>
        <v>-</v>
      </c>
      <c r="QP74" s="545" t="str">
        <f t="shared" ca="1" si="606"/>
        <v>-</v>
      </c>
      <c r="QQ74" s="545" t="str">
        <f t="shared" ca="1" si="606"/>
        <v>-</v>
      </c>
      <c r="QR74" s="535" t="str">
        <f t="shared" ca="1" si="560"/>
        <v>-</v>
      </c>
      <c r="QS74" s="535" t="str">
        <f t="shared" ca="1" si="560"/>
        <v>-</v>
      </c>
      <c r="QT74" s="535" t="str">
        <f t="shared" ca="1" si="560"/>
        <v>-</v>
      </c>
      <c r="QU74" s="535" t="str">
        <f t="shared" ca="1" si="601"/>
        <v>-</v>
      </c>
      <c r="QV74" s="535" t="str">
        <f t="shared" ca="1" si="601"/>
        <v>-</v>
      </c>
      <c r="QW74" s="535" t="str">
        <f t="shared" ca="1" si="601"/>
        <v>-</v>
      </c>
      <c r="QX74" s="535" t="str">
        <f t="shared" ca="1" si="601"/>
        <v>-</v>
      </c>
      <c r="QY74" s="535" t="str">
        <f t="shared" ca="1" si="601"/>
        <v>-</v>
      </c>
      <c r="QZ74" s="535" t="str">
        <f t="shared" ca="1" si="601"/>
        <v>-</v>
      </c>
      <c r="RA74" s="535" t="str">
        <f t="shared" ca="1" si="601"/>
        <v>-</v>
      </c>
      <c r="RB74" s="535" t="str">
        <f t="shared" ca="1" si="601"/>
        <v>-</v>
      </c>
      <c r="RC74" s="535" t="str">
        <f t="shared" ca="1" si="601"/>
        <v>-</v>
      </c>
      <c r="RD74" s="535" t="b">
        <f t="shared" ca="1" si="601"/>
        <v>1</v>
      </c>
      <c r="RE74" s="535" t="b">
        <f t="shared" ca="1" si="601"/>
        <v>1</v>
      </c>
      <c r="RF74" s="535" t="b">
        <f t="shared" ca="1" si="601"/>
        <v>1</v>
      </c>
      <c r="RG74" s="535" t="b">
        <f t="shared" ca="1" si="601"/>
        <v>1</v>
      </c>
      <c r="RH74" s="535" t="b">
        <f t="shared" ca="1" si="601"/>
        <v>1</v>
      </c>
      <c r="RI74" s="535" t="b">
        <f t="shared" ca="1" si="601"/>
        <v>1</v>
      </c>
      <c r="RJ74" s="535" t="str">
        <f t="shared" ca="1" si="601"/>
        <v>-</v>
      </c>
      <c r="RK74" s="535" t="str">
        <f t="shared" ca="1" si="601"/>
        <v>-</v>
      </c>
      <c r="RL74" s="535" t="str">
        <f t="shared" ca="1" si="601"/>
        <v>-</v>
      </c>
      <c r="RM74" s="535" t="str">
        <f t="shared" ca="1" si="601"/>
        <v>-</v>
      </c>
      <c r="RN74" s="535" t="str">
        <f t="shared" ca="1" si="601"/>
        <v>-</v>
      </c>
      <c r="RO74" s="535" t="str">
        <f t="shared" ca="1" si="601"/>
        <v>-</v>
      </c>
      <c r="RP74" s="535" t="str">
        <f t="shared" ca="1" si="601"/>
        <v>-</v>
      </c>
      <c r="RQ74" s="535" t="str">
        <f t="shared" ca="1" si="601"/>
        <v>-</v>
      </c>
      <c r="RR74" s="535" t="str">
        <f t="shared" ca="1" si="601"/>
        <v>-</v>
      </c>
      <c r="RS74" s="535" t="str">
        <f t="shared" ca="1" si="601"/>
        <v>-</v>
      </c>
      <c r="RT74" s="535" t="str">
        <f t="shared" ca="1" si="601"/>
        <v>-</v>
      </c>
      <c r="RU74" s="535" t="str">
        <f t="shared" ca="1" si="601"/>
        <v>-</v>
      </c>
      <c r="RV74" s="535" t="str">
        <f t="shared" ca="1" si="601"/>
        <v>-</v>
      </c>
      <c r="RW74" s="535" t="str">
        <f t="shared" ca="1" si="601"/>
        <v>-</v>
      </c>
      <c r="RX74" s="535" t="str">
        <f t="shared" ca="1" si="601"/>
        <v>-</v>
      </c>
      <c r="RY74" s="535" t="str">
        <f t="shared" ca="1" si="601"/>
        <v>-</v>
      </c>
      <c r="RZ74" s="535" t="str">
        <f t="shared" ca="1" si="601"/>
        <v>-</v>
      </c>
      <c r="SA74" s="535" t="str">
        <f t="shared" ca="1" si="601"/>
        <v>-</v>
      </c>
      <c r="SB74" s="545" t="b">
        <f t="shared" ref="SB74:SV76" ca="1" si="612">IF($P74=SB$22,TRUE,"-")</f>
        <v>1</v>
      </c>
      <c r="SC74" s="545" t="b">
        <f t="shared" ca="1" si="612"/>
        <v>1</v>
      </c>
      <c r="SD74" s="545" t="b">
        <f t="shared" ca="1" si="612"/>
        <v>1</v>
      </c>
      <c r="SE74" s="545" t="b">
        <f t="shared" ca="1" si="612"/>
        <v>1</v>
      </c>
      <c r="SF74" s="545" t="b">
        <f t="shared" ca="1" si="612"/>
        <v>1</v>
      </c>
      <c r="SG74" s="545" t="b">
        <f t="shared" ca="1" si="612"/>
        <v>1</v>
      </c>
      <c r="SH74" s="545" t="b">
        <f t="shared" ca="1" si="612"/>
        <v>1</v>
      </c>
      <c r="SI74" s="545" t="b">
        <f t="shared" ca="1" si="612"/>
        <v>1</v>
      </c>
      <c r="SJ74" s="545" t="b">
        <f t="shared" ca="1" si="612"/>
        <v>1</v>
      </c>
      <c r="SK74" s="545" t="b">
        <f t="shared" ca="1" si="612"/>
        <v>1</v>
      </c>
      <c r="SL74" s="545" t="b">
        <f t="shared" ca="1" si="612"/>
        <v>1</v>
      </c>
      <c r="SM74" s="545" t="b">
        <f t="shared" ca="1" si="612"/>
        <v>1</v>
      </c>
      <c r="SN74" s="545" t="b">
        <f t="shared" ca="1" si="612"/>
        <v>1</v>
      </c>
      <c r="SO74" s="545" t="b">
        <f t="shared" ca="1" si="612"/>
        <v>1</v>
      </c>
      <c r="SP74" s="545" t="b">
        <f t="shared" ca="1" si="612"/>
        <v>1</v>
      </c>
      <c r="SQ74" s="545" t="b">
        <f t="shared" ca="1" si="612"/>
        <v>1</v>
      </c>
      <c r="SR74" s="545" t="b">
        <f t="shared" ca="1" si="612"/>
        <v>1</v>
      </c>
      <c r="SS74" s="545" t="b">
        <f t="shared" ca="1" si="612"/>
        <v>1</v>
      </c>
      <c r="ST74" s="545" t="b">
        <f t="shared" ca="1" si="612"/>
        <v>1</v>
      </c>
      <c r="SU74" s="545" t="b">
        <f t="shared" ca="1" si="612"/>
        <v>1</v>
      </c>
      <c r="SV74" s="545" t="b">
        <f t="shared" ca="1" si="612"/>
        <v>1</v>
      </c>
      <c r="SW74" s="545" t="b">
        <f t="shared" ca="1" si="607"/>
        <v>1</v>
      </c>
      <c r="SX74" s="545" t="b">
        <f t="shared" ca="1" si="607"/>
        <v>1</v>
      </c>
      <c r="SY74" s="545" t="b">
        <f t="shared" ca="1" si="607"/>
        <v>1</v>
      </c>
      <c r="SZ74" s="545" t="b">
        <f t="shared" ca="1" si="607"/>
        <v>1</v>
      </c>
      <c r="TA74" s="545" t="b">
        <f t="shared" ca="1" si="607"/>
        <v>1</v>
      </c>
      <c r="TB74" s="535" t="str">
        <f t="shared" ca="1" si="562"/>
        <v>-</v>
      </c>
      <c r="TC74" s="535" t="str">
        <f t="shared" ca="1" si="562"/>
        <v>-</v>
      </c>
      <c r="TD74" s="535" t="str">
        <f t="shared" ca="1" si="562"/>
        <v>-</v>
      </c>
      <c r="TE74" s="535" t="str">
        <f t="shared" ca="1" si="602"/>
        <v>-</v>
      </c>
      <c r="TF74" s="535" t="str">
        <f t="shared" ca="1" si="602"/>
        <v>-</v>
      </c>
      <c r="TG74" s="535" t="str">
        <f t="shared" ca="1" si="602"/>
        <v>-</v>
      </c>
      <c r="TH74" s="535" t="str">
        <f t="shared" ca="1" si="602"/>
        <v>-</v>
      </c>
      <c r="TI74" s="535" t="str">
        <f t="shared" ca="1" si="602"/>
        <v>-</v>
      </c>
      <c r="TJ74" s="535" t="str">
        <f t="shared" ca="1" si="602"/>
        <v>-</v>
      </c>
      <c r="TK74" s="535" t="str">
        <f t="shared" ca="1" si="602"/>
        <v>-</v>
      </c>
      <c r="TL74" s="535" t="str">
        <f t="shared" ca="1" si="602"/>
        <v>-</v>
      </c>
      <c r="TM74" s="535" t="str">
        <f t="shared" ca="1" si="602"/>
        <v>-</v>
      </c>
      <c r="TN74" s="535" t="str">
        <f t="shared" ca="1" si="602"/>
        <v>-</v>
      </c>
      <c r="TO74" s="535" t="str">
        <f t="shared" ca="1" si="602"/>
        <v>-</v>
      </c>
      <c r="TP74" s="535" t="str">
        <f t="shared" ca="1" si="602"/>
        <v>-</v>
      </c>
      <c r="TQ74" s="535" t="str">
        <f t="shared" ca="1" si="602"/>
        <v>-</v>
      </c>
      <c r="TR74" s="535" t="str">
        <f t="shared" ca="1" si="602"/>
        <v>-</v>
      </c>
      <c r="TS74" s="535" t="str">
        <f t="shared" ca="1" si="602"/>
        <v>-</v>
      </c>
      <c r="TT74" s="535" t="str">
        <f t="shared" ca="1" si="602"/>
        <v>-</v>
      </c>
      <c r="TU74" s="535" t="str">
        <f t="shared" ca="1" si="602"/>
        <v>-</v>
      </c>
      <c r="TV74" s="535" t="str">
        <f t="shared" ca="1" si="602"/>
        <v>-</v>
      </c>
      <c r="TW74" s="535" t="str">
        <f t="shared" ca="1" si="602"/>
        <v>-</v>
      </c>
      <c r="TX74" s="535" t="str">
        <f t="shared" ca="1" si="602"/>
        <v>-</v>
      </c>
      <c r="TY74" s="535" t="str">
        <f t="shared" ca="1" si="602"/>
        <v>-</v>
      </c>
      <c r="TZ74" s="535" t="str">
        <f t="shared" ca="1" si="602"/>
        <v>-</v>
      </c>
      <c r="UA74" s="535" t="str">
        <f t="shared" ca="1" si="602"/>
        <v>-</v>
      </c>
      <c r="UB74" s="535" t="str">
        <f t="shared" ca="1" si="602"/>
        <v>-</v>
      </c>
      <c r="UC74" s="535" t="str">
        <f t="shared" ca="1" si="602"/>
        <v>-</v>
      </c>
      <c r="UD74" s="535" t="str">
        <f t="shared" ca="1" si="602"/>
        <v>-</v>
      </c>
      <c r="UE74" s="535" t="str">
        <f t="shared" ca="1" si="602"/>
        <v>-</v>
      </c>
      <c r="UF74" s="535" t="str">
        <f t="shared" ca="1" si="602"/>
        <v>-</v>
      </c>
      <c r="UG74" s="535" t="str">
        <f t="shared" ca="1" si="602"/>
        <v>-</v>
      </c>
      <c r="UH74" s="535" t="str">
        <f t="shared" ca="1" si="602"/>
        <v>-</v>
      </c>
      <c r="UI74" s="535" t="str">
        <f t="shared" ca="1" si="602"/>
        <v>-</v>
      </c>
      <c r="UJ74" s="535" t="str">
        <f t="shared" ca="1" si="602"/>
        <v>-</v>
      </c>
      <c r="UK74" s="535" t="str">
        <f t="shared" ca="1" si="602"/>
        <v>-</v>
      </c>
      <c r="UL74" s="545" t="str">
        <f t="shared" ref="UL74:VF76" ca="1" si="613">IF($P74=UL$22,TRUE,"-")</f>
        <v>-</v>
      </c>
      <c r="UM74" s="545" t="str">
        <f t="shared" ca="1" si="613"/>
        <v>-</v>
      </c>
      <c r="UN74" s="545" t="str">
        <f t="shared" ca="1" si="613"/>
        <v>-</v>
      </c>
      <c r="UO74" s="545" t="str">
        <f t="shared" ca="1" si="613"/>
        <v>-</v>
      </c>
      <c r="UP74" s="545" t="str">
        <f t="shared" ca="1" si="613"/>
        <v>-</v>
      </c>
      <c r="UQ74" s="545" t="str">
        <f t="shared" ca="1" si="613"/>
        <v>-</v>
      </c>
      <c r="UR74" s="545" t="str">
        <f t="shared" ca="1" si="613"/>
        <v>-</v>
      </c>
      <c r="US74" s="545" t="str">
        <f t="shared" ca="1" si="613"/>
        <v>-</v>
      </c>
      <c r="UT74" s="545" t="str">
        <f t="shared" ca="1" si="613"/>
        <v>-</v>
      </c>
      <c r="UU74" s="545" t="str">
        <f t="shared" ca="1" si="613"/>
        <v>-</v>
      </c>
      <c r="UV74" s="545" t="str">
        <f t="shared" ca="1" si="613"/>
        <v>-</v>
      </c>
      <c r="UW74" s="545" t="str">
        <f t="shared" ca="1" si="613"/>
        <v>-</v>
      </c>
      <c r="UX74" s="545" t="str">
        <f t="shared" ca="1" si="613"/>
        <v>-</v>
      </c>
      <c r="UY74" s="545" t="str">
        <f t="shared" ca="1" si="613"/>
        <v>-</v>
      </c>
      <c r="UZ74" s="545" t="str">
        <f t="shared" ca="1" si="613"/>
        <v>-</v>
      </c>
      <c r="VA74" s="545" t="str">
        <f t="shared" ca="1" si="613"/>
        <v>-</v>
      </c>
      <c r="VB74" s="545" t="str">
        <f t="shared" ca="1" si="613"/>
        <v>-</v>
      </c>
      <c r="VC74" s="545" t="str">
        <f t="shared" ca="1" si="613"/>
        <v>-</v>
      </c>
      <c r="VD74" s="545" t="str">
        <f t="shared" ca="1" si="613"/>
        <v>-</v>
      </c>
      <c r="VE74" s="545" t="str">
        <f t="shared" ca="1" si="613"/>
        <v>-</v>
      </c>
      <c r="VF74" s="545" t="str">
        <f t="shared" ca="1" si="613"/>
        <v>-</v>
      </c>
      <c r="VG74" s="545" t="str">
        <f t="shared" ca="1" si="608"/>
        <v>-</v>
      </c>
      <c r="VH74" s="545" t="str">
        <f t="shared" ca="1" si="608"/>
        <v>-</v>
      </c>
      <c r="VI74" s="545" t="str">
        <f t="shared" ca="1" si="608"/>
        <v>-</v>
      </c>
      <c r="VJ74" s="545" t="str">
        <f t="shared" ca="1" si="608"/>
        <v>-</v>
      </c>
      <c r="VK74" s="545" t="str">
        <f t="shared" ca="1" si="608"/>
        <v>-</v>
      </c>
      <c r="VL74" s="19">
        <f t="shared" ca="1" si="564"/>
        <v>1</v>
      </c>
      <c r="VM74" s="23">
        <v>0</v>
      </c>
    </row>
    <row r="75" spans="1:585" outlineLevel="2">
      <c r="A75" s="21">
        <f t="shared" si="127"/>
        <v>70</v>
      </c>
      <c r="B75" s="21">
        <f t="shared" si="565"/>
        <v>26</v>
      </c>
      <c r="C75">
        <v>301</v>
      </c>
      <c r="D75" s="136" t="str">
        <f t="shared" ca="1" si="498"/>
        <v>GSW</v>
      </c>
      <c r="E75" t="b">
        <v>1</v>
      </c>
      <c r="F75" t="b">
        <v>0</v>
      </c>
      <c r="G75" t="b">
        <f t="shared" si="609"/>
        <v>1</v>
      </c>
      <c r="H75" s="215">
        <f t="shared" ca="1" si="595"/>
        <v>11</v>
      </c>
      <c r="I75" s="19">
        <f t="shared" ca="1" si="500"/>
        <v>1</v>
      </c>
      <c r="J75" s="19">
        <f t="shared" ca="1" si="500"/>
        <v>0</v>
      </c>
      <c r="K75" s="19">
        <f t="shared" ca="1" si="500"/>
        <v>0</v>
      </c>
      <c r="L75" s="19">
        <f t="shared" ca="1" si="500"/>
        <v>0</v>
      </c>
      <c r="M75" s="19">
        <f t="shared" ca="1" si="500"/>
        <v>2</v>
      </c>
      <c r="N75" s="19">
        <f t="shared" ca="1" si="500"/>
        <v>2</v>
      </c>
      <c r="O75" s="19">
        <f t="shared" ca="1" si="500"/>
        <v>3</v>
      </c>
      <c r="P75" s="19">
        <f t="shared" ca="1" si="500"/>
        <v>2</v>
      </c>
      <c r="Q75" s="19">
        <f t="shared" ca="1" si="500"/>
        <v>2</v>
      </c>
      <c r="R75" s="19">
        <f t="shared" ca="1" si="500"/>
        <v>0</v>
      </c>
      <c r="S75" s="19">
        <f t="shared" ca="1" si="500"/>
        <v>0</v>
      </c>
      <c r="T75" s="19">
        <f t="shared" ca="1" si="500"/>
        <v>0</v>
      </c>
      <c r="U75" s="19">
        <f t="shared" ca="1" si="500"/>
        <v>0</v>
      </c>
      <c r="V75" s="19">
        <f t="shared" ca="1" si="500"/>
        <v>0</v>
      </c>
      <c r="W75" s="19">
        <f t="shared" ca="1" si="500"/>
        <v>1</v>
      </c>
      <c r="X75" s="19">
        <f t="shared" ca="1" si="500"/>
        <v>1</v>
      </c>
      <c r="Y75" s="19">
        <f t="shared" ca="1" si="501"/>
        <v>1</v>
      </c>
      <c r="Z75" s="211"/>
      <c r="AA75" s="211"/>
      <c r="AB75" s="211"/>
      <c r="AC75" s="211"/>
      <c r="AD75" s="211"/>
      <c r="AE75" s="19">
        <f t="shared" ca="1" si="596"/>
        <v>0</v>
      </c>
      <c r="AF75" s="211"/>
      <c r="AG75" s="211"/>
      <c r="AH75" s="211"/>
      <c r="AI75" s="211"/>
      <c r="AJ75" s="211"/>
      <c r="AK75" s="211"/>
      <c r="AL75" s="211"/>
      <c r="AM75" s="211"/>
      <c r="AN75" s="136">
        <f t="shared" ca="1" si="502"/>
        <v>2</v>
      </c>
      <c r="AO75" s="136">
        <f ca="1">INDEX(CHOOSE($P75,DataAutumn!i.AdultDrys,DataWinter!i.AdultDrys,DataSpring!i.AdultDrys),1,$O75)</f>
        <v>4</v>
      </c>
      <c r="AP75" s="5">
        <f t="shared" ca="1" si="503"/>
        <v>1</v>
      </c>
      <c r="AQ75" s="5">
        <f t="shared" ca="1" si="503"/>
        <v>1</v>
      </c>
      <c r="AR75" s="5">
        <f t="shared" ca="1" si="504"/>
        <v>3</v>
      </c>
      <c r="AS75" s="211"/>
      <c r="AT75" s="211"/>
      <c r="AU75" s="211"/>
      <c r="AV75" s="353" t="str">
        <f t="shared" ca="1" si="566"/>
        <v>Gooding Ca 00011 GSW Lupin---- Graz---- OatF---- Graz---- GP100% YIELD250% (F33N11)</v>
      </c>
      <c r="AW75" s="9" t="str">
        <f ca="1">IF(COUNTIF(AV$5:AV75,AV75)=1,"-","Dup")</f>
        <v>-</v>
      </c>
      <c r="AX75" s="9"/>
      <c r="AY75" s="19" t="str">
        <f t="shared" ca="1" si="505"/>
        <v>-</v>
      </c>
      <c r="AZ75" s="19" t="str">
        <f t="shared" ca="1" si="505"/>
        <v>-</v>
      </c>
      <c r="BA75" s="19" t="str">
        <f t="shared" ca="1" si="505"/>
        <v>-</v>
      </c>
      <c r="BB75" s="19" t="str">
        <f t="shared" ca="1" si="505"/>
        <v>-</v>
      </c>
      <c r="BC75" s="19" t="str">
        <f t="shared" ca="1" si="505"/>
        <v>-</v>
      </c>
      <c r="BD75" s="19" t="str">
        <f t="shared" ca="1" si="505"/>
        <v>-</v>
      </c>
      <c r="BE75" s="19" t="str">
        <f t="shared" ca="1" si="505"/>
        <v>-</v>
      </c>
      <c r="BF75" s="19" t="b">
        <v>1</v>
      </c>
      <c r="BG75" s="9"/>
      <c r="BH75" s="19" t="b">
        <f t="shared" ca="1" si="506"/>
        <v>1</v>
      </c>
      <c r="BI75" s="19" t="str">
        <f t="shared" ca="1" si="506"/>
        <v>-</v>
      </c>
      <c r="BJ75" s="19" t="str">
        <f t="shared" ca="1" si="506"/>
        <v>-</v>
      </c>
      <c r="BK75" s="19" t="str">
        <f t="shared" ca="1" si="506"/>
        <v>-</v>
      </c>
      <c r="BL75" s="19" t="b">
        <f t="shared" ca="1" si="506"/>
        <v>0</v>
      </c>
      <c r="BM75" s="19">
        <f t="shared" ca="1" si="506"/>
        <v>0</v>
      </c>
      <c r="BN75" s="19" t="b">
        <f t="shared" ca="1" si="506"/>
        <v>1</v>
      </c>
      <c r="BO75" s="9"/>
      <c r="BP75" s="19" t="str">
        <f t="shared" ca="1" si="507"/>
        <v>-</v>
      </c>
      <c r="BQ75" s="5" t="str">
        <f t="shared" ca="1" si="567"/>
        <v>-</v>
      </c>
      <c r="BR75" s="5">
        <f t="shared" ca="1" si="568"/>
        <v>0</v>
      </c>
      <c r="BS75" s="19" t="str">
        <f t="shared" ca="1" si="508"/>
        <v>-</v>
      </c>
      <c r="BT75" s="19" t="str">
        <f t="shared" ca="1" si="508"/>
        <v>-</v>
      </c>
      <c r="BU75" s="19" t="str">
        <f t="shared" ca="1" si="508"/>
        <v>-</v>
      </c>
      <c r="BV75" s="5" t="str">
        <f t="shared" ca="1" si="569"/>
        <v>-</v>
      </c>
      <c r="BW75" s="5">
        <f t="shared" ca="1" si="570"/>
        <v>0</v>
      </c>
      <c r="BX75" s="19" t="str">
        <f t="shared" ca="1" si="508"/>
        <v>-</v>
      </c>
      <c r="BY75" s="5" t="str">
        <f t="shared" ca="1" si="571"/>
        <v>-</v>
      </c>
      <c r="BZ75" s="5">
        <f t="shared" ca="1" si="572"/>
        <v>0</v>
      </c>
      <c r="CA75" s="19" t="str">
        <f t="shared" ca="1" si="508"/>
        <v>-</v>
      </c>
      <c r="CB75" s="19" t="str">
        <f t="shared" ca="1" si="508"/>
        <v>-</v>
      </c>
      <c r="CC75" s="19" t="str">
        <f t="shared" ca="1" si="508"/>
        <v>-</v>
      </c>
      <c r="CD75" s="5" t="str">
        <f t="shared" ca="1" si="573"/>
        <v>-</v>
      </c>
      <c r="CE75" s="5">
        <f t="shared" ca="1" si="574"/>
        <v>0</v>
      </c>
      <c r="CF75" s="9"/>
      <c r="CG75" s="19" t="str">
        <f t="shared" ca="1" si="509"/>
        <v>-</v>
      </c>
      <c r="CH75" s="19" t="str">
        <f t="shared" ca="1" si="509"/>
        <v>-</v>
      </c>
      <c r="CI75" s="19" t="str">
        <f t="shared" ca="1" si="509"/>
        <v>-</v>
      </c>
      <c r="CJ75" s="19" t="str">
        <f t="shared" ca="1" si="509"/>
        <v>-</v>
      </c>
      <c r="CK75" s="19" t="str">
        <f t="shared" ca="1" si="509"/>
        <v>-</v>
      </c>
      <c r="CL75" s="19" t="str">
        <f t="shared" ca="1" si="509"/>
        <v>-</v>
      </c>
      <c r="CM75" s="19" t="str">
        <f t="shared" ca="1" si="509"/>
        <v>-</v>
      </c>
      <c r="CN75" s="19" t="str">
        <f t="shared" ca="1" si="509"/>
        <v>-</v>
      </c>
      <c r="CO75" s="19" t="str">
        <f t="shared" ca="1" si="509"/>
        <v>-</v>
      </c>
      <c r="CP75" s="19" t="str">
        <f t="shared" ca="1" si="509"/>
        <v>-</v>
      </c>
      <c r="CQ75" s="9"/>
      <c r="CR75" s="19" t="b">
        <v>0</v>
      </c>
      <c r="CS75" s="19" t="b">
        <v>0</v>
      </c>
      <c r="CT75" s="19" t="b">
        <v>0</v>
      </c>
      <c r="CU75" s="579">
        <f t="shared" ca="1" si="575"/>
        <v>2321200000</v>
      </c>
      <c r="CV75" s="19" t="b">
        <v>1</v>
      </c>
      <c r="CW75" s="19">
        <f t="shared" ca="1" si="576"/>
        <v>0</v>
      </c>
      <c r="CX75" s="19" t="str">
        <f t="shared" ca="1" si="576"/>
        <v>-</v>
      </c>
      <c r="CY75" s="578" t="str">
        <f t="shared" ca="1" si="576"/>
        <v>-</v>
      </c>
      <c r="CZ75" s="430">
        <f t="shared" ca="1" si="512"/>
        <v>669</v>
      </c>
      <c r="DA75" s="430">
        <f t="shared" ca="1" si="512"/>
        <v>703</v>
      </c>
      <c r="DB75" s="430">
        <f t="shared" ca="1" si="512"/>
        <v>738</v>
      </c>
      <c r="DC75" s="144">
        <f t="shared" ca="1" si="513"/>
        <v>413</v>
      </c>
      <c r="DD75" s="144">
        <f t="shared" ca="1" si="513"/>
        <v>448</v>
      </c>
      <c r="DE75" s="144">
        <f t="shared" ca="1" si="513"/>
        <v>483</v>
      </c>
      <c r="DF75" s="19" t="str">
        <f t="shared" ca="1" si="514"/>
        <v>-</v>
      </c>
      <c r="DG75" s="19" t="str">
        <f t="shared" ca="1" si="514"/>
        <v>-</v>
      </c>
      <c r="DH75" s="19" t="str">
        <f t="shared" ca="1" si="514"/>
        <v>-</v>
      </c>
      <c r="DI75" s="19" t="str">
        <f t="shared" ca="1" si="514"/>
        <v>-</v>
      </c>
      <c r="DJ75" s="19" t="str">
        <f t="shared" ca="1" si="514"/>
        <v>-</v>
      </c>
      <c r="DK75" s="19" t="str">
        <f t="shared" ca="1" si="514"/>
        <v>-</v>
      </c>
      <c r="DL75" s="19">
        <f t="shared" ca="1" si="514"/>
        <v>1</v>
      </c>
      <c r="DM75" s="19">
        <f t="shared" ca="1" si="514"/>
        <v>1</v>
      </c>
      <c r="DN75" s="19">
        <f t="shared" ca="1" si="514"/>
        <v>0</v>
      </c>
      <c r="DO75" s="19" t="str">
        <f t="shared" ca="1" si="514"/>
        <v>-</v>
      </c>
      <c r="DP75" s="19" t="str">
        <f t="shared" ca="1" si="514"/>
        <v>-</v>
      </c>
      <c r="DQ75" s="19" t="str">
        <f t="shared" ca="1" si="514"/>
        <v>-</v>
      </c>
      <c r="DR75" s="19" t="str">
        <f t="shared" ca="1" si="514"/>
        <v>-</v>
      </c>
      <c r="DS75" s="19" t="str">
        <f t="shared" ca="1" si="514"/>
        <v>-</v>
      </c>
      <c r="DT75" s="19">
        <f t="shared" ca="1" si="514"/>
        <v>0</v>
      </c>
      <c r="DU75" s="19" t="str">
        <f t="shared" ca="1" si="514"/>
        <v>-</v>
      </c>
      <c r="DV75" s="19" t="str">
        <f t="shared" ca="1" si="514"/>
        <v>-</v>
      </c>
      <c r="DW75" s="19" t="str">
        <f t="shared" ca="1" si="576"/>
        <v>-</v>
      </c>
      <c r="DX75" s="19">
        <f t="shared" ca="1" si="576"/>
        <v>1</v>
      </c>
      <c r="DY75" s="19">
        <f t="shared" ca="1" si="576"/>
        <v>1</v>
      </c>
      <c r="DZ75" s="9"/>
      <c r="EA75" s="19" t="str">
        <f t="shared" ca="1" si="515"/>
        <v>-</v>
      </c>
      <c r="EB75" s="19" t="str">
        <f t="shared" ca="1" si="515"/>
        <v>-</v>
      </c>
      <c r="EC75" s="19" t="str">
        <f t="shared" ca="1" si="515"/>
        <v>-</v>
      </c>
      <c r="ED75" s="19" t="str">
        <f t="shared" ca="1" si="515"/>
        <v>-</v>
      </c>
      <c r="EE75" s="19" t="str">
        <f t="shared" ca="1" si="515"/>
        <v>-</v>
      </c>
      <c r="EF75" s="19" t="str">
        <f t="shared" ca="1" si="515"/>
        <v>-</v>
      </c>
      <c r="EG75" s="19" t="str">
        <f t="shared" ca="1" si="515"/>
        <v>-</v>
      </c>
      <c r="EH75" s="19" t="str">
        <f t="shared" ca="1" si="515"/>
        <v>-</v>
      </c>
      <c r="EI75" s="19" t="str">
        <f t="shared" ca="1" si="515"/>
        <v>-</v>
      </c>
      <c r="EJ75" s="19" t="str">
        <f t="shared" ca="1" si="515"/>
        <v>-</v>
      </c>
      <c r="EK75" s="19" t="str">
        <f t="shared" ca="1" si="515"/>
        <v>-</v>
      </c>
      <c r="EL75" s="19" t="str">
        <f t="shared" ca="1" si="515"/>
        <v>-</v>
      </c>
      <c r="EM75" s="19">
        <f t="shared" ca="1" si="515"/>
        <v>0</v>
      </c>
      <c r="EN75" s="430">
        <f t="shared" ca="1" si="516"/>
        <v>0</v>
      </c>
      <c r="EO75" s="430">
        <f t="shared" ca="1" si="516"/>
        <v>0</v>
      </c>
      <c r="EP75" s="116">
        <f t="shared" ca="1" si="517"/>
        <v>0</v>
      </c>
      <c r="EQ75" s="116">
        <f t="shared" ca="1" si="517"/>
        <v>0</v>
      </c>
      <c r="ER75" s="116">
        <f t="shared" ca="1" si="517"/>
        <v>0</v>
      </c>
      <c r="ES75" s="116">
        <f t="shared" ca="1" si="517"/>
        <v>0</v>
      </c>
      <c r="ET75" s="116">
        <f t="shared" ca="1" si="517"/>
        <v>0</v>
      </c>
      <c r="EU75" s="534">
        <f t="shared" ca="1" si="518"/>
        <v>0</v>
      </c>
      <c r="EV75" s="116">
        <f t="shared" ca="1" si="519"/>
        <v>0</v>
      </c>
      <c r="EW75" s="116">
        <f t="shared" ca="1" si="519"/>
        <v>0</v>
      </c>
      <c r="EX75" s="116">
        <f t="shared" ca="1" si="519"/>
        <v>0</v>
      </c>
      <c r="EY75" s="116">
        <f t="shared" ca="1" si="519"/>
        <v>0</v>
      </c>
      <c r="EZ75" s="116">
        <f t="shared" ca="1" si="519"/>
        <v>0</v>
      </c>
      <c r="FA75" s="534">
        <f t="shared" ca="1" si="520"/>
        <v>0</v>
      </c>
      <c r="FB75" s="116">
        <f t="shared" ca="1" si="521"/>
        <v>0</v>
      </c>
      <c r="FC75" s="116">
        <f t="shared" ca="1" si="521"/>
        <v>0</v>
      </c>
      <c r="FD75" s="116">
        <f t="shared" ca="1" si="521"/>
        <v>0</v>
      </c>
      <c r="FE75" s="116">
        <f t="shared" ca="1" si="521"/>
        <v>0</v>
      </c>
      <c r="FF75" s="116">
        <f t="shared" ca="1" si="521"/>
        <v>0</v>
      </c>
      <c r="FG75" s="534">
        <f t="shared" ca="1" si="522"/>
        <v>0</v>
      </c>
      <c r="FH75" s="116">
        <f t="shared" ca="1" si="523"/>
        <v>0</v>
      </c>
      <c r="FI75" s="116">
        <f t="shared" ca="1" si="523"/>
        <v>0</v>
      </c>
      <c r="FJ75" s="116">
        <f t="shared" ca="1" si="523"/>
        <v>0</v>
      </c>
      <c r="FK75" s="116">
        <f t="shared" ca="1" si="523"/>
        <v>0</v>
      </c>
      <c r="FL75" s="116">
        <f t="shared" ca="1" si="523"/>
        <v>0</v>
      </c>
      <c r="FM75" s="534">
        <f t="shared" ca="1" si="524"/>
        <v>0</v>
      </c>
      <c r="FN75" s="116">
        <f t="shared" ca="1" si="525"/>
        <v>0</v>
      </c>
      <c r="FO75" s="116">
        <f t="shared" ca="1" si="525"/>
        <v>0</v>
      </c>
      <c r="FP75" s="116">
        <f t="shared" ca="1" si="525"/>
        <v>0</v>
      </c>
      <c r="FQ75" s="116">
        <f t="shared" ca="1" si="525"/>
        <v>0</v>
      </c>
      <c r="FR75" s="116">
        <f t="shared" ca="1" si="525"/>
        <v>0</v>
      </c>
      <c r="FS75" s="534">
        <f t="shared" ca="1" si="526"/>
        <v>0</v>
      </c>
      <c r="FT75" s="116">
        <f t="shared" ca="1" si="527"/>
        <v>0</v>
      </c>
      <c r="FU75" s="116">
        <f t="shared" ca="1" si="527"/>
        <v>0</v>
      </c>
      <c r="FV75" s="116">
        <f t="shared" ca="1" si="527"/>
        <v>0</v>
      </c>
      <c r="FW75" s="116">
        <f t="shared" ca="1" si="527"/>
        <v>0</v>
      </c>
      <c r="FX75" s="116">
        <f t="shared" ca="1" si="527"/>
        <v>0</v>
      </c>
      <c r="FY75" s="534">
        <f t="shared" ca="1" si="528"/>
        <v>0</v>
      </c>
      <c r="FZ75" s="117">
        <f t="shared" ca="1" si="529"/>
        <v>0</v>
      </c>
      <c r="GA75" s="117">
        <f t="shared" ca="1" si="529"/>
        <v>0</v>
      </c>
      <c r="GB75" s="117">
        <f t="shared" ca="1" si="529"/>
        <v>0</v>
      </c>
      <c r="GC75" s="117">
        <f t="shared" ca="1" si="529"/>
        <v>0</v>
      </c>
      <c r="GD75" s="552">
        <f t="shared" ca="1" si="530"/>
        <v>0</v>
      </c>
      <c r="GE75" s="552">
        <f t="shared" ca="1" si="530"/>
        <v>0</v>
      </c>
      <c r="GF75" s="552">
        <f t="shared" ca="1" si="530"/>
        <v>0</v>
      </c>
      <c r="GG75" s="552">
        <f t="shared" ca="1" si="530"/>
        <v>0</v>
      </c>
      <c r="GH75" s="552">
        <f t="shared" ca="1" si="530"/>
        <v>0</v>
      </c>
      <c r="GI75" s="552">
        <f t="shared" ca="1" si="530"/>
        <v>0</v>
      </c>
      <c r="GJ75" s="552">
        <f t="shared" ca="1" si="530"/>
        <v>0</v>
      </c>
      <c r="GK75" s="552">
        <f t="shared" ca="1" si="530"/>
        <v>0</v>
      </c>
      <c r="GL75" s="552">
        <f t="shared" ca="1" si="530"/>
        <v>0</v>
      </c>
      <c r="GM75" s="552">
        <f t="shared" ca="1" si="530"/>
        <v>0</v>
      </c>
      <c r="GN75" s="552">
        <f t="shared" ca="1" si="530"/>
        <v>0</v>
      </c>
      <c r="GO75" s="552">
        <f t="shared" ca="1" si="530"/>
        <v>0</v>
      </c>
      <c r="GP75" s="552">
        <f t="shared" ca="1" si="530"/>
        <v>0</v>
      </c>
      <c r="GQ75" s="552">
        <f t="shared" ca="1" si="530"/>
        <v>0</v>
      </c>
      <c r="GR75" s="552">
        <f t="shared" ca="1" si="530"/>
        <v>0</v>
      </c>
      <c r="GS75" s="552">
        <f t="shared" ref="GS75:GW75" ca="1" si="614">IF(AND($N75=GS$20,$P75=GS$22,$AJ75=GS$19,OR($Q75=GS$23,GS$23=1)),INDEX(i.FS_Strategy,$AM75+1,$AJ75),0)</f>
        <v>0</v>
      </c>
      <c r="GT75" s="552">
        <f t="shared" ca="1" si="614"/>
        <v>0</v>
      </c>
      <c r="GU75" s="552">
        <f t="shared" ca="1" si="614"/>
        <v>0</v>
      </c>
      <c r="GV75" s="552">
        <f t="shared" ca="1" si="614"/>
        <v>0</v>
      </c>
      <c r="GW75" s="552">
        <f t="shared" ca="1" si="614"/>
        <v>0</v>
      </c>
      <c r="GX75" s="19">
        <f t="shared" ca="1" si="531"/>
        <v>0</v>
      </c>
      <c r="GY75" s="116">
        <f t="shared" ca="1" si="532"/>
        <v>0</v>
      </c>
      <c r="GZ75" s="116">
        <f t="shared" ca="1" si="532"/>
        <v>0</v>
      </c>
      <c r="HA75" s="116">
        <f t="shared" ca="1" si="532"/>
        <v>0</v>
      </c>
      <c r="HB75" s="116">
        <f t="shared" ca="1" si="532"/>
        <v>0</v>
      </c>
      <c r="HC75" s="116">
        <f t="shared" ca="1" si="532"/>
        <v>0</v>
      </c>
      <c r="HD75" s="534">
        <f t="shared" ca="1" si="533"/>
        <v>0</v>
      </c>
      <c r="HE75" s="116">
        <f t="shared" ca="1" si="534"/>
        <v>0</v>
      </c>
      <c r="HF75" s="116">
        <f t="shared" ca="1" si="534"/>
        <v>0</v>
      </c>
      <c r="HG75" s="116">
        <f t="shared" ca="1" si="534"/>
        <v>0</v>
      </c>
      <c r="HH75" s="116">
        <f t="shared" ca="1" si="534"/>
        <v>0</v>
      </c>
      <c r="HI75" s="116">
        <f t="shared" ca="1" si="534"/>
        <v>0</v>
      </c>
      <c r="HJ75" s="534">
        <f t="shared" ca="1" si="535"/>
        <v>0</v>
      </c>
      <c r="HK75" s="116">
        <f t="shared" ca="1" si="536"/>
        <v>0</v>
      </c>
      <c r="HL75" s="116">
        <f t="shared" ca="1" si="536"/>
        <v>0</v>
      </c>
      <c r="HM75" s="116">
        <f t="shared" ca="1" si="536"/>
        <v>0</v>
      </c>
      <c r="HN75" s="116">
        <f t="shared" ca="1" si="536"/>
        <v>0</v>
      </c>
      <c r="HO75" s="116">
        <f t="shared" ca="1" si="536"/>
        <v>0</v>
      </c>
      <c r="HP75" s="534">
        <f t="shared" ca="1" si="537"/>
        <v>0</v>
      </c>
      <c r="HQ75" s="116">
        <f t="shared" ca="1" si="538"/>
        <v>0</v>
      </c>
      <c r="HR75" s="116">
        <f t="shared" ca="1" si="538"/>
        <v>0</v>
      </c>
      <c r="HS75" s="116">
        <f t="shared" ca="1" si="538"/>
        <v>0</v>
      </c>
      <c r="HT75" s="116">
        <f t="shared" ca="1" si="538"/>
        <v>0</v>
      </c>
      <c r="HU75" s="116">
        <f t="shared" ca="1" si="538"/>
        <v>0</v>
      </c>
      <c r="HV75" s="534">
        <f t="shared" ca="1" si="539"/>
        <v>0</v>
      </c>
      <c r="HW75" s="116">
        <f t="shared" ca="1" si="540"/>
        <v>0</v>
      </c>
      <c r="HX75" s="116">
        <f t="shared" ca="1" si="540"/>
        <v>0</v>
      </c>
      <c r="HY75" s="116">
        <f t="shared" ca="1" si="540"/>
        <v>0</v>
      </c>
      <c r="HZ75" s="116">
        <f t="shared" ca="1" si="540"/>
        <v>0</v>
      </c>
      <c r="IA75" s="116">
        <f t="shared" ca="1" si="540"/>
        <v>0</v>
      </c>
      <c r="IB75" s="534">
        <f t="shared" ca="1" si="541"/>
        <v>0</v>
      </c>
      <c r="IC75" s="116">
        <f t="shared" ca="1" si="542"/>
        <v>0</v>
      </c>
      <c r="ID75" s="116">
        <f t="shared" ca="1" si="542"/>
        <v>0</v>
      </c>
      <c r="IE75" s="116">
        <f t="shared" ca="1" si="542"/>
        <v>0</v>
      </c>
      <c r="IF75" s="116">
        <f t="shared" ca="1" si="542"/>
        <v>0</v>
      </c>
      <c r="IG75" s="116">
        <f t="shared" ca="1" si="542"/>
        <v>0</v>
      </c>
      <c r="IH75" s="534">
        <f t="shared" ca="1" si="543"/>
        <v>0</v>
      </c>
      <c r="II75" s="117">
        <f t="shared" ca="1" si="544"/>
        <v>0</v>
      </c>
      <c r="IJ75" s="117">
        <f t="shared" ca="1" si="544"/>
        <v>0</v>
      </c>
      <c r="IK75" s="117">
        <f t="shared" ca="1" si="544"/>
        <v>0</v>
      </c>
      <c r="IL75" s="117">
        <f t="shared" ca="1" si="544"/>
        <v>0</v>
      </c>
      <c r="IM75" s="552">
        <f t="shared" ca="1" si="545"/>
        <v>0</v>
      </c>
      <c r="IN75" s="552">
        <f t="shared" ca="1" si="545"/>
        <v>0</v>
      </c>
      <c r="IO75" s="552">
        <f t="shared" ca="1" si="545"/>
        <v>0</v>
      </c>
      <c r="IP75" s="552">
        <f t="shared" ca="1" si="545"/>
        <v>0</v>
      </c>
      <c r="IQ75" s="552">
        <f t="shared" ca="1" si="545"/>
        <v>0</v>
      </c>
      <c r="IR75" s="552">
        <f t="shared" ca="1" si="545"/>
        <v>0</v>
      </c>
      <c r="IS75" s="552">
        <f t="shared" ca="1" si="545"/>
        <v>0</v>
      </c>
      <c r="IT75" s="552">
        <f t="shared" ca="1" si="545"/>
        <v>0</v>
      </c>
      <c r="IU75" s="552">
        <f t="shared" ca="1" si="545"/>
        <v>0</v>
      </c>
      <c r="IV75" s="552">
        <f t="shared" ca="1" si="545"/>
        <v>0</v>
      </c>
      <c r="IW75" s="552">
        <f t="shared" ca="1" si="545"/>
        <v>0</v>
      </c>
      <c r="IX75" s="552">
        <f t="shared" ca="1" si="545"/>
        <v>0</v>
      </c>
      <c r="IY75" s="552">
        <f t="shared" ca="1" si="545"/>
        <v>0</v>
      </c>
      <c r="IZ75" s="552">
        <f t="shared" ca="1" si="545"/>
        <v>0</v>
      </c>
      <c r="JA75" s="552">
        <f t="shared" ca="1" si="545"/>
        <v>0</v>
      </c>
      <c r="JB75" s="552">
        <f t="shared" ref="JB75:JF75" ca="1" si="615">IF(AND($N75=JB$20,$P75=JB$22,$AJ75=JB$19,OR($Q75=JB$23,JB$23=1)),INDEX(i.FS_Strategy,$AM75+1,$AJ75),0)</f>
        <v>0</v>
      </c>
      <c r="JC75" s="552">
        <f t="shared" ca="1" si="615"/>
        <v>0</v>
      </c>
      <c r="JD75" s="552">
        <f t="shared" ca="1" si="615"/>
        <v>0</v>
      </c>
      <c r="JE75" s="552">
        <f t="shared" ca="1" si="615"/>
        <v>0</v>
      </c>
      <c r="JF75" s="552">
        <f t="shared" ca="1" si="615"/>
        <v>0</v>
      </c>
      <c r="JG75" s="19">
        <f t="shared" ca="1" si="546"/>
        <v>0</v>
      </c>
      <c r="JH75" s="5">
        <f t="shared" ca="1" si="577"/>
        <v>43</v>
      </c>
      <c r="JI75" s="9"/>
      <c r="JJ75" s="5">
        <f t="shared" ca="1" si="578"/>
        <v>1</v>
      </c>
      <c r="JK75" s="5" t="b">
        <f t="shared" ca="1" si="578"/>
        <v>1</v>
      </c>
      <c r="JL75" s="19">
        <f t="shared" ca="1" si="599"/>
        <v>0</v>
      </c>
      <c r="JM75" s="5">
        <f t="shared" ca="1" si="579"/>
        <v>0</v>
      </c>
      <c r="JN75" s="5">
        <f t="shared" ca="1" si="580"/>
        <v>0.01</v>
      </c>
      <c r="JO75" s="5">
        <f t="shared" si="581"/>
        <v>0</v>
      </c>
      <c r="JP75" s="19">
        <f t="shared" ca="1" si="599"/>
        <v>0</v>
      </c>
      <c r="JQ75" s="5">
        <f t="shared" ca="1" si="582"/>
        <v>60</v>
      </c>
      <c r="JR75" s="5">
        <f t="shared" si="583"/>
        <v>1</v>
      </c>
      <c r="JS75" s="19">
        <f t="shared" ca="1" si="599"/>
        <v>0</v>
      </c>
      <c r="JT75" s="19">
        <f t="shared" ca="1" si="599"/>
        <v>0</v>
      </c>
      <c r="JU75" s="19">
        <f t="shared" ca="1" si="599"/>
        <v>0</v>
      </c>
      <c r="JV75" s="19">
        <f t="shared" ca="1" si="599"/>
        <v>0</v>
      </c>
      <c r="JW75" s="19">
        <f t="shared" ca="1" si="599"/>
        <v>0</v>
      </c>
      <c r="JX75" s="19">
        <f t="shared" ca="1" si="599"/>
        <v>0</v>
      </c>
      <c r="JY75" s="19">
        <f t="shared" ca="1" si="599"/>
        <v>0</v>
      </c>
      <c r="JZ75" s="19">
        <f t="shared" ca="1" si="599"/>
        <v>0</v>
      </c>
      <c r="KA75" s="19">
        <f t="shared" ca="1" si="599"/>
        <v>0</v>
      </c>
      <c r="KB75" s="19">
        <f t="shared" ca="1" si="599"/>
        <v>0</v>
      </c>
      <c r="KC75" s="19">
        <f t="shared" ca="1" si="599"/>
        <v>0</v>
      </c>
      <c r="KD75" s="19">
        <f t="shared" ca="1" si="599"/>
        <v>0</v>
      </c>
      <c r="KE75" s="19">
        <f t="shared" ca="1" si="599"/>
        <v>0</v>
      </c>
      <c r="KF75" s="19">
        <f t="shared" ca="1" si="599"/>
        <v>0</v>
      </c>
      <c r="KG75" s="19">
        <f t="shared" ca="1" si="599"/>
        <v>0</v>
      </c>
      <c r="KH75" s="19">
        <f t="shared" ca="1" si="599"/>
        <v>0</v>
      </c>
      <c r="KI75" s="19">
        <f t="shared" ca="1" si="599"/>
        <v>0</v>
      </c>
      <c r="KJ75" s="19">
        <f t="shared" ca="1" si="599"/>
        <v>0</v>
      </c>
      <c r="KK75" s="19">
        <f t="shared" ca="1" si="599"/>
        <v>0</v>
      </c>
      <c r="KL75" s="19">
        <f t="shared" ca="1" si="599"/>
        <v>0</v>
      </c>
      <c r="KM75" s="19">
        <f t="shared" ca="1" si="599"/>
        <v>0</v>
      </c>
      <c r="KN75" s="5">
        <f t="shared" ca="1" si="584"/>
        <v>0</v>
      </c>
      <c r="KO75" s="5">
        <f t="shared" ca="1" si="584"/>
        <v>0</v>
      </c>
      <c r="KP75" s="5">
        <f t="shared" ca="1" si="584"/>
        <v>0.05</v>
      </c>
      <c r="KQ75" s="5">
        <f t="shared" ca="1" si="584"/>
        <v>0.05</v>
      </c>
      <c r="KR75" s="19">
        <f t="shared" ca="1" si="597"/>
        <v>0</v>
      </c>
      <c r="KS75" s="19">
        <f t="shared" ca="1" si="597"/>
        <v>0</v>
      </c>
      <c r="KT75" s="19">
        <f t="shared" ca="1" si="597"/>
        <v>0</v>
      </c>
      <c r="KU75" s="19">
        <f t="shared" ca="1" si="597"/>
        <v>0</v>
      </c>
      <c r="KV75" s="19">
        <f t="shared" ca="1" si="597"/>
        <v>0</v>
      </c>
      <c r="KW75" s="19">
        <f t="shared" ca="1" si="597"/>
        <v>0</v>
      </c>
      <c r="KX75" s="19">
        <f t="shared" ca="1" si="597"/>
        <v>1</v>
      </c>
      <c r="KY75" s="19">
        <f t="shared" ca="1" si="597"/>
        <v>0</v>
      </c>
      <c r="KZ75" s="19">
        <f t="shared" ca="1" si="597"/>
        <v>0</v>
      </c>
      <c r="LA75" s="19">
        <f t="shared" ca="1" si="597"/>
        <v>0</v>
      </c>
      <c r="LB75" s="19">
        <f t="shared" ca="1" si="597"/>
        <v>0</v>
      </c>
      <c r="LC75" s="19">
        <f t="shared" ca="1" si="597"/>
        <v>1</v>
      </c>
      <c r="LD75" s="9"/>
      <c r="LE75" s="19" t="str">
        <f t="shared" ca="1" si="548"/>
        <v>-</v>
      </c>
      <c r="LF75" s="19" t="str">
        <f t="shared" ca="1" si="548"/>
        <v>-</v>
      </c>
      <c r="LG75" s="19" t="str">
        <f t="shared" ca="1" si="548"/>
        <v>-</v>
      </c>
      <c r="LH75" s="19" t="str">
        <f t="shared" ca="1" si="548"/>
        <v>-</v>
      </c>
      <c r="LI75" s="5" t="b">
        <f t="shared" ca="1" si="585"/>
        <v>0</v>
      </c>
      <c r="LJ75" s="5" t="b">
        <f t="shared" ca="1" si="586"/>
        <v>0</v>
      </c>
      <c r="LK75" s="5" t="b">
        <f t="shared" ca="1" si="586"/>
        <v>1</v>
      </c>
      <c r="LL75" s="5" t="b">
        <f t="shared" ca="1" si="586"/>
        <v>0</v>
      </c>
      <c r="LM75" s="136">
        <f t="shared" ca="1" si="587"/>
        <v>2</v>
      </c>
      <c r="LN75" s="136">
        <f t="shared" ca="1" si="587"/>
        <v>2</v>
      </c>
      <c r="LO75" s="5" t="b">
        <f t="shared" ca="1" si="588"/>
        <v>0</v>
      </c>
      <c r="LP75" s="5" t="b">
        <f t="shared" ca="1" si="588"/>
        <v>0</v>
      </c>
      <c r="LQ75" s="5" t="b">
        <f t="shared" ca="1" si="588"/>
        <v>1</v>
      </c>
      <c r="LR75" s="5" t="b">
        <f t="shared" ca="1" si="588"/>
        <v>0</v>
      </c>
      <c r="LS75" s="5">
        <f t="shared" ca="1" si="589"/>
        <v>1</v>
      </c>
      <c r="LT75" s="5">
        <f t="shared" ca="1" si="589"/>
        <v>0.66</v>
      </c>
      <c r="LU75" s="5" t="b">
        <f t="shared" ca="1" si="590"/>
        <v>1</v>
      </c>
      <c r="LV75" s="5" t="str" cm="1">
        <f t="array" aca="1" ref="LV75" ca="1">IF(OR(LW75:MD75&lt;&gt;"-"),TRUE,"-")</f>
        <v>-</v>
      </c>
      <c r="LW75" s="19" t="str">
        <f t="shared" ca="1" si="550"/>
        <v>-</v>
      </c>
      <c r="LX75" s="19" t="str">
        <f t="shared" ca="1" si="550"/>
        <v>-</v>
      </c>
      <c r="LY75" s="19" t="str">
        <f t="shared" ca="1" si="550"/>
        <v>-</v>
      </c>
      <c r="LZ75" s="19" t="str">
        <f t="shared" ca="1" si="550"/>
        <v>-</v>
      </c>
      <c r="MA75" s="19" t="str">
        <f t="shared" ca="1" si="550"/>
        <v>-</v>
      </c>
      <c r="MB75" s="19" t="str">
        <f t="shared" ca="1" si="550"/>
        <v>-</v>
      </c>
      <c r="MC75" s="19" t="str">
        <f t="shared" ca="1" si="550"/>
        <v>-</v>
      </c>
      <c r="MD75" s="19" t="str">
        <f t="shared" ca="1" si="550"/>
        <v>-</v>
      </c>
      <c r="ME75" s="5" t="b">
        <f t="array" aca="1" ref="ME75" ca="1">IF(OR(MF75:ML75&lt;&gt;"-"),TRUE,"-")</f>
        <v>1</v>
      </c>
      <c r="MF75" s="19">
        <f t="shared" ca="1" si="551"/>
        <v>0</v>
      </c>
      <c r="MG75" s="19" t="str">
        <f t="shared" ca="1" si="551"/>
        <v>-</v>
      </c>
      <c r="MH75" s="19">
        <f t="shared" ca="1" si="551"/>
        <v>999999</v>
      </c>
      <c r="MI75" s="19">
        <f t="shared" ca="1" si="551"/>
        <v>999999</v>
      </c>
      <c r="MJ75" s="19">
        <f t="shared" ca="1" si="551"/>
        <v>999999</v>
      </c>
      <c r="MK75" s="19">
        <f t="shared" ca="1" si="551"/>
        <v>999999</v>
      </c>
      <c r="ML75" s="19">
        <f t="shared" ca="1" si="551"/>
        <v>999999</v>
      </c>
      <c r="MM75" s="19" t="str">
        <f t="shared" ca="1" si="551"/>
        <v>-</v>
      </c>
      <c r="MN75" s="19" t="str">
        <f t="shared" ca="1" si="551"/>
        <v>-</v>
      </c>
      <c r="MO75" s="19" t="str">
        <f t="shared" ca="1" si="551"/>
        <v>-</v>
      </c>
      <c r="MP75" s="19" t="b">
        <f t="shared" ca="1" si="551"/>
        <v>0</v>
      </c>
      <c r="MQ75" s="19">
        <f t="shared" ca="1" si="551"/>
        <v>0</v>
      </c>
      <c r="MR75" s="5" t="str">
        <f t="shared" ca="1" si="591"/>
        <v>-</v>
      </c>
      <c r="MS75" s="5" t="str">
        <f t="shared" ca="1" si="591"/>
        <v>-</v>
      </c>
      <c r="MT75" s="5" t="str">
        <f t="shared" ca="1" si="591"/>
        <v>-</v>
      </c>
      <c r="MU75" s="5" t="str">
        <f t="shared" ca="1" si="591"/>
        <v>-</v>
      </c>
      <c r="MV75" s="19" t="str">
        <f t="shared" ref="MV75:NV76" ca="1" si="616">OFFSET(MV$5,$B75,0)</f>
        <v>-</v>
      </c>
      <c r="MW75" s="19" t="str">
        <f t="shared" ca="1" si="616"/>
        <v>-</v>
      </c>
      <c r="MX75" s="19" t="str">
        <f t="shared" ca="1" si="616"/>
        <v>-</v>
      </c>
      <c r="MY75" s="19" t="str">
        <f t="shared" ca="1" si="616"/>
        <v>-</v>
      </c>
      <c r="MZ75" s="19" t="str">
        <f t="shared" ca="1" si="616"/>
        <v>-</v>
      </c>
      <c r="NA75" s="19" t="str">
        <f t="shared" ca="1" si="616"/>
        <v>-</v>
      </c>
      <c r="NB75" s="19" t="str">
        <f t="shared" ca="1" si="616"/>
        <v>-</v>
      </c>
      <c r="NC75" s="5" t="str">
        <f t="shared" ca="1" si="592"/>
        <v>-</v>
      </c>
      <c r="ND75" s="5">
        <f t="shared" ca="1" si="592"/>
        <v>500</v>
      </c>
      <c r="NE75" s="5">
        <f t="shared" ca="1" si="592"/>
        <v>500</v>
      </c>
      <c r="NF75" s="5" t="str">
        <f t="shared" ca="1" si="592"/>
        <v>-</v>
      </c>
      <c r="NG75" s="5">
        <f t="shared" ca="1" si="592"/>
        <v>150</v>
      </c>
      <c r="NH75" s="5">
        <f t="shared" ca="1" si="592"/>
        <v>550</v>
      </c>
      <c r="NI75" s="5">
        <f t="shared" ca="1" si="593"/>
        <v>1</v>
      </c>
      <c r="NJ75" s="9"/>
      <c r="NK75" s="19">
        <f t="shared" ca="1" si="616"/>
        <v>70</v>
      </c>
      <c r="NL75" s="19">
        <f t="shared" ca="1" si="616"/>
        <v>50</v>
      </c>
      <c r="NM75" s="19">
        <f t="shared" ca="1" si="616"/>
        <v>75</v>
      </c>
      <c r="NN75" s="19">
        <f t="shared" ca="1" si="616"/>
        <v>50</v>
      </c>
      <c r="NO75" s="5">
        <f t="shared" ca="1" si="554"/>
        <v>1</v>
      </c>
      <c r="NP75" s="5">
        <f t="shared" ca="1" si="555"/>
        <v>1</v>
      </c>
      <c r="NQ75" s="5">
        <f t="shared" ca="1" si="556"/>
        <v>1</v>
      </c>
      <c r="NR75" s="463">
        <v>2.5</v>
      </c>
      <c r="NS75" s="9"/>
      <c r="NT75" s="19" t="b">
        <f t="shared" ca="1" si="616"/>
        <v>0</v>
      </c>
      <c r="NU75" s="19" t="b">
        <f t="shared" ca="1" si="616"/>
        <v>0</v>
      </c>
      <c r="NV75" s="19" t="str">
        <f t="shared" ca="1" si="616"/>
        <v>-</v>
      </c>
      <c r="NW75" s="19" t="str">
        <f t="shared" ca="1" si="610"/>
        <v>-</v>
      </c>
      <c r="NX75" s="19">
        <f t="shared" ca="1" si="610"/>
        <v>1</v>
      </c>
      <c r="NY75" s="19">
        <f t="shared" ca="1" si="610"/>
        <v>1</v>
      </c>
      <c r="NZ75" s="19">
        <f t="shared" ca="1" si="610"/>
        <v>2.1403206110492325</v>
      </c>
      <c r="OA75" s="19">
        <f t="shared" ca="1" si="610"/>
        <v>1.965073149607067</v>
      </c>
      <c r="OB75" s="19">
        <f t="shared" ca="1" si="610"/>
        <v>1.9869867897902949</v>
      </c>
      <c r="OC75" s="19">
        <f t="shared" ca="1" si="610"/>
        <v>0.84809443844984356</v>
      </c>
      <c r="OD75" s="19">
        <f t="shared" ca="1" si="610"/>
        <v>1.2867145190754228</v>
      </c>
      <c r="OE75" s="19">
        <f t="shared" ca="1" si="610"/>
        <v>1</v>
      </c>
      <c r="OF75" s="19">
        <f t="shared" ca="1" si="610"/>
        <v>0.26</v>
      </c>
      <c r="OG75" s="9"/>
      <c r="OH75" s="535" t="str">
        <f t="shared" ca="1" si="558"/>
        <v>-</v>
      </c>
      <c r="OI75" s="535" t="str">
        <f t="shared" ca="1" si="558"/>
        <v>-</v>
      </c>
      <c r="OJ75" s="535" t="str">
        <f t="shared" ca="1" si="558"/>
        <v>-</v>
      </c>
      <c r="OK75" s="535" t="str">
        <f t="shared" ca="1" si="600"/>
        <v>-</v>
      </c>
      <c r="OL75" s="535" t="str">
        <f t="shared" ca="1" si="600"/>
        <v>-</v>
      </c>
      <c r="OM75" s="535" t="str">
        <f t="shared" ca="1" si="600"/>
        <v>-</v>
      </c>
      <c r="ON75" s="535" t="str">
        <f t="shared" ca="1" si="600"/>
        <v>-</v>
      </c>
      <c r="OO75" s="535" t="str">
        <f t="shared" ca="1" si="600"/>
        <v>-</v>
      </c>
      <c r="OP75" s="535" t="str">
        <f t="shared" ca="1" si="600"/>
        <v>-</v>
      </c>
      <c r="OQ75" s="535" t="str">
        <f t="shared" ca="1" si="600"/>
        <v>-</v>
      </c>
      <c r="OR75" s="535" t="str">
        <f t="shared" ca="1" si="600"/>
        <v>-</v>
      </c>
      <c r="OS75" s="535" t="str">
        <f t="shared" ca="1" si="600"/>
        <v>-</v>
      </c>
      <c r="OT75" s="535" t="str">
        <f t="shared" ca="1" si="600"/>
        <v>-</v>
      </c>
      <c r="OU75" s="535" t="str">
        <f t="shared" ca="1" si="600"/>
        <v>-</v>
      </c>
      <c r="OV75" s="535" t="str">
        <f t="shared" ca="1" si="600"/>
        <v>-</v>
      </c>
      <c r="OW75" s="535" t="str">
        <f t="shared" ca="1" si="600"/>
        <v>-</v>
      </c>
      <c r="OX75" s="535" t="str">
        <f t="shared" ca="1" si="600"/>
        <v>-</v>
      </c>
      <c r="OY75" s="535" t="str">
        <f t="shared" ca="1" si="600"/>
        <v>-</v>
      </c>
      <c r="OZ75" s="535" t="str">
        <f t="shared" ca="1" si="600"/>
        <v>-</v>
      </c>
      <c r="PA75" s="535" t="str">
        <f t="shared" ca="1" si="600"/>
        <v>-</v>
      </c>
      <c r="PB75" s="535" t="str">
        <f t="shared" ca="1" si="600"/>
        <v>-</v>
      </c>
      <c r="PC75" s="535" t="str">
        <f t="shared" ca="1" si="600"/>
        <v>-</v>
      </c>
      <c r="PD75" s="535" t="str">
        <f t="shared" ca="1" si="600"/>
        <v>-</v>
      </c>
      <c r="PE75" s="535" t="str">
        <f t="shared" ca="1" si="600"/>
        <v>-</v>
      </c>
      <c r="PF75" s="535" t="str">
        <f t="shared" ca="1" si="600"/>
        <v>-</v>
      </c>
      <c r="PG75" s="535" t="str">
        <f t="shared" ca="1" si="600"/>
        <v>-</v>
      </c>
      <c r="PH75" s="535" t="str">
        <f t="shared" ca="1" si="600"/>
        <v>-</v>
      </c>
      <c r="PI75" s="535" t="str">
        <f t="shared" ca="1" si="600"/>
        <v>-</v>
      </c>
      <c r="PJ75" s="535" t="str">
        <f t="shared" ca="1" si="600"/>
        <v>-</v>
      </c>
      <c r="PK75" s="535" t="str">
        <f t="shared" ca="1" si="600"/>
        <v>-</v>
      </c>
      <c r="PL75" s="535" t="str">
        <f t="shared" ca="1" si="600"/>
        <v>-</v>
      </c>
      <c r="PM75" s="535" t="str">
        <f t="shared" ca="1" si="600"/>
        <v>-</v>
      </c>
      <c r="PN75" s="535" t="str">
        <f t="shared" ca="1" si="600"/>
        <v>-</v>
      </c>
      <c r="PO75" s="535" t="str">
        <f t="shared" ca="1" si="600"/>
        <v>-</v>
      </c>
      <c r="PP75" s="535" t="str">
        <f t="shared" ca="1" si="600"/>
        <v>-</v>
      </c>
      <c r="PQ75" s="535" t="str">
        <f t="shared" ca="1" si="600"/>
        <v>-</v>
      </c>
      <c r="PR75" s="545" t="str">
        <f t="shared" ca="1" si="611"/>
        <v>-</v>
      </c>
      <c r="PS75" s="545" t="str">
        <f t="shared" ca="1" si="611"/>
        <v>-</v>
      </c>
      <c r="PT75" s="545" t="str">
        <f t="shared" ca="1" si="611"/>
        <v>-</v>
      </c>
      <c r="PU75" s="545" t="str">
        <f t="shared" ca="1" si="611"/>
        <v>-</v>
      </c>
      <c r="PV75" s="545" t="str">
        <f t="shared" ca="1" si="611"/>
        <v>-</v>
      </c>
      <c r="PW75" s="545" t="str">
        <f t="shared" ca="1" si="611"/>
        <v>-</v>
      </c>
      <c r="PX75" s="545" t="str">
        <f t="shared" ca="1" si="611"/>
        <v>-</v>
      </c>
      <c r="PY75" s="545" t="str">
        <f t="shared" ca="1" si="611"/>
        <v>-</v>
      </c>
      <c r="PZ75" s="545" t="str">
        <f t="shared" ca="1" si="611"/>
        <v>-</v>
      </c>
      <c r="QA75" s="545" t="str">
        <f t="shared" ca="1" si="611"/>
        <v>-</v>
      </c>
      <c r="QB75" s="545" t="str">
        <f t="shared" ca="1" si="611"/>
        <v>-</v>
      </c>
      <c r="QC75" s="545" t="str">
        <f t="shared" ca="1" si="611"/>
        <v>-</v>
      </c>
      <c r="QD75" s="545" t="str">
        <f t="shared" ca="1" si="611"/>
        <v>-</v>
      </c>
      <c r="QE75" s="545" t="str">
        <f t="shared" ca="1" si="611"/>
        <v>-</v>
      </c>
      <c r="QF75" s="545" t="str">
        <f t="shared" ca="1" si="611"/>
        <v>-</v>
      </c>
      <c r="QG75" s="545" t="str">
        <f t="shared" ca="1" si="611"/>
        <v>-</v>
      </c>
      <c r="QH75" s="545" t="str">
        <f t="shared" ca="1" si="611"/>
        <v>-</v>
      </c>
      <c r="QI75" s="545" t="str">
        <f t="shared" ca="1" si="611"/>
        <v>-</v>
      </c>
      <c r="QJ75" s="545" t="str">
        <f t="shared" ca="1" si="611"/>
        <v>-</v>
      </c>
      <c r="QK75" s="545" t="str">
        <f t="shared" ca="1" si="611"/>
        <v>-</v>
      </c>
      <c r="QL75" s="545" t="str">
        <f t="shared" ca="1" si="611"/>
        <v>-</v>
      </c>
      <c r="QM75" s="545" t="str">
        <f t="shared" ca="1" si="606"/>
        <v>-</v>
      </c>
      <c r="QN75" s="545" t="str">
        <f t="shared" ca="1" si="606"/>
        <v>-</v>
      </c>
      <c r="QO75" s="545" t="str">
        <f t="shared" ca="1" si="606"/>
        <v>-</v>
      </c>
      <c r="QP75" s="545" t="str">
        <f t="shared" ca="1" si="606"/>
        <v>-</v>
      </c>
      <c r="QQ75" s="545" t="str">
        <f t="shared" ca="1" si="606"/>
        <v>-</v>
      </c>
      <c r="QR75" s="535" t="str">
        <f t="shared" ca="1" si="560"/>
        <v>-</v>
      </c>
      <c r="QS75" s="535" t="str">
        <f t="shared" ca="1" si="560"/>
        <v>-</v>
      </c>
      <c r="QT75" s="535" t="str">
        <f t="shared" ca="1" si="560"/>
        <v>-</v>
      </c>
      <c r="QU75" s="535" t="str">
        <f t="shared" ca="1" si="601"/>
        <v>-</v>
      </c>
      <c r="QV75" s="535" t="str">
        <f t="shared" ca="1" si="601"/>
        <v>-</v>
      </c>
      <c r="QW75" s="535" t="str">
        <f t="shared" ca="1" si="601"/>
        <v>-</v>
      </c>
      <c r="QX75" s="535" t="str">
        <f t="shared" ca="1" si="601"/>
        <v>-</v>
      </c>
      <c r="QY75" s="535" t="str">
        <f t="shared" ca="1" si="601"/>
        <v>-</v>
      </c>
      <c r="QZ75" s="535" t="str">
        <f t="shared" ca="1" si="601"/>
        <v>-</v>
      </c>
      <c r="RA75" s="535" t="str">
        <f t="shared" ca="1" si="601"/>
        <v>-</v>
      </c>
      <c r="RB75" s="535" t="str">
        <f t="shared" ca="1" si="601"/>
        <v>-</v>
      </c>
      <c r="RC75" s="535" t="str">
        <f t="shared" ca="1" si="601"/>
        <v>-</v>
      </c>
      <c r="RD75" s="535" t="b">
        <f t="shared" ca="1" si="601"/>
        <v>1</v>
      </c>
      <c r="RE75" s="535" t="b">
        <f t="shared" ca="1" si="601"/>
        <v>1</v>
      </c>
      <c r="RF75" s="535" t="b">
        <f t="shared" ca="1" si="601"/>
        <v>1</v>
      </c>
      <c r="RG75" s="535" t="b">
        <f t="shared" ca="1" si="601"/>
        <v>1</v>
      </c>
      <c r="RH75" s="535" t="b">
        <f t="shared" ca="1" si="601"/>
        <v>1</v>
      </c>
      <c r="RI75" s="535" t="b">
        <f t="shared" ca="1" si="601"/>
        <v>1</v>
      </c>
      <c r="RJ75" s="535" t="str">
        <f t="shared" ca="1" si="601"/>
        <v>-</v>
      </c>
      <c r="RK75" s="535" t="str">
        <f t="shared" ca="1" si="601"/>
        <v>-</v>
      </c>
      <c r="RL75" s="535" t="str">
        <f t="shared" ca="1" si="601"/>
        <v>-</v>
      </c>
      <c r="RM75" s="535" t="str">
        <f t="shared" ca="1" si="601"/>
        <v>-</v>
      </c>
      <c r="RN75" s="535" t="str">
        <f t="shared" ca="1" si="601"/>
        <v>-</v>
      </c>
      <c r="RO75" s="535" t="str">
        <f t="shared" ca="1" si="601"/>
        <v>-</v>
      </c>
      <c r="RP75" s="535" t="str">
        <f t="shared" ca="1" si="601"/>
        <v>-</v>
      </c>
      <c r="RQ75" s="535" t="str">
        <f t="shared" ca="1" si="601"/>
        <v>-</v>
      </c>
      <c r="RR75" s="535" t="str">
        <f t="shared" ca="1" si="601"/>
        <v>-</v>
      </c>
      <c r="RS75" s="535" t="str">
        <f t="shared" ca="1" si="601"/>
        <v>-</v>
      </c>
      <c r="RT75" s="535" t="str">
        <f t="shared" ca="1" si="601"/>
        <v>-</v>
      </c>
      <c r="RU75" s="535" t="str">
        <f t="shared" ca="1" si="601"/>
        <v>-</v>
      </c>
      <c r="RV75" s="535" t="str">
        <f t="shared" ca="1" si="601"/>
        <v>-</v>
      </c>
      <c r="RW75" s="535" t="str">
        <f t="shared" ca="1" si="601"/>
        <v>-</v>
      </c>
      <c r="RX75" s="535" t="str">
        <f t="shared" ca="1" si="601"/>
        <v>-</v>
      </c>
      <c r="RY75" s="535" t="str">
        <f t="shared" ca="1" si="601"/>
        <v>-</v>
      </c>
      <c r="RZ75" s="535" t="str">
        <f t="shared" ca="1" si="601"/>
        <v>-</v>
      </c>
      <c r="SA75" s="535" t="str">
        <f t="shared" ca="1" si="601"/>
        <v>-</v>
      </c>
      <c r="SB75" s="545" t="b">
        <f t="shared" ca="1" si="612"/>
        <v>1</v>
      </c>
      <c r="SC75" s="545" t="b">
        <f t="shared" ca="1" si="612"/>
        <v>1</v>
      </c>
      <c r="SD75" s="545" t="b">
        <f t="shared" ca="1" si="612"/>
        <v>1</v>
      </c>
      <c r="SE75" s="545" t="b">
        <f t="shared" ca="1" si="612"/>
        <v>1</v>
      </c>
      <c r="SF75" s="545" t="b">
        <f t="shared" ca="1" si="612"/>
        <v>1</v>
      </c>
      <c r="SG75" s="545" t="b">
        <f t="shared" ca="1" si="612"/>
        <v>1</v>
      </c>
      <c r="SH75" s="545" t="b">
        <f t="shared" ca="1" si="612"/>
        <v>1</v>
      </c>
      <c r="SI75" s="545" t="b">
        <f t="shared" ca="1" si="612"/>
        <v>1</v>
      </c>
      <c r="SJ75" s="545" t="b">
        <f t="shared" ca="1" si="612"/>
        <v>1</v>
      </c>
      <c r="SK75" s="545" t="b">
        <f t="shared" ca="1" si="612"/>
        <v>1</v>
      </c>
      <c r="SL75" s="545" t="b">
        <f t="shared" ca="1" si="612"/>
        <v>1</v>
      </c>
      <c r="SM75" s="545" t="b">
        <f t="shared" ca="1" si="612"/>
        <v>1</v>
      </c>
      <c r="SN75" s="545" t="b">
        <f t="shared" ca="1" si="612"/>
        <v>1</v>
      </c>
      <c r="SO75" s="545" t="b">
        <f t="shared" ca="1" si="612"/>
        <v>1</v>
      </c>
      <c r="SP75" s="545" t="b">
        <f t="shared" ca="1" si="612"/>
        <v>1</v>
      </c>
      <c r="SQ75" s="545" t="b">
        <f t="shared" ca="1" si="612"/>
        <v>1</v>
      </c>
      <c r="SR75" s="545" t="b">
        <f t="shared" ca="1" si="612"/>
        <v>1</v>
      </c>
      <c r="SS75" s="545" t="b">
        <f t="shared" ca="1" si="612"/>
        <v>1</v>
      </c>
      <c r="ST75" s="545" t="b">
        <f t="shared" ca="1" si="612"/>
        <v>1</v>
      </c>
      <c r="SU75" s="545" t="b">
        <f t="shared" ca="1" si="612"/>
        <v>1</v>
      </c>
      <c r="SV75" s="545" t="b">
        <f t="shared" ca="1" si="612"/>
        <v>1</v>
      </c>
      <c r="SW75" s="545" t="b">
        <f t="shared" ca="1" si="607"/>
        <v>1</v>
      </c>
      <c r="SX75" s="545" t="b">
        <f t="shared" ca="1" si="607"/>
        <v>1</v>
      </c>
      <c r="SY75" s="545" t="b">
        <f t="shared" ca="1" si="607"/>
        <v>1</v>
      </c>
      <c r="SZ75" s="545" t="b">
        <f t="shared" ca="1" si="607"/>
        <v>1</v>
      </c>
      <c r="TA75" s="545" t="b">
        <f t="shared" ca="1" si="607"/>
        <v>1</v>
      </c>
      <c r="TB75" s="535" t="str">
        <f t="shared" ca="1" si="562"/>
        <v>-</v>
      </c>
      <c r="TC75" s="535" t="str">
        <f t="shared" ca="1" si="562"/>
        <v>-</v>
      </c>
      <c r="TD75" s="535" t="str">
        <f t="shared" ca="1" si="562"/>
        <v>-</v>
      </c>
      <c r="TE75" s="535" t="str">
        <f t="shared" ca="1" si="602"/>
        <v>-</v>
      </c>
      <c r="TF75" s="535" t="str">
        <f t="shared" ca="1" si="602"/>
        <v>-</v>
      </c>
      <c r="TG75" s="535" t="str">
        <f t="shared" ca="1" si="602"/>
        <v>-</v>
      </c>
      <c r="TH75" s="535" t="str">
        <f t="shared" ca="1" si="602"/>
        <v>-</v>
      </c>
      <c r="TI75" s="535" t="str">
        <f t="shared" ca="1" si="602"/>
        <v>-</v>
      </c>
      <c r="TJ75" s="535" t="str">
        <f t="shared" ca="1" si="602"/>
        <v>-</v>
      </c>
      <c r="TK75" s="535" t="str">
        <f t="shared" ca="1" si="602"/>
        <v>-</v>
      </c>
      <c r="TL75" s="535" t="str">
        <f t="shared" ca="1" si="602"/>
        <v>-</v>
      </c>
      <c r="TM75" s="535" t="str">
        <f t="shared" ca="1" si="602"/>
        <v>-</v>
      </c>
      <c r="TN75" s="535" t="str">
        <f t="shared" ca="1" si="602"/>
        <v>-</v>
      </c>
      <c r="TO75" s="535" t="str">
        <f t="shared" ca="1" si="602"/>
        <v>-</v>
      </c>
      <c r="TP75" s="535" t="str">
        <f t="shared" ca="1" si="602"/>
        <v>-</v>
      </c>
      <c r="TQ75" s="535" t="str">
        <f t="shared" ca="1" si="602"/>
        <v>-</v>
      </c>
      <c r="TR75" s="535" t="str">
        <f t="shared" ca="1" si="602"/>
        <v>-</v>
      </c>
      <c r="TS75" s="535" t="str">
        <f t="shared" ca="1" si="602"/>
        <v>-</v>
      </c>
      <c r="TT75" s="535" t="str">
        <f t="shared" ca="1" si="602"/>
        <v>-</v>
      </c>
      <c r="TU75" s="535" t="str">
        <f t="shared" ca="1" si="602"/>
        <v>-</v>
      </c>
      <c r="TV75" s="535" t="str">
        <f t="shared" ca="1" si="602"/>
        <v>-</v>
      </c>
      <c r="TW75" s="535" t="str">
        <f t="shared" ca="1" si="602"/>
        <v>-</v>
      </c>
      <c r="TX75" s="535" t="str">
        <f t="shared" ca="1" si="602"/>
        <v>-</v>
      </c>
      <c r="TY75" s="535" t="str">
        <f t="shared" ca="1" si="602"/>
        <v>-</v>
      </c>
      <c r="TZ75" s="535" t="str">
        <f t="shared" ca="1" si="602"/>
        <v>-</v>
      </c>
      <c r="UA75" s="535" t="str">
        <f t="shared" ca="1" si="602"/>
        <v>-</v>
      </c>
      <c r="UB75" s="535" t="str">
        <f t="shared" ca="1" si="602"/>
        <v>-</v>
      </c>
      <c r="UC75" s="535" t="str">
        <f t="shared" ca="1" si="602"/>
        <v>-</v>
      </c>
      <c r="UD75" s="535" t="str">
        <f t="shared" ca="1" si="602"/>
        <v>-</v>
      </c>
      <c r="UE75" s="535" t="str">
        <f t="shared" ca="1" si="602"/>
        <v>-</v>
      </c>
      <c r="UF75" s="535" t="str">
        <f t="shared" ca="1" si="602"/>
        <v>-</v>
      </c>
      <c r="UG75" s="535" t="str">
        <f t="shared" ca="1" si="602"/>
        <v>-</v>
      </c>
      <c r="UH75" s="535" t="str">
        <f t="shared" ca="1" si="602"/>
        <v>-</v>
      </c>
      <c r="UI75" s="535" t="str">
        <f t="shared" ca="1" si="602"/>
        <v>-</v>
      </c>
      <c r="UJ75" s="535" t="str">
        <f t="shared" ca="1" si="602"/>
        <v>-</v>
      </c>
      <c r="UK75" s="535" t="str">
        <f t="shared" ca="1" si="602"/>
        <v>-</v>
      </c>
      <c r="UL75" s="545" t="str">
        <f t="shared" ca="1" si="613"/>
        <v>-</v>
      </c>
      <c r="UM75" s="545" t="str">
        <f t="shared" ca="1" si="613"/>
        <v>-</v>
      </c>
      <c r="UN75" s="545" t="str">
        <f t="shared" ca="1" si="613"/>
        <v>-</v>
      </c>
      <c r="UO75" s="545" t="str">
        <f t="shared" ca="1" si="613"/>
        <v>-</v>
      </c>
      <c r="UP75" s="545" t="str">
        <f t="shared" ca="1" si="613"/>
        <v>-</v>
      </c>
      <c r="UQ75" s="545" t="str">
        <f t="shared" ca="1" si="613"/>
        <v>-</v>
      </c>
      <c r="UR75" s="545" t="str">
        <f t="shared" ca="1" si="613"/>
        <v>-</v>
      </c>
      <c r="US75" s="545" t="str">
        <f t="shared" ca="1" si="613"/>
        <v>-</v>
      </c>
      <c r="UT75" s="545" t="str">
        <f t="shared" ca="1" si="613"/>
        <v>-</v>
      </c>
      <c r="UU75" s="545" t="str">
        <f t="shared" ca="1" si="613"/>
        <v>-</v>
      </c>
      <c r="UV75" s="545" t="str">
        <f t="shared" ca="1" si="613"/>
        <v>-</v>
      </c>
      <c r="UW75" s="545" t="str">
        <f t="shared" ca="1" si="613"/>
        <v>-</v>
      </c>
      <c r="UX75" s="545" t="str">
        <f t="shared" ca="1" si="613"/>
        <v>-</v>
      </c>
      <c r="UY75" s="545" t="str">
        <f t="shared" ca="1" si="613"/>
        <v>-</v>
      </c>
      <c r="UZ75" s="545" t="str">
        <f t="shared" ca="1" si="613"/>
        <v>-</v>
      </c>
      <c r="VA75" s="545" t="str">
        <f t="shared" ca="1" si="613"/>
        <v>-</v>
      </c>
      <c r="VB75" s="545" t="str">
        <f t="shared" ca="1" si="613"/>
        <v>-</v>
      </c>
      <c r="VC75" s="545" t="str">
        <f t="shared" ca="1" si="613"/>
        <v>-</v>
      </c>
      <c r="VD75" s="545" t="str">
        <f t="shared" ca="1" si="613"/>
        <v>-</v>
      </c>
      <c r="VE75" s="545" t="str">
        <f t="shared" ca="1" si="613"/>
        <v>-</v>
      </c>
      <c r="VF75" s="545" t="str">
        <f t="shared" ca="1" si="613"/>
        <v>-</v>
      </c>
      <c r="VG75" s="545" t="str">
        <f t="shared" ca="1" si="608"/>
        <v>-</v>
      </c>
      <c r="VH75" s="545" t="str">
        <f t="shared" ca="1" si="608"/>
        <v>-</v>
      </c>
      <c r="VI75" s="545" t="str">
        <f t="shared" ca="1" si="608"/>
        <v>-</v>
      </c>
      <c r="VJ75" s="545" t="str">
        <f t="shared" ca="1" si="608"/>
        <v>-</v>
      </c>
      <c r="VK75" s="545" t="str">
        <f t="shared" ca="1" si="608"/>
        <v>-</v>
      </c>
      <c r="VL75" s="19">
        <f t="shared" ca="1" si="564"/>
        <v>1</v>
      </c>
      <c r="VM75" s="23">
        <v>0</v>
      </c>
    </row>
    <row r="76" spans="1:585" outlineLevel="2">
      <c r="A76" s="21">
        <f t="shared" si="127"/>
        <v>71</v>
      </c>
      <c r="B76" s="21">
        <f t="shared" si="565"/>
        <v>26</v>
      </c>
      <c r="C76">
        <v>301</v>
      </c>
      <c r="D76" s="136" t="str">
        <f t="shared" ca="1" si="498"/>
        <v>GSW</v>
      </c>
      <c r="E76" t="b">
        <v>1</v>
      </c>
      <c r="F76" t="b">
        <v>0</v>
      </c>
      <c r="G76" t="b">
        <f t="shared" ref="G76" si="617">E76</f>
        <v>1</v>
      </c>
      <c r="H76" s="215">
        <f t="shared" ca="1" si="595"/>
        <v>12</v>
      </c>
      <c r="I76" s="19">
        <f t="shared" ca="1" si="500"/>
        <v>1</v>
      </c>
      <c r="J76" s="19">
        <f t="shared" ca="1" si="500"/>
        <v>0</v>
      </c>
      <c r="K76" s="19">
        <f t="shared" ca="1" si="500"/>
        <v>0</v>
      </c>
      <c r="L76" s="19">
        <f t="shared" ca="1" si="500"/>
        <v>0</v>
      </c>
      <c r="M76" s="19">
        <f t="shared" ca="1" si="500"/>
        <v>2</v>
      </c>
      <c r="N76" s="19">
        <f t="shared" ca="1" si="500"/>
        <v>2</v>
      </c>
      <c r="O76" s="19">
        <f t="shared" ca="1" si="500"/>
        <v>3</v>
      </c>
      <c r="P76" s="19">
        <f t="shared" ca="1" si="500"/>
        <v>2</v>
      </c>
      <c r="Q76" s="19">
        <f t="shared" ca="1" si="500"/>
        <v>2</v>
      </c>
      <c r="R76" s="19">
        <f t="shared" ca="1" si="500"/>
        <v>0</v>
      </c>
      <c r="S76" s="19">
        <f t="shared" ca="1" si="500"/>
        <v>0</v>
      </c>
      <c r="T76" s="19">
        <f t="shared" ca="1" si="500"/>
        <v>0</v>
      </c>
      <c r="U76" s="19">
        <f t="shared" ca="1" si="500"/>
        <v>0</v>
      </c>
      <c r="V76" s="19">
        <f t="shared" ca="1" si="500"/>
        <v>0</v>
      </c>
      <c r="W76" s="19">
        <f t="shared" ca="1" si="500"/>
        <v>1</v>
      </c>
      <c r="X76" s="19">
        <f t="shared" ca="1" si="500"/>
        <v>1</v>
      </c>
      <c r="Y76" s="19">
        <f t="shared" ca="1" si="501"/>
        <v>1</v>
      </c>
      <c r="Z76" s="211"/>
      <c r="AA76" s="211"/>
      <c r="AB76" s="211"/>
      <c r="AC76" s="211"/>
      <c r="AD76" s="211"/>
      <c r="AE76" s="19">
        <f t="shared" ca="1" si="596"/>
        <v>0</v>
      </c>
      <c r="AF76" s="211"/>
      <c r="AG76" s="211"/>
      <c r="AH76" s="211"/>
      <c r="AI76" s="211"/>
      <c r="AJ76" s="211"/>
      <c r="AK76" s="211"/>
      <c r="AL76" s="211"/>
      <c r="AM76" s="211"/>
      <c r="AN76" s="136">
        <f t="shared" ca="1" si="502"/>
        <v>2</v>
      </c>
      <c r="AO76" s="136">
        <f ca="1">INDEX(CHOOSE($P76,DataAutumn!i.AdultDrys,DataWinter!i.AdultDrys,DataSpring!i.AdultDrys),1,$O76)</f>
        <v>4</v>
      </c>
      <c r="AP76" s="5">
        <f t="shared" ca="1" si="503"/>
        <v>1</v>
      </c>
      <c r="AQ76" s="5">
        <f t="shared" ca="1" si="503"/>
        <v>1</v>
      </c>
      <c r="AR76" s="5">
        <f t="shared" ca="1" si="504"/>
        <v>3</v>
      </c>
      <c r="AS76" s="211"/>
      <c r="AT76" s="211"/>
      <c r="AU76" s="211"/>
      <c r="AV76" s="353" t="str">
        <f t="shared" ca="1" si="566"/>
        <v>Gooding Ca 00012 GSW Lupin---- Graz---- OatF---- Graz---- GP100% YIELD300% (F33N11)</v>
      </c>
      <c r="AW76" s="9" t="str">
        <f ca="1">IF(COUNTIF(AV$5:AV76,AV76)=1,"-","Dup")</f>
        <v>-</v>
      </c>
      <c r="AX76" s="9"/>
      <c r="AY76" s="19" t="str">
        <f t="shared" ca="1" si="505"/>
        <v>-</v>
      </c>
      <c r="AZ76" s="19" t="str">
        <f t="shared" ca="1" si="505"/>
        <v>-</v>
      </c>
      <c r="BA76" s="19" t="str">
        <f t="shared" ca="1" si="505"/>
        <v>-</v>
      </c>
      <c r="BB76" s="19" t="str">
        <f t="shared" ca="1" si="505"/>
        <v>-</v>
      </c>
      <c r="BC76" s="19" t="str">
        <f t="shared" ca="1" si="505"/>
        <v>-</v>
      </c>
      <c r="BD76" s="19" t="str">
        <f t="shared" ca="1" si="505"/>
        <v>-</v>
      </c>
      <c r="BE76" s="19" t="str">
        <f t="shared" ca="1" si="505"/>
        <v>-</v>
      </c>
      <c r="BF76" s="19" t="b">
        <v>1</v>
      </c>
      <c r="BG76" s="9"/>
      <c r="BH76" s="19" t="b">
        <f t="shared" ca="1" si="506"/>
        <v>1</v>
      </c>
      <c r="BI76" s="19" t="str">
        <f t="shared" ca="1" si="506"/>
        <v>-</v>
      </c>
      <c r="BJ76" s="19" t="str">
        <f t="shared" ca="1" si="506"/>
        <v>-</v>
      </c>
      <c r="BK76" s="19" t="str">
        <f t="shared" ca="1" si="506"/>
        <v>-</v>
      </c>
      <c r="BL76" s="19" t="b">
        <f t="shared" ca="1" si="506"/>
        <v>0</v>
      </c>
      <c r="BM76" s="19">
        <f t="shared" ca="1" si="506"/>
        <v>0</v>
      </c>
      <c r="BN76" s="19" t="b">
        <f t="shared" ca="1" si="506"/>
        <v>1</v>
      </c>
      <c r="BO76" s="9"/>
      <c r="BP76" s="19" t="str">
        <f t="shared" ca="1" si="507"/>
        <v>-</v>
      </c>
      <c r="BQ76" s="5" t="str">
        <f t="shared" ca="1" si="567"/>
        <v>-</v>
      </c>
      <c r="BR76" s="5">
        <f t="shared" ca="1" si="568"/>
        <v>0</v>
      </c>
      <c r="BS76" s="19" t="str">
        <f t="shared" ca="1" si="508"/>
        <v>-</v>
      </c>
      <c r="BT76" s="19" t="str">
        <f t="shared" ca="1" si="508"/>
        <v>-</v>
      </c>
      <c r="BU76" s="19" t="str">
        <f t="shared" ca="1" si="508"/>
        <v>-</v>
      </c>
      <c r="BV76" s="5" t="str">
        <f t="shared" ca="1" si="569"/>
        <v>-</v>
      </c>
      <c r="BW76" s="5">
        <f t="shared" ca="1" si="570"/>
        <v>0</v>
      </c>
      <c r="BX76" s="19" t="str">
        <f t="shared" ca="1" si="508"/>
        <v>-</v>
      </c>
      <c r="BY76" s="5" t="str">
        <f t="shared" ca="1" si="571"/>
        <v>-</v>
      </c>
      <c r="BZ76" s="5">
        <f t="shared" ca="1" si="572"/>
        <v>0</v>
      </c>
      <c r="CA76" s="19" t="str">
        <f t="shared" ca="1" si="508"/>
        <v>-</v>
      </c>
      <c r="CB76" s="19" t="str">
        <f t="shared" ca="1" si="508"/>
        <v>-</v>
      </c>
      <c r="CC76" s="19" t="str">
        <f t="shared" ca="1" si="508"/>
        <v>-</v>
      </c>
      <c r="CD76" s="5" t="str">
        <f t="shared" ca="1" si="573"/>
        <v>-</v>
      </c>
      <c r="CE76" s="5">
        <f t="shared" ca="1" si="574"/>
        <v>0</v>
      </c>
      <c r="CF76" s="9"/>
      <c r="CG76" s="19" t="str">
        <f t="shared" ca="1" si="509"/>
        <v>-</v>
      </c>
      <c r="CH76" s="19" t="str">
        <f t="shared" ca="1" si="509"/>
        <v>-</v>
      </c>
      <c r="CI76" s="19" t="str">
        <f t="shared" ca="1" si="509"/>
        <v>-</v>
      </c>
      <c r="CJ76" s="19" t="str">
        <f t="shared" ca="1" si="509"/>
        <v>-</v>
      </c>
      <c r="CK76" s="19" t="str">
        <f t="shared" ca="1" si="509"/>
        <v>-</v>
      </c>
      <c r="CL76" s="19" t="str">
        <f t="shared" ca="1" si="509"/>
        <v>-</v>
      </c>
      <c r="CM76" s="19" t="str">
        <f t="shared" ca="1" si="509"/>
        <v>-</v>
      </c>
      <c r="CN76" s="19" t="str">
        <f t="shared" ca="1" si="509"/>
        <v>-</v>
      </c>
      <c r="CO76" s="19" t="str">
        <f t="shared" ca="1" si="509"/>
        <v>-</v>
      </c>
      <c r="CP76" s="19" t="str">
        <f t="shared" ca="1" si="509"/>
        <v>-</v>
      </c>
      <c r="CQ76" s="9"/>
      <c r="CR76" s="19" t="b">
        <v>0</v>
      </c>
      <c r="CS76" s="19" t="b">
        <v>0</v>
      </c>
      <c r="CT76" s="19" t="b">
        <v>0</v>
      </c>
      <c r="CU76" s="579">
        <f t="shared" ca="1" si="575"/>
        <v>2321200000</v>
      </c>
      <c r="CV76" s="19" t="b">
        <v>1</v>
      </c>
      <c r="CW76" s="19">
        <f t="shared" ca="1" si="576"/>
        <v>0</v>
      </c>
      <c r="CX76" s="19" t="str">
        <f t="shared" ca="1" si="576"/>
        <v>-</v>
      </c>
      <c r="CY76" s="578" t="str">
        <f t="shared" ca="1" si="576"/>
        <v>-</v>
      </c>
      <c r="CZ76" s="430">
        <f t="shared" ca="1" si="512"/>
        <v>669</v>
      </c>
      <c r="DA76" s="430">
        <f t="shared" ca="1" si="512"/>
        <v>703</v>
      </c>
      <c r="DB76" s="430">
        <f t="shared" ca="1" si="512"/>
        <v>738</v>
      </c>
      <c r="DC76" s="144">
        <f t="shared" ca="1" si="513"/>
        <v>413</v>
      </c>
      <c r="DD76" s="144">
        <f t="shared" ca="1" si="513"/>
        <v>448</v>
      </c>
      <c r="DE76" s="144">
        <f t="shared" ca="1" si="513"/>
        <v>483</v>
      </c>
      <c r="DF76" s="19" t="str">
        <f t="shared" ca="1" si="514"/>
        <v>-</v>
      </c>
      <c r="DG76" s="19" t="str">
        <f t="shared" ca="1" si="514"/>
        <v>-</v>
      </c>
      <c r="DH76" s="19" t="str">
        <f t="shared" ca="1" si="514"/>
        <v>-</v>
      </c>
      <c r="DI76" s="19" t="str">
        <f t="shared" ca="1" si="514"/>
        <v>-</v>
      </c>
      <c r="DJ76" s="19" t="str">
        <f t="shared" ca="1" si="514"/>
        <v>-</v>
      </c>
      <c r="DK76" s="19" t="str">
        <f t="shared" ca="1" si="514"/>
        <v>-</v>
      </c>
      <c r="DL76" s="19">
        <f t="shared" ca="1" si="514"/>
        <v>1</v>
      </c>
      <c r="DM76" s="19">
        <f t="shared" ca="1" si="514"/>
        <v>1</v>
      </c>
      <c r="DN76" s="19">
        <f t="shared" ca="1" si="514"/>
        <v>0</v>
      </c>
      <c r="DO76" s="19" t="str">
        <f t="shared" ca="1" si="514"/>
        <v>-</v>
      </c>
      <c r="DP76" s="19" t="str">
        <f t="shared" ca="1" si="514"/>
        <v>-</v>
      </c>
      <c r="DQ76" s="19" t="str">
        <f t="shared" ca="1" si="514"/>
        <v>-</v>
      </c>
      <c r="DR76" s="19" t="str">
        <f t="shared" ca="1" si="514"/>
        <v>-</v>
      </c>
      <c r="DS76" s="19" t="str">
        <f t="shared" ca="1" si="514"/>
        <v>-</v>
      </c>
      <c r="DT76" s="19">
        <f t="shared" ca="1" si="514"/>
        <v>0</v>
      </c>
      <c r="DU76" s="19" t="str">
        <f t="shared" ca="1" si="514"/>
        <v>-</v>
      </c>
      <c r="DV76" s="19" t="str">
        <f t="shared" ca="1" si="514"/>
        <v>-</v>
      </c>
      <c r="DW76" s="19" t="str">
        <f t="shared" ca="1" si="576"/>
        <v>-</v>
      </c>
      <c r="DX76" s="19">
        <f t="shared" ca="1" si="576"/>
        <v>1</v>
      </c>
      <c r="DY76" s="19">
        <f t="shared" ca="1" si="576"/>
        <v>1</v>
      </c>
      <c r="DZ76" s="9"/>
      <c r="EA76" s="19" t="str">
        <f t="shared" ca="1" si="515"/>
        <v>-</v>
      </c>
      <c r="EB76" s="19" t="str">
        <f t="shared" ca="1" si="515"/>
        <v>-</v>
      </c>
      <c r="EC76" s="19" t="str">
        <f t="shared" ca="1" si="515"/>
        <v>-</v>
      </c>
      <c r="ED76" s="19" t="str">
        <f t="shared" ca="1" si="515"/>
        <v>-</v>
      </c>
      <c r="EE76" s="19" t="str">
        <f t="shared" ca="1" si="515"/>
        <v>-</v>
      </c>
      <c r="EF76" s="19" t="str">
        <f t="shared" ca="1" si="515"/>
        <v>-</v>
      </c>
      <c r="EG76" s="19" t="str">
        <f t="shared" ca="1" si="515"/>
        <v>-</v>
      </c>
      <c r="EH76" s="19" t="str">
        <f t="shared" ca="1" si="515"/>
        <v>-</v>
      </c>
      <c r="EI76" s="19" t="str">
        <f t="shared" ca="1" si="515"/>
        <v>-</v>
      </c>
      <c r="EJ76" s="19" t="str">
        <f t="shared" ca="1" si="515"/>
        <v>-</v>
      </c>
      <c r="EK76" s="19" t="str">
        <f t="shared" ca="1" si="515"/>
        <v>-</v>
      </c>
      <c r="EL76" s="19" t="str">
        <f t="shared" ca="1" si="515"/>
        <v>-</v>
      </c>
      <c r="EM76" s="19">
        <f t="shared" ca="1" si="515"/>
        <v>0</v>
      </c>
      <c r="EN76" s="430">
        <f t="shared" ca="1" si="516"/>
        <v>0</v>
      </c>
      <c r="EO76" s="430">
        <f t="shared" ca="1" si="516"/>
        <v>0</v>
      </c>
      <c r="EP76" s="116">
        <f t="shared" ca="1" si="517"/>
        <v>0</v>
      </c>
      <c r="EQ76" s="116">
        <f t="shared" ca="1" si="517"/>
        <v>0</v>
      </c>
      <c r="ER76" s="116">
        <f t="shared" ca="1" si="517"/>
        <v>0</v>
      </c>
      <c r="ES76" s="116">
        <f t="shared" ca="1" si="517"/>
        <v>0</v>
      </c>
      <c r="ET76" s="116">
        <f t="shared" ca="1" si="517"/>
        <v>0</v>
      </c>
      <c r="EU76" s="534">
        <f t="shared" ca="1" si="518"/>
        <v>0</v>
      </c>
      <c r="EV76" s="116">
        <f t="shared" ca="1" si="519"/>
        <v>0</v>
      </c>
      <c r="EW76" s="116">
        <f t="shared" ca="1" si="519"/>
        <v>0</v>
      </c>
      <c r="EX76" s="116">
        <f t="shared" ca="1" si="519"/>
        <v>0</v>
      </c>
      <c r="EY76" s="116">
        <f t="shared" ca="1" si="519"/>
        <v>0</v>
      </c>
      <c r="EZ76" s="116">
        <f t="shared" ca="1" si="519"/>
        <v>0</v>
      </c>
      <c r="FA76" s="534">
        <f t="shared" ca="1" si="520"/>
        <v>0</v>
      </c>
      <c r="FB76" s="116">
        <f t="shared" ca="1" si="521"/>
        <v>0</v>
      </c>
      <c r="FC76" s="116">
        <f t="shared" ca="1" si="521"/>
        <v>0</v>
      </c>
      <c r="FD76" s="116">
        <f t="shared" ca="1" si="521"/>
        <v>0</v>
      </c>
      <c r="FE76" s="116">
        <f t="shared" ca="1" si="521"/>
        <v>0</v>
      </c>
      <c r="FF76" s="116">
        <f t="shared" ca="1" si="521"/>
        <v>0</v>
      </c>
      <c r="FG76" s="534">
        <f t="shared" ca="1" si="522"/>
        <v>0</v>
      </c>
      <c r="FH76" s="116">
        <f t="shared" ca="1" si="523"/>
        <v>0</v>
      </c>
      <c r="FI76" s="116">
        <f t="shared" ca="1" si="523"/>
        <v>0</v>
      </c>
      <c r="FJ76" s="116">
        <f t="shared" ca="1" si="523"/>
        <v>0</v>
      </c>
      <c r="FK76" s="116">
        <f t="shared" ca="1" si="523"/>
        <v>0</v>
      </c>
      <c r="FL76" s="116">
        <f t="shared" ca="1" si="523"/>
        <v>0</v>
      </c>
      <c r="FM76" s="534">
        <f t="shared" ca="1" si="524"/>
        <v>0</v>
      </c>
      <c r="FN76" s="116">
        <f t="shared" ca="1" si="525"/>
        <v>0</v>
      </c>
      <c r="FO76" s="116">
        <f t="shared" ca="1" si="525"/>
        <v>0</v>
      </c>
      <c r="FP76" s="116">
        <f t="shared" ca="1" si="525"/>
        <v>0</v>
      </c>
      <c r="FQ76" s="116">
        <f t="shared" ca="1" si="525"/>
        <v>0</v>
      </c>
      <c r="FR76" s="116">
        <f t="shared" ca="1" si="525"/>
        <v>0</v>
      </c>
      <c r="FS76" s="534">
        <f t="shared" ca="1" si="526"/>
        <v>0</v>
      </c>
      <c r="FT76" s="116">
        <f t="shared" ca="1" si="527"/>
        <v>0</v>
      </c>
      <c r="FU76" s="116">
        <f t="shared" ca="1" si="527"/>
        <v>0</v>
      </c>
      <c r="FV76" s="116">
        <f t="shared" ca="1" si="527"/>
        <v>0</v>
      </c>
      <c r="FW76" s="116">
        <f t="shared" ca="1" si="527"/>
        <v>0</v>
      </c>
      <c r="FX76" s="116">
        <f t="shared" ca="1" si="527"/>
        <v>0</v>
      </c>
      <c r="FY76" s="534">
        <f t="shared" ca="1" si="528"/>
        <v>0</v>
      </c>
      <c r="FZ76" s="117">
        <f t="shared" ca="1" si="529"/>
        <v>0</v>
      </c>
      <c r="GA76" s="117">
        <f t="shared" ca="1" si="529"/>
        <v>0</v>
      </c>
      <c r="GB76" s="117">
        <f t="shared" ca="1" si="529"/>
        <v>0</v>
      </c>
      <c r="GC76" s="117">
        <f t="shared" ca="1" si="529"/>
        <v>0</v>
      </c>
      <c r="GD76" s="552">
        <f t="shared" ca="1" si="530"/>
        <v>0</v>
      </c>
      <c r="GE76" s="552">
        <f t="shared" ca="1" si="530"/>
        <v>0</v>
      </c>
      <c r="GF76" s="552">
        <f t="shared" ca="1" si="530"/>
        <v>0</v>
      </c>
      <c r="GG76" s="552">
        <f t="shared" ca="1" si="530"/>
        <v>0</v>
      </c>
      <c r="GH76" s="552">
        <f t="shared" ca="1" si="530"/>
        <v>0</v>
      </c>
      <c r="GI76" s="552">
        <f t="shared" ca="1" si="530"/>
        <v>0</v>
      </c>
      <c r="GJ76" s="552">
        <f t="shared" ca="1" si="530"/>
        <v>0</v>
      </c>
      <c r="GK76" s="552">
        <f t="shared" ca="1" si="530"/>
        <v>0</v>
      </c>
      <c r="GL76" s="552">
        <f t="shared" ca="1" si="530"/>
        <v>0</v>
      </c>
      <c r="GM76" s="552">
        <f t="shared" ca="1" si="530"/>
        <v>0</v>
      </c>
      <c r="GN76" s="552">
        <f t="shared" ca="1" si="530"/>
        <v>0</v>
      </c>
      <c r="GO76" s="552">
        <f t="shared" ca="1" si="530"/>
        <v>0</v>
      </c>
      <c r="GP76" s="552">
        <f t="shared" ca="1" si="530"/>
        <v>0</v>
      </c>
      <c r="GQ76" s="552">
        <f t="shared" ca="1" si="530"/>
        <v>0</v>
      </c>
      <c r="GR76" s="552">
        <f t="shared" ca="1" si="530"/>
        <v>0</v>
      </c>
      <c r="GS76" s="552">
        <f t="shared" ca="1" si="530"/>
        <v>0</v>
      </c>
      <c r="GT76" s="552">
        <f t="shared" ca="1" si="530"/>
        <v>0</v>
      </c>
      <c r="GU76" s="552">
        <f t="shared" ca="1" si="530"/>
        <v>0</v>
      </c>
      <c r="GV76" s="552">
        <f t="shared" ca="1" si="530"/>
        <v>0</v>
      </c>
      <c r="GW76" s="552">
        <f t="shared" ca="1" si="530"/>
        <v>0</v>
      </c>
      <c r="GX76" s="19">
        <f t="shared" ca="1" si="531"/>
        <v>0</v>
      </c>
      <c r="GY76" s="116">
        <f t="shared" ca="1" si="532"/>
        <v>0</v>
      </c>
      <c r="GZ76" s="116">
        <f t="shared" ca="1" si="532"/>
        <v>0</v>
      </c>
      <c r="HA76" s="116">
        <f t="shared" ca="1" si="532"/>
        <v>0</v>
      </c>
      <c r="HB76" s="116">
        <f t="shared" ca="1" si="532"/>
        <v>0</v>
      </c>
      <c r="HC76" s="116">
        <f t="shared" ca="1" si="532"/>
        <v>0</v>
      </c>
      <c r="HD76" s="534">
        <f t="shared" ca="1" si="533"/>
        <v>0</v>
      </c>
      <c r="HE76" s="116">
        <f t="shared" ca="1" si="534"/>
        <v>0</v>
      </c>
      <c r="HF76" s="116">
        <f t="shared" ca="1" si="534"/>
        <v>0</v>
      </c>
      <c r="HG76" s="116">
        <f t="shared" ca="1" si="534"/>
        <v>0</v>
      </c>
      <c r="HH76" s="116">
        <f t="shared" ca="1" si="534"/>
        <v>0</v>
      </c>
      <c r="HI76" s="116">
        <f t="shared" ca="1" si="534"/>
        <v>0</v>
      </c>
      <c r="HJ76" s="534">
        <f t="shared" ca="1" si="535"/>
        <v>0</v>
      </c>
      <c r="HK76" s="116">
        <f t="shared" ca="1" si="536"/>
        <v>0</v>
      </c>
      <c r="HL76" s="116">
        <f t="shared" ca="1" si="536"/>
        <v>0</v>
      </c>
      <c r="HM76" s="116">
        <f t="shared" ca="1" si="536"/>
        <v>0</v>
      </c>
      <c r="HN76" s="116">
        <f t="shared" ca="1" si="536"/>
        <v>0</v>
      </c>
      <c r="HO76" s="116">
        <f t="shared" ca="1" si="536"/>
        <v>0</v>
      </c>
      <c r="HP76" s="534">
        <f t="shared" ca="1" si="537"/>
        <v>0</v>
      </c>
      <c r="HQ76" s="116">
        <f t="shared" ca="1" si="538"/>
        <v>0</v>
      </c>
      <c r="HR76" s="116">
        <f t="shared" ca="1" si="538"/>
        <v>0</v>
      </c>
      <c r="HS76" s="116">
        <f t="shared" ca="1" si="538"/>
        <v>0</v>
      </c>
      <c r="HT76" s="116">
        <f t="shared" ca="1" si="538"/>
        <v>0</v>
      </c>
      <c r="HU76" s="116">
        <f t="shared" ca="1" si="538"/>
        <v>0</v>
      </c>
      <c r="HV76" s="534">
        <f t="shared" ca="1" si="539"/>
        <v>0</v>
      </c>
      <c r="HW76" s="116">
        <f t="shared" ca="1" si="540"/>
        <v>0</v>
      </c>
      <c r="HX76" s="116">
        <f t="shared" ca="1" si="540"/>
        <v>0</v>
      </c>
      <c r="HY76" s="116">
        <f t="shared" ca="1" si="540"/>
        <v>0</v>
      </c>
      <c r="HZ76" s="116">
        <f t="shared" ca="1" si="540"/>
        <v>0</v>
      </c>
      <c r="IA76" s="116">
        <f t="shared" ca="1" si="540"/>
        <v>0</v>
      </c>
      <c r="IB76" s="534">
        <f t="shared" ca="1" si="541"/>
        <v>0</v>
      </c>
      <c r="IC76" s="116">
        <f t="shared" ca="1" si="542"/>
        <v>0</v>
      </c>
      <c r="ID76" s="116">
        <f t="shared" ca="1" si="542"/>
        <v>0</v>
      </c>
      <c r="IE76" s="116">
        <f t="shared" ca="1" si="542"/>
        <v>0</v>
      </c>
      <c r="IF76" s="116">
        <f t="shared" ca="1" si="542"/>
        <v>0</v>
      </c>
      <c r="IG76" s="116">
        <f t="shared" ca="1" si="542"/>
        <v>0</v>
      </c>
      <c r="IH76" s="534">
        <f t="shared" ca="1" si="543"/>
        <v>0</v>
      </c>
      <c r="II76" s="117">
        <f t="shared" ca="1" si="544"/>
        <v>0</v>
      </c>
      <c r="IJ76" s="117">
        <f t="shared" ca="1" si="544"/>
        <v>0</v>
      </c>
      <c r="IK76" s="117">
        <f t="shared" ca="1" si="544"/>
        <v>0</v>
      </c>
      <c r="IL76" s="117">
        <f t="shared" ca="1" si="544"/>
        <v>0</v>
      </c>
      <c r="IM76" s="552">
        <f t="shared" ca="1" si="545"/>
        <v>0</v>
      </c>
      <c r="IN76" s="552">
        <f t="shared" ca="1" si="545"/>
        <v>0</v>
      </c>
      <c r="IO76" s="552">
        <f t="shared" ca="1" si="545"/>
        <v>0</v>
      </c>
      <c r="IP76" s="552">
        <f t="shared" ca="1" si="545"/>
        <v>0</v>
      </c>
      <c r="IQ76" s="552">
        <f t="shared" ca="1" si="545"/>
        <v>0</v>
      </c>
      <c r="IR76" s="552">
        <f t="shared" ca="1" si="545"/>
        <v>0</v>
      </c>
      <c r="IS76" s="552">
        <f t="shared" ca="1" si="545"/>
        <v>0</v>
      </c>
      <c r="IT76" s="552">
        <f t="shared" ca="1" si="545"/>
        <v>0</v>
      </c>
      <c r="IU76" s="552">
        <f t="shared" ca="1" si="545"/>
        <v>0</v>
      </c>
      <c r="IV76" s="552">
        <f t="shared" ca="1" si="545"/>
        <v>0</v>
      </c>
      <c r="IW76" s="552">
        <f t="shared" ca="1" si="545"/>
        <v>0</v>
      </c>
      <c r="IX76" s="552">
        <f t="shared" ca="1" si="545"/>
        <v>0</v>
      </c>
      <c r="IY76" s="552">
        <f t="shared" ca="1" si="545"/>
        <v>0</v>
      </c>
      <c r="IZ76" s="552">
        <f t="shared" ca="1" si="545"/>
        <v>0</v>
      </c>
      <c r="JA76" s="552">
        <f t="shared" ca="1" si="545"/>
        <v>0</v>
      </c>
      <c r="JB76" s="552">
        <f t="shared" ca="1" si="545"/>
        <v>0</v>
      </c>
      <c r="JC76" s="552">
        <f t="shared" ca="1" si="545"/>
        <v>0</v>
      </c>
      <c r="JD76" s="552">
        <f t="shared" ca="1" si="545"/>
        <v>0</v>
      </c>
      <c r="JE76" s="552">
        <f t="shared" ca="1" si="545"/>
        <v>0</v>
      </c>
      <c r="JF76" s="552">
        <f t="shared" ca="1" si="545"/>
        <v>0</v>
      </c>
      <c r="JG76" s="19">
        <f t="shared" ca="1" si="546"/>
        <v>0</v>
      </c>
      <c r="JH76" s="5">
        <f t="shared" ca="1" si="577"/>
        <v>43</v>
      </c>
      <c r="JI76" s="9"/>
      <c r="JJ76" s="5">
        <f t="shared" ca="1" si="578"/>
        <v>1</v>
      </c>
      <c r="JK76" s="5" t="b">
        <f t="shared" ca="1" si="578"/>
        <v>1</v>
      </c>
      <c r="JL76" s="19">
        <f t="shared" ca="1" si="599"/>
        <v>0</v>
      </c>
      <c r="JM76" s="5">
        <f t="shared" ca="1" si="579"/>
        <v>0</v>
      </c>
      <c r="JN76" s="5">
        <f t="shared" ca="1" si="580"/>
        <v>0.01</v>
      </c>
      <c r="JO76" s="5">
        <f t="shared" si="581"/>
        <v>0</v>
      </c>
      <c r="JP76" s="19">
        <f t="shared" ca="1" si="599"/>
        <v>0</v>
      </c>
      <c r="JQ76" s="5">
        <f t="shared" ca="1" si="582"/>
        <v>60</v>
      </c>
      <c r="JR76" s="5">
        <f t="shared" si="583"/>
        <v>1</v>
      </c>
      <c r="JS76" s="19">
        <f t="shared" ca="1" si="599"/>
        <v>0</v>
      </c>
      <c r="JT76" s="19">
        <f t="shared" ca="1" si="599"/>
        <v>0</v>
      </c>
      <c r="JU76" s="19">
        <f t="shared" ca="1" si="599"/>
        <v>0</v>
      </c>
      <c r="JV76" s="19">
        <f t="shared" ca="1" si="599"/>
        <v>0</v>
      </c>
      <c r="JW76" s="19">
        <f t="shared" ca="1" si="599"/>
        <v>0</v>
      </c>
      <c r="JX76" s="19">
        <f t="shared" ca="1" si="599"/>
        <v>0</v>
      </c>
      <c r="JY76" s="19">
        <f t="shared" ca="1" si="599"/>
        <v>0</v>
      </c>
      <c r="JZ76" s="19">
        <f t="shared" ca="1" si="599"/>
        <v>0</v>
      </c>
      <c r="KA76" s="19">
        <f t="shared" ca="1" si="599"/>
        <v>0</v>
      </c>
      <c r="KB76" s="19">
        <f t="shared" ca="1" si="599"/>
        <v>0</v>
      </c>
      <c r="KC76" s="19">
        <f t="shared" ca="1" si="599"/>
        <v>0</v>
      </c>
      <c r="KD76" s="19">
        <f t="shared" ca="1" si="599"/>
        <v>0</v>
      </c>
      <c r="KE76" s="19">
        <f t="shared" ca="1" si="599"/>
        <v>0</v>
      </c>
      <c r="KF76" s="19">
        <f t="shared" ca="1" si="599"/>
        <v>0</v>
      </c>
      <c r="KG76" s="19">
        <f t="shared" ca="1" si="599"/>
        <v>0</v>
      </c>
      <c r="KH76" s="19">
        <f t="shared" ca="1" si="599"/>
        <v>0</v>
      </c>
      <c r="KI76" s="19">
        <f t="shared" ca="1" si="599"/>
        <v>0</v>
      </c>
      <c r="KJ76" s="19">
        <f t="shared" ca="1" si="599"/>
        <v>0</v>
      </c>
      <c r="KK76" s="19">
        <f t="shared" ca="1" si="599"/>
        <v>0</v>
      </c>
      <c r="KL76" s="19">
        <f t="shared" ca="1" si="599"/>
        <v>0</v>
      </c>
      <c r="KM76" s="19">
        <f t="shared" ca="1" si="599"/>
        <v>0</v>
      </c>
      <c r="KN76" s="5">
        <f t="shared" ca="1" si="584"/>
        <v>0</v>
      </c>
      <c r="KO76" s="5">
        <f t="shared" ca="1" si="584"/>
        <v>0</v>
      </c>
      <c r="KP76" s="5">
        <f t="shared" ca="1" si="584"/>
        <v>0.05</v>
      </c>
      <c r="KQ76" s="5">
        <f t="shared" ca="1" si="584"/>
        <v>0.05</v>
      </c>
      <c r="KR76" s="19">
        <f t="shared" ca="1" si="597"/>
        <v>0</v>
      </c>
      <c r="KS76" s="19">
        <f t="shared" ca="1" si="597"/>
        <v>0</v>
      </c>
      <c r="KT76" s="19">
        <f t="shared" ca="1" si="597"/>
        <v>0</v>
      </c>
      <c r="KU76" s="19">
        <f t="shared" ca="1" si="597"/>
        <v>0</v>
      </c>
      <c r="KV76" s="19">
        <f t="shared" ca="1" si="597"/>
        <v>0</v>
      </c>
      <c r="KW76" s="19">
        <f t="shared" ca="1" si="597"/>
        <v>0</v>
      </c>
      <c r="KX76" s="19">
        <f t="shared" ca="1" si="597"/>
        <v>1</v>
      </c>
      <c r="KY76" s="19">
        <f t="shared" ca="1" si="597"/>
        <v>0</v>
      </c>
      <c r="KZ76" s="19">
        <f t="shared" ca="1" si="597"/>
        <v>0</v>
      </c>
      <c r="LA76" s="19">
        <f t="shared" ca="1" si="597"/>
        <v>0</v>
      </c>
      <c r="LB76" s="19">
        <f t="shared" ca="1" si="597"/>
        <v>0</v>
      </c>
      <c r="LC76" s="19">
        <f t="shared" ca="1" si="597"/>
        <v>1</v>
      </c>
      <c r="LD76" s="9"/>
      <c r="LE76" s="19" t="str">
        <f t="shared" ca="1" si="548"/>
        <v>-</v>
      </c>
      <c r="LF76" s="19" t="str">
        <f t="shared" ca="1" si="548"/>
        <v>-</v>
      </c>
      <c r="LG76" s="19" t="str">
        <f t="shared" ca="1" si="548"/>
        <v>-</v>
      </c>
      <c r="LH76" s="19" t="str">
        <f t="shared" ca="1" si="548"/>
        <v>-</v>
      </c>
      <c r="LI76" s="5" t="b">
        <f t="shared" ca="1" si="585"/>
        <v>0</v>
      </c>
      <c r="LJ76" s="5" t="b">
        <f t="shared" ca="1" si="586"/>
        <v>0</v>
      </c>
      <c r="LK76" s="5" t="b">
        <f t="shared" ca="1" si="586"/>
        <v>1</v>
      </c>
      <c r="LL76" s="5" t="b">
        <f t="shared" ca="1" si="586"/>
        <v>0</v>
      </c>
      <c r="LM76" s="136">
        <f t="shared" ca="1" si="587"/>
        <v>2</v>
      </c>
      <c r="LN76" s="136">
        <f t="shared" ca="1" si="587"/>
        <v>2</v>
      </c>
      <c r="LO76" s="5" t="b">
        <f t="shared" ca="1" si="588"/>
        <v>0</v>
      </c>
      <c r="LP76" s="5" t="b">
        <f t="shared" ca="1" si="588"/>
        <v>0</v>
      </c>
      <c r="LQ76" s="5" t="b">
        <f t="shared" ca="1" si="588"/>
        <v>1</v>
      </c>
      <c r="LR76" s="5" t="b">
        <f t="shared" ca="1" si="588"/>
        <v>0</v>
      </c>
      <c r="LS76" s="5">
        <f t="shared" ca="1" si="589"/>
        <v>1</v>
      </c>
      <c r="LT76" s="5">
        <f t="shared" ca="1" si="589"/>
        <v>0.66</v>
      </c>
      <c r="LU76" s="5" t="b">
        <f t="shared" ca="1" si="590"/>
        <v>1</v>
      </c>
      <c r="LV76" s="5" t="str" cm="1">
        <f t="array" aca="1" ref="LV76" ca="1">IF(OR(LW76:MD76&lt;&gt;"-"),TRUE,"-")</f>
        <v>-</v>
      </c>
      <c r="LW76" s="19" t="str">
        <f t="shared" ca="1" si="550"/>
        <v>-</v>
      </c>
      <c r="LX76" s="19" t="str">
        <f t="shared" ca="1" si="550"/>
        <v>-</v>
      </c>
      <c r="LY76" s="19" t="str">
        <f t="shared" ca="1" si="550"/>
        <v>-</v>
      </c>
      <c r="LZ76" s="19" t="str">
        <f t="shared" ca="1" si="550"/>
        <v>-</v>
      </c>
      <c r="MA76" s="19" t="str">
        <f t="shared" ca="1" si="550"/>
        <v>-</v>
      </c>
      <c r="MB76" s="19" t="str">
        <f t="shared" ca="1" si="550"/>
        <v>-</v>
      </c>
      <c r="MC76" s="19" t="str">
        <f t="shared" ca="1" si="550"/>
        <v>-</v>
      </c>
      <c r="MD76" s="19" t="str">
        <f t="shared" ca="1" si="550"/>
        <v>-</v>
      </c>
      <c r="ME76" s="5" t="b">
        <f t="array" aca="1" ref="ME76" ca="1">IF(OR(MF76:ML76&lt;&gt;"-"),TRUE,"-")</f>
        <v>1</v>
      </c>
      <c r="MF76" s="19">
        <f t="shared" ca="1" si="551"/>
        <v>0</v>
      </c>
      <c r="MG76" s="19" t="str">
        <f t="shared" ca="1" si="551"/>
        <v>-</v>
      </c>
      <c r="MH76" s="19">
        <f t="shared" ca="1" si="551"/>
        <v>999999</v>
      </c>
      <c r="MI76" s="19">
        <f t="shared" ca="1" si="551"/>
        <v>999999</v>
      </c>
      <c r="MJ76" s="19">
        <f t="shared" ca="1" si="551"/>
        <v>999999</v>
      </c>
      <c r="MK76" s="19">
        <f t="shared" ca="1" si="551"/>
        <v>999999</v>
      </c>
      <c r="ML76" s="19">
        <f t="shared" ca="1" si="551"/>
        <v>999999</v>
      </c>
      <c r="MM76" s="19" t="str">
        <f t="shared" ca="1" si="551"/>
        <v>-</v>
      </c>
      <c r="MN76" s="19" t="str">
        <f t="shared" ca="1" si="551"/>
        <v>-</v>
      </c>
      <c r="MO76" s="19" t="str">
        <f t="shared" ca="1" si="551"/>
        <v>-</v>
      </c>
      <c r="MP76" s="19" t="b">
        <f t="shared" ca="1" si="551"/>
        <v>0</v>
      </c>
      <c r="MQ76" s="19">
        <f t="shared" ca="1" si="551"/>
        <v>0</v>
      </c>
      <c r="MR76" s="5" t="str">
        <f t="shared" ca="1" si="591"/>
        <v>-</v>
      </c>
      <c r="MS76" s="5" t="str">
        <f t="shared" ca="1" si="591"/>
        <v>-</v>
      </c>
      <c r="MT76" s="5" t="str">
        <f t="shared" ca="1" si="591"/>
        <v>-</v>
      </c>
      <c r="MU76" s="5" t="str">
        <f t="shared" ca="1" si="591"/>
        <v>-</v>
      </c>
      <c r="MV76" s="19" t="str">
        <f t="shared" ca="1" si="616"/>
        <v>-</v>
      </c>
      <c r="MW76" s="19" t="str">
        <f t="shared" ca="1" si="616"/>
        <v>-</v>
      </c>
      <c r="MX76" s="19" t="str">
        <f t="shared" ca="1" si="616"/>
        <v>-</v>
      </c>
      <c r="MY76" s="19" t="str">
        <f t="shared" ca="1" si="616"/>
        <v>-</v>
      </c>
      <c r="MZ76" s="19" t="str">
        <f t="shared" ca="1" si="616"/>
        <v>-</v>
      </c>
      <c r="NA76" s="19" t="str">
        <f t="shared" ca="1" si="616"/>
        <v>-</v>
      </c>
      <c r="NB76" s="19" t="str">
        <f t="shared" ca="1" si="616"/>
        <v>-</v>
      </c>
      <c r="NC76" s="5" t="str">
        <f t="shared" ca="1" si="592"/>
        <v>-</v>
      </c>
      <c r="ND76" s="5">
        <f t="shared" ca="1" si="592"/>
        <v>500</v>
      </c>
      <c r="NE76" s="5">
        <f t="shared" ca="1" si="592"/>
        <v>500</v>
      </c>
      <c r="NF76" s="5" t="str">
        <f t="shared" ca="1" si="592"/>
        <v>-</v>
      </c>
      <c r="NG76" s="5">
        <f t="shared" ca="1" si="592"/>
        <v>150</v>
      </c>
      <c r="NH76" s="5">
        <f t="shared" ca="1" si="592"/>
        <v>550</v>
      </c>
      <c r="NI76" s="5">
        <f t="shared" ca="1" si="593"/>
        <v>1</v>
      </c>
      <c r="NJ76" s="9"/>
      <c r="NK76" s="19">
        <f t="shared" ca="1" si="616"/>
        <v>70</v>
      </c>
      <c r="NL76" s="19">
        <f t="shared" ca="1" si="616"/>
        <v>50</v>
      </c>
      <c r="NM76" s="19">
        <f t="shared" ca="1" si="616"/>
        <v>75</v>
      </c>
      <c r="NN76" s="19">
        <f t="shared" ca="1" si="616"/>
        <v>50</v>
      </c>
      <c r="NO76" s="5">
        <f t="shared" ca="1" si="554"/>
        <v>1</v>
      </c>
      <c r="NP76" s="5">
        <f t="shared" ca="1" si="555"/>
        <v>1</v>
      </c>
      <c r="NQ76" s="5">
        <f t="shared" ca="1" si="556"/>
        <v>1</v>
      </c>
      <c r="NR76" s="463">
        <v>3</v>
      </c>
      <c r="NS76" s="9"/>
      <c r="NT76" s="19" t="b">
        <f t="shared" ca="1" si="616"/>
        <v>0</v>
      </c>
      <c r="NU76" s="19" t="b">
        <f t="shared" ca="1" si="616"/>
        <v>0</v>
      </c>
      <c r="NV76" s="19" t="str">
        <f t="shared" ca="1" si="616"/>
        <v>-</v>
      </c>
      <c r="NW76" s="19" t="str">
        <f t="shared" ca="1" si="610"/>
        <v>-</v>
      </c>
      <c r="NX76" s="19">
        <f t="shared" ca="1" si="610"/>
        <v>1</v>
      </c>
      <c r="NY76" s="19">
        <f t="shared" ca="1" si="610"/>
        <v>1</v>
      </c>
      <c r="NZ76" s="19">
        <f t="shared" ca="1" si="610"/>
        <v>2.1403206110492325</v>
      </c>
      <c r="OA76" s="19">
        <f t="shared" ca="1" si="610"/>
        <v>1.965073149607067</v>
      </c>
      <c r="OB76" s="19">
        <f t="shared" ca="1" si="610"/>
        <v>1.9869867897902949</v>
      </c>
      <c r="OC76" s="19">
        <f t="shared" ca="1" si="610"/>
        <v>0.84809443844984356</v>
      </c>
      <c r="OD76" s="19">
        <f t="shared" ca="1" si="610"/>
        <v>1.2867145190754228</v>
      </c>
      <c r="OE76" s="19">
        <f t="shared" ca="1" si="610"/>
        <v>1</v>
      </c>
      <c r="OF76" s="19">
        <f t="shared" ca="1" si="610"/>
        <v>0.26</v>
      </c>
      <c r="OG76" s="9"/>
      <c r="OH76" s="535" t="str">
        <f t="shared" ca="1" si="558"/>
        <v>-</v>
      </c>
      <c r="OI76" s="535" t="str">
        <f t="shared" ca="1" si="558"/>
        <v>-</v>
      </c>
      <c r="OJ76" s="535" t="str">
        <f t="shared" ca="1" si="558"/>
        <v>-</v>
      </c>
      <c r="OK76" s="535" t="str">
        <f t="shared" ca="1" si="600"/>
        <v>-</v>
      </c>
      <c r="OL76" s="535" t="str">
        <f t="shared" ca="1" si="600"/>
        <v>-</v>
      </c>
      <c r="OM76" s="535" t="str">
        <f t="shared" ca="1" si="600"/>
        <v>-</v>
      </c>
      <c r="ON76" s="535" t="str">
        <f t="shared" ca="1" si="600"/>
        <v>-</v>
      </c>
      <c r="OO76" s="535" t="str">
        <f t="shared" ca="1" si="600"/>
        <v>-</v>
      </c>
      <c r="OP76" s="535" t="str">
        <f t="shared" ca="1" si="600"/>
        <v>-</v>
      </c>
      <c r="OQ76" s="535" t="str">
        <f t="shared" ca="1" si="600"/>
        <v>-</v>
      </c>
      <c r="OR76" s="535" t="str">
        <f t="shared" ca="1" si="600"/>
        <v>-</v>
      </c>
      <c r="OS76" s="535" t="str">
        <f t="shared" ca="1" si="600"/>
        <v>-</v>
      </c>
      <c r="OT76" s="535" t="str">
        <f t="shared" ca="1" si="600"/>
        <v>-</v>
      </c>
      <c r="OU76" s="535" t="str">
        <f t="shared" ca="1" si="600"/>
        <v>-</v>
      </c>
      <c r="OV76" s="535" t="str">
        <f t="shared" ca="1" si="600"/>
        <v>-</v>
      </c>
      <c r="OW76" s="535" t="str">
        <f t="shared" ca="1" si="600"/>
        <v>-</v>
      </c>
      <c r="OX76" s="535" t="str">
        <f t="shared" ca="1" si="600"/>
        <v>-</v>
      </c>
      <c r="OY76" s="535" t="str">
        <f t="shared" ca="1" si="600"/>
        <v>-</v>
      </c>
      <c r="OZ76" s="535" t="str">
        <f t="shared" ca="1" si="600"/>
        <v>-</v>
      </c>
      <c r="PA76" s="535" t="str">
        <f t="shared" ca="1" si="600"/>
        <v>-</v>
      </c>
      <c r="PB76" s="535" t="str">
        <f t="shared" ca="1" si="600"/>
        <v>-</v>
      </c>
      <c r="PC76" s="535" t="str">
        <f t="shared" ca="1" si="600"/>
        <v>-</v>
      </c>
      <c r="PD76" s="535" t="str">
        <f t="shared" ca="1" si="600"/>
        <v>-</v>
      </c>
      <c r="PE76" s="535" t="str">
        <f t="shared" ca="1" si="600"/>
        <v>-</v>
      </c>
      <c r="PF76" s="535" t="str">
        <f t="shared" ca="1" si="600"/>
        <v>-</v>
      </c>
      <c r="PG76" s="535" t="str">
        <f t="shared" ca="1" si="600"/>
        <v>-</v>
      </c>
      <c r="PH76" s="535" t="str">
        <f t="shared" ca="1" si="600"/>
        <v>-</v>
      </c>
      <c r="PI76" s="535" t="str">
        <f t="shared" ca="1" si="600"/>
        <v>-</v>
      </c>
      <c r="PJ76" s="535" t="str">
        <f t="shared" ca="1" si="600"/>
        <v>-</v>
      </c>
      <c r="PK76" s="535" t="str">
        <f t="shared" ca="1" si="600"/>
        <v>-</v>
      </c>
      <c r="PL76" s="535" t="str">
        <f t="shared" ca="1" si="600"/>
        <v>-</v>
      </c>
      <c r="PM76" s="535" t="str">
        <f t="shared" ca="1" si="600"/>
        <v>-</v>
      </c>
      <c r="PN76" s="535" t="str">
        <f t="shared" ca="1" si="600"/>
        <v>-</v>
      </c>
      <c r="PO76" s="535" t="str">
        <f t="shared" ca="1" si="600"/>
        <v>-</v>
      </c>
      <c r="PP76" s="535" t="str">
        <f t="shared" ca="1" si="600"/>
        <v>-</v>
      </c>
      <c r="PQ76" s="535" t="str">
        <f t="shared" ca="1" si="600"/>
        <v>-</v>
      </c>
      <c r="PR76" s="545" t="str">
        <f t="shared" ca="1" si="611"/>
        <v>-</v>
      </c>
      <c r="PS76" s="545" t="str">
        <f t="shared" ca="1" si="611"/>
        <v>-</v>
      </c>
      <c r="PT76" s="545" t="str">
        <f t="shared" ca="1" si="611"/>
        <v>-</v>
      </c>
      <c r="PU76" s="545" t="str">
        <f t="shared" ca="1" si="611"/>
        <v>-</v>
      </c>
      <c r="PV76" s="545" t="str">
        <f t="shared" ca="1" si="611"/>
        <v>-</v>
      </c>
      <c r="PW76" s="545" t="str">
        <f t="shared" ca="1" si="611"/>
        <v>-</v>
      </c>
      <c r="PX76" s="545" t="str">
        <f t="shared" ca="1" si="611"/>
        <v>-</v>
      </c>
      <c r="PY76" s="545" t="str">
        <f t="shared" ca="1" si="611"/>
        <v>-</v>
      </c>
      <c r="PZ76" s="545" t="str">
        <f t="shared" ca="1" si="611"/>
        <v>-</v>
      </c>
      <c r="QA76" s="545" t="str">
        <f t="shared" ca="1" si="611"/>
        <v>-</v>
      </c>
      <c r="QB76" s="545" t="str">
        <f t="shared" ca="1" si="611"/>
        <v>-</v>
      </c>
      <c r="QC76" s="545" t="str">
        <f t="shared" ca="1" si="611"/>
        <v>-</v>
      </c>
      <c r="QD76" s="545" t="str">
        <f t="shared" ca="1" si="611"/>
        <v>-</v>
      </c>
      <c r="QE76" s="545" t="str">
        <f t="shared" ca="1" si="611"/>
        <v>-</v>
      </c>
      <c r="QF76" s="545" t="str">
        <f t="shared" ca="1" si="611"/>
        <v>-</v>
      </c>
      <c r="QG76" s="545" t="str">
        <f t="shared" ca="1" si="611"/>
        <v>-</v>
      </c>
      <c r="QH76" s="545" t="str">
        <f t="shared" ca="1" si="611"/>
        <v>-</v>
      </c>
      <c r="QI76" s="545" t="str">
        <f t="shared" ca="1" si="611"/>
        <v>-</v>
      </c>
      <c r="QJ76" s="545" t="str">
        <f t="shared" ca="1" si="611"/>
        <v>-</v>
      </c>
      <c r="QK76" s="545" t="str">
        <f t="shared" ca="1" si="611"/>
        <v>-</v>
      </c>
      <c r="QL76" s="545" t="str">
        <f t="shared" ca="1" si="611"/>
        <v>-</v>
      </c>
      <c r="QM76" s="545" t="str">
        <f t="shared" ca="1" si="606"/>
        <v>-</v>
      </c>
      <c r="QN76" s="545" t="str">
        <f t="shared" ca="1" si="606"/>
        <v>-</v>
      </c>
      <c r="QO76" s="545" t="str">
        <f t="shared" ca="1" si="606"/>
        <v>-</v>
      </c>
      <c r="QP76" s="545" t="str">
        <f t="shared" ca="1" si="606"/>
        <v>-</v>
      </c>
      <c r="QQ76" s="545" t="str">
        <f t="shared" ca="1" si="606"/>
        <v>-</v>
      </c>
      <c r="QR76" s="535" t="str">
        <f t="shared" ca="1" si="560"/>
        <v>-</v>
      </c>
      <c r="QS76" s="535" t="str">
        <f t="shared" ca="1" si="560"/>
        <v>-</v>
      </c>
      <c r="QT76" s="535" t="str">
        <f t="shared" ca="1" si="560"/>
        <v>-</v>
      </c>
      <c r="QU76" s="535" t="str">
        <f t="shared" ca="1" si="601"/>
        <v>-</v>
      </c>
      <c r="QV76" s="535" t="str">
        <f t="shared" ca="1" si="601"/>
        <v>-</v>
      </c>
      <c r="QW76" s="535" t="str">
        <f t="shared" ca="1" si="601"/>
        <v>-</v>
      </c>
      <c r="QX76" s="535" t="str">
        <f t="shared" ca="1" si="601"/>
        <v>-</v>
      </c>
      <c r="QY76" s="535" t="str">
        <f t="shared" ca="1" si="601"/>
        <v>-</v>
      </c>
      <c r="QZ76" s="535" t="str">
        <f t="shared" ca="1" si="601"/>
        <v>-</v>
      </c>
      <c r="RA76" s="535" t="str">
        <f t="shared" ca="1" si="601"/>
        <v>-</v>
      </c>
      <c r="RB76" s="535" t="str">
        <f t="shared" ca="1" si="601"/>
        <v>-</v>
      </c>
      <c r="RC76" s="535" t="str">
        <f t="shared" ca="1" si="601"/>
        <v>-</v>
      </c>
      <c r="RD76" s="535" t="b">
        <f t="shared" ca="1" si="601"/>
        <v>1</v>
      </c>
      <c r="RE76" s="535" t="b">
        <f t="shared" ca="1" si="601"/>
        <v>1</v>
      </c>
      <c r="RF76" s="535" t="b">
        <f t="shared" ca="1" si="601"/>
        <v>1</v>
      </c>
      <c r="RG76" s="535" t="b">
        <f t="shared" ca="1" si="601"/>
        <v>1</v>
      </c>
      <c r="RH76" s="535" t="b">
        <f t="shared" ca="1" si="601"/>
        <v>1</v>
      </c>
      <c r="RI76" s="535" t="b">
        <f t="shared" ca="1" si="601"/>
        <v>1</v>
      </c>
      <c r="RJ76" s="535" t="str">
        <f t="shared" ca="1" si="601"/>
        <v>-</v>
      </c>
      <c r="RK76" s="535" t="str">
        <f t="shared" ca="1" si="601"/>
        <v>-</v>
      </c>
      <c r="RL76" s="535" t="str">
        <f t="shared" ca="1" si="601"/>
        <v>-</v>
      </c>
      <c r="RM76" s="535" t="str">
        <f t="shared" ca="1" si="601"/>
        <v>-</v>
      </c>
      <c r="RN76" s="535" t="str">
        <f t="shared" ca="1" si="601"/>
        <v>-</v>
      </c>
      <c r="RO76" s="535" t="str">
        <f t="shared" ca="1" si="601"/>
        <v>-</v>
      </c>
      <c r="RP76" s="535" t="str">
        <f t="shared" ca="1" si="601"/>
        <v>-</v>
      </c>
      <c r="RQ76" s="535" t="str">
        <f t="shared" ca="1" si="601"/>
        <v>-</v>
      </c>
      <c r="RR76" s="535" t="str">
        <f t="shared" ca="1" si="601"/>
        <v>-</v>
      </c>
      <c r="RS76" s="535" t="str">
        <f t="shared" ca="1" si="601"/>
        <v>-</v>
      </c>
      <c r="RT76" s="535" t="str">
        <f t="shared" ca="1" si="601"/>
        <v>-</v>
      </c>
      <c r="RU76" s="535" t="str">
        <f t="shared" ca="1" si="601"/>
        <v>-</v>
      </c>
      <c r="RV76" s="535" t="str">
        <f t="shared" ca="1" si="601"/>
        <v>-</v>
      </c>
      <c r="RW76" s="535" t="str">
        <f t="shared" ca="1" si="601"/>
        <v>-</v>
      </c>
      <c r="RX76" s="535" t="str">
        <f t="shared" ca="1" si="601"/>
        <v>-</v>
      </c>
      <c r="RY76" s="535" t="str">
        <f t="shared" ca="1" si="601"/>
        <v>-</v>
      </c>
      <c r="RZ76" s="535" t="str">
        <f t="shared" ca="1" si="601"/>
        <v>-</v>
      </c>
      <c r="SA76" s="535" t="str">
        <f t="shared" ca="1" si="601"/>
        <v>-</v>
      </c>
      <c r="SB76" s="545" t="b">
        <f t="shared" ca="1" si="612"/>
        <v>1</v>
      </c>
      <c r="SC76" s="545" t="b">
        <f t="shared" ca="1" si="612"/>
        <v>1</v>
      </c>
      <c r="SD76" s="545" t="b">
        <f t="shared" ca="1" si="612"/>
        <v>1</v>
      </c>
      <c r="SE76" s="545" t="b">
        <f t="shared" ca="1" si="612"/>
        <v>1</v>
      </c>
      <c r="SF76" s="545" t="b">
        <f t="shared" ca="1" si="612"/>
        <v>1</v>
      </c>
      <c r="SG76" s="545" t="b">
        <f t="shared" ca="1" si="612"/>
        <v>1</v>
      </c>
      <c r="SH76" s="545" t="b">
        <f t="shared" ca="1" si="612"/>
        <v>1</v>
      </c>
      <c r="SI76" s="545" t="b">
        <f t="shared" ca="1" si="612"/>
        <v>1</v>
      </c>
      <c r="SJ76" s="545" t="b">
        <f t="shared" ca="1" si="612"/>
        <v>1</v>
      </c>
      <c r="SK76" s="545" t="b">
        <f t="shared" ca="1" si="612"/>
        <v>1</v>
      </c>
      <c r="SL76" s="545" t="b">
        <f t="shared" ca="1" si="612"/>
        <v>1</v>
      </c>
      <c r="SM76" s="545" t="b">
        <f t="shared" ca="1" si="612"/>
        <v>1</v>
      </c>
      <c r="SN76" s="545" t="b">
        <f t="shared" ca="1" si="612"/>
        <v>1</v>
      </c>
      <c r="SO76" s="545" t="b">
        <f t="shared" ca="1" si="612"/>
        <v>1</v>
      </c>
      <c r="SP76" s="545" t="b">
        <f t="shared" ca="1" si="612"/>
        <v>1</v>
      </c>
      <c r="SQ76" s="545" t="b">
        <f t="shared" ca="1" si="612"/>
        <v>1</v>
      </c>
      <c r="SR76" s="545" t="b">
        <f t="shared" ca="1" si="612"/>
        <v>1</v>
      </c>
      <c r="SS76" s="545" t="b">
        <f t="shared" ca="1" si="612"/>
        <v>1</v>
      </c>
      <c r="ST76" s="545" t="b">
        <f t="shared" ca="1" si="612"/>
        <v>1</v>
      </c>
      <c r="SU76" s="545" t="b">
        <f t="shared" ca="1" si="612"/>
        <v>1</v>
      </c>
      <c r="SV76" s="545" t="b">
        <f t="shared" ca="1" si="612"/>
        <v>1</v>
      </c>
      <c r="SW76" s="545" t="b">
        <f t="shared" ca="1" si="607"/>
        <v>1</v>
      </c>
      <c r="SX76" s="545" t="b">
        <f t="shared" ca="1" si="607"/>
        <v>1</v>
      </c>
      <c r="SY76" s="545" t="b">
        <f t="shared" ca="1" si="607"/>
        <v>1</v>
      </c>
      <c r="SZ76" s="545" t="b">
        <f t="shared" ca="1" si="607"/>
        <v>1</v>
      </c>
      <c r="TA76" s="545" t="b">
        <f t="shared" ca="1" si="607"/>
        <v>1</v>
      </c>
      <c r="TB76" s="535" t="str">
        <f t="shared" ca="1" si="562"/>
        <v>-</v>
      </c>
      <c r="TC76" s="535" t="str">
        <f t="shared" ca="1" si="562"/>
        <v>-</v>
      </c>
      <c r="TD76" s="535" t="str">
        <f t="shared" ca="1" si="562"/>
        <v>-</v>
      </c>
      <c r="TE76" s="535" t="str">
        <f t="shared" ca="1" si="602"/>
        <v>-</v>
      </c>
      <c r="TF76" s="535" t="str">
        <f t="shared" ca="1" si="602"/>
        <v>-</v>
      </c>
      <c r="TG76" s="535" t="str">
        <f t="shared" ca="1" si="602"/>
        <v>-</v>
      </c>
      <c r="TH76" s="535" t="str">
        <f t="shared" ca="1" si="602"/>
        <v>-</v>
      </c>
      <c r="TI76" s="535" t="str">
        <f t="shared" ca="1" si="602"/>
        <v>-</v>
      </c>
      <c r="TJ76" s="535" t="str">
        <f t="shared" ca="1" si="602"/>
        <v>-</v>
      </c>
      <c r="TK76" s="535" t="str">
        <f t="shared" ca="1" si="602"/>
        <v>-</v>
      </c>
      <c r="TL76" s="535" t="str">
        <f t="shared" ca="1" si="602"/>
        <v>-</v>
      </c>
      <c r="TM76" s="535" t="str">
        <f t="shared" ca="1" si="602"/>
        <v>-</v>
      </c>
      <c r="TN76" s="535" t="str">
        <f t="shared" ca="1" si="602"/>
        <v>-</v>
      </c>
      <c r="TO76" s="535" t="str">
        <f t="shared" ca="1" si="602"/>
        <v>-</v>
      </c>
      <c r="TP76" s="535" t="str">
        <f t="shared" ca="1" si="602"/>
        <v>-</v>
      </c>
      <c r="TQ76" s="535" t="str">
        <f t="shared" ca="1" si="602"/>
        <v>-</v>
      </c>
      <c r="TR76" s="535" t="str">
        <f t="shared" ca="1" si="602"/>
        <v>-</v>
      </c>
      <c r="TS76" s="535" t="str">
        <f t="shared" ca="1" si="602"/>
        <v>-</v>
      </c>
      <c r="TT76" s="535" t="str">
        <f t="shared" ca="1" si="602"/>
        <v>-</v>
      </c>
      <c r="TU76" s="535" t="str">
        <f t="shared" ca="1" si="602"/>
        <v>-</v>
      </c>
      <c r="TV76" s="535" t="str">
        <f t="shared" ca="1" si="602"/>
        <v>-</v>
      </c>
      <c r="TW76" s="535" t="str">
        <f t="shared" ca="1" si="602"/>
        <v>-</v>
      </c>
      <c r="TX76" s="535" t="str">
        <f t="shared" ca="1" si="602"/>
        <v>-</v>
      </c>
      <c r="TY76" s="535" t="str">
        <f t="shared" ca="1" si="602"/>
        <v>-</v>
      </c>
      <c r="TZ76" s="535" t="str">
        <f t="shared" ca="1" si="602"/>
        <v>-</v>
      </c>
      <c r="UA76" s="535" t="str">
        <f t="shared" ca="1" si="602"/>
        <v>-</v>
      </c>
      <c r="UB76" s="535" t="str">
        <f t="shared" ca="1" si="602"/>
        <v>-</v>
      </c>
      <c r="UC76" s="535" t="str">
        <f t="shared" ca="1" si="602"/>
        <v>-</v>
      </c>
      <c r="UD76" s="535" t="str">
        <f t="shared" ca="1" si="602"/>
        <v>-</v>
      </c>
      <c r="UE76" s="535" t="str">
        <f t="shared" ca="1" si="602"/>
        <v>-</v>
      </c>
      <c r="UF76" s="535" t="str">
        <f t="shared" ca="1" si="602"/>
        <v>-</v>
      </c>
      <c r="UG76" s="535" t="str">
        <f t="shared" ca="1" si="602"/>
        <v>-</v>
      </c>
      <c r="UH76" s="535" t="str">
        <f t="shared" ca="1" si="602"/>
        <v>-</v>
      </c>
      <c r="UI76" s="535" t="str">
        <f t="shared" ca="1" si="602"/>
        <v>-</v>
      </c>
      <c r="UJ76" s="535" t="str">
        <f t="shared" ca="1" si="602"/>
        <v>-</v>
      </c>
      <c r="UK76" s="535" t="str">
        <f t="shared" ca="1" si="602"/>
        <v>-</v>
      </c>
      <c r="UL76" s="545" t="str">
        <f t="shared" ca="1" si="613"/>
        <v>-</v>
      </c>
      <c r="UM76" s="545" t="str">
        <f t="shared" ca="1" si="613"/>
        <v>-</v>
      </c>
      <c r="UN76" s="545" t="str">
        <f t="shared" ca="1" si="613"/>
        <v>-</v>
      </c>
      <c r="UO76" s="545" t="str">
        <f t="shared" ca="1" si="613"/>
        <v>-</v>
      </c>
      <c r="UP76" s="545" t="str">
        <f t="shared" ca="1" si="613"/>
        <v>-</v>
      </c>
      <c r="UQ76" s="545" t="str">
        <f t="shared" ca="1" si="613"/>
        <v>-</v>
      </c>
      <c r="UR76" s="545" t="str">
        <f t="shared" ca="1" si="613"/>
        <v>-</v>
      </c>
      <c r="US76" s="545" t="str">
        <f t="shared" ca="1" si="613"/>
        <v>-</v>
      </c>
      <c r="UT76" s="545" t="str">
        <f t="shared" ca="1" si="613"/>
        <v>-</v>
      </c>
      <c r="UU76" s="545" t="str">
        <f t="shared" ca="1" si="613"/>
        <v>-</v>
      </c>
      <c r="UV76" s="545" t="str">
        <f t="shared" ca="1" si="613"/>
        <v>-</v>
      </c>
      <c r="UW76" s="545" t="str">
        <f t="shared" ca="1" si="613"/>
        <v>-</v>
      </c>
      <c r="UX76" s="545" t="str">
        <f t="shared" ca="1" si="613"/>
        <v>-</v>
      </c>
      <c r="UY76" s="545" t="str">
        <f t="shared" ca="1" si="613"/>
        <v>-</v>
      </c>
      <c r="UZ76" s="545" t="str">
        <f t="shared" ca="1" si="613"/>
        <v>-</v>
      </c>
      <c r="VA76" s="545" t="str">
        <f t="shared" ca="1" si="613"/>
        <v>-</v>
      </c>
      <c r="VB76" s="545" t="str">
        <f t="shared" ca="1" si="613"/>
        <v>-</v>
      </c>
      <c r="VC76" s="545" t="str">
        <f t="shared" ca="1" si="613"/>
        <v>-</v>
      </c>
      <c r="VD76" s="545" t="str">
        <f t="shared" ca="1" si="613"/>
        <v>-</v>
      </c>
      <c r="VE76" s="545" t="str">
        <f t="shared" ca="1" si="613"/>
        <v>-</v>
      </c>
      <c r="VF76" s="545" t="str">
        <f t="shared" ca="1" si="613"/>
        <v>-</v>
      </c>
      <c r="VG76" s="545" t="str">
        <f t="shared" ca="1" si="608"/>
        <v>-</v>
      </c>
      <c r="VH76" s="545" t="str">
        <f t="shared" ca="1" si="608"/>
        <v>-</v>
      </c>
      <c r="VI76" s="545" t="str">
        <f t="shared" ca="1" si="608"/>
        <v>-</v>
      </c>
      <c r="VJ76" s="545" t="str">
        <f t="shared" ca="1" si="608"/>
        <v>-</v>
      </c>
      <c r="VK76" s="545" t="str">
        <f t="shared" ca="1" si="608"/>
        <v>-</v>
      </c>
      <c r="VL76" s="19">
        <f t="shared" ca="1" si="564"/>
        <v>1</v>
      </c>
      <c r="VM76" s="23">
        <v>0</v>
      </c>
    </row>
    <row r="77" spans="1:585" outlineLevel="1">
      <c r="A77" s="21">
        <f>ROW(A77)-5</f>
        <v>72</v>
      </c>
      <c r="B77" s="21"/>
      <c r="D77" s="14"/>
      <c r="E77" t="b">
        <v>0</v>
      </c>
      <c r="Z77" s="211"/>
      <c r="AA77" s="211"/>
      <c r="AB77" s="211"/>
      <c r="AC77" s="211"/>
      <c r="AD77" s="211"/>
      <c r="AF77" s="211"/>
      <c r="AG77" s="211"/>
      <c r="AH77" s="211"/>
      <c r="AI77" s="211"/>
      <c r="AJ77" s="211"/>
      <c r="AK77" s="211"/>
      <c r="AL77" s="211"/>
      <c r="AM77" s="211"/>
      <c r="AV77" s="226" t="s">
        <v>809</v>
      </c>
      <c r="AW77" s="9" t="str">
        <f ca="1">IF(COUNTIF(AV$5:AV77,AV77)=1,"-","Dup")</f>
        <v>-</v>
      </c>
      <c r="AX77" s="9"/>
      <c r="AY77" s="14"/>
      <c r="AZ77" s="14"/>
      <c r="BA77" s="14"/>
      <c r="BB77" s="14"/>
      <c r="BC77" s="14"/>
      <c r="BD77" s="14"/>
      <c r="BE77" s="14"/>
      <c r="BF77" s="14"/>
      <c r="BG77" s="9"/>
      <c r="BH77" s="14"/>
      <c r="BI77" s="14"/>
      <c r="BJ77" s="14"/>
      <c r="BK77" s="14"/>
      <c r="BL77" s="14"/>
      <c r="BM77" s="14"/>
      <c r="BN77" s="14"/>
      <c r="BO77" s="9"/>
      <c r="BP77" s="14"/>
      <c r="BQ77" s="14"/>
      <c r="BR77" s="14"/>
      <c r="BS77" s="14"/>
      <c r="BT77" s="14"/>
      <c r="BU77" s="14"/>
      <c r="BV77" s="14"/>
      <c r="BW77" s="14"/>
      <c r="BX77" s="14"/>
      <c r="BY77" s="14"/>
      <c r="BZ77" s="14"/>
      <c r="CA77" s="14"/>
      <c r="CB77" s="14"/>
      <c r="CC77" s="14"/>
      <c r="CD77" s="14"/>
      <c r="CE77" s="14"/>
      <c r="CF77" s="9"/>
      <c r="CG77" s="14"/>
      <c r="CH77" s="14"/>
      <c r="CI77" s="14"/>
      <c r="CJ77" s="14"/>
      <c r="CK77" s="14"/>
      <c r="CL77" s="14"/>
      <c r="CM77" s="14"/>
      <c r="CN77" s="14"/>
      <c r="CO77" s="14"/>
      <c r="CP77" s="14"/>
      <c r="CQ77" s="9"/>
      <c r="CR77" s="14"/>
      <c r="CS77" s="14"/>
      <c r="CT77" s="14"/>
      <c r="CU77" s="575"/>
      <c r="CV77" s="14"/>
      <c r="CW77" s="146"/>
      <c r="CX77" s="14"/>
      <c r="CY77" s="575"/>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9"/>
      <c r="EA77" s="14"/>
      <c r="EB77" s="14"/>
      <c r="EC77" s="14"/>
      <c r="ED77" s="14"/>
      <c r="EE77" s="14"/>
      <c r="EF77" s="14"/>
      <c r="EG77" s="14"/>
      <c r="EH77" s="14"/>
      <c r="EI77" s="14"/>
      <c r="EJ77" s="14"/>
      <c r="EK77" s="14"/>
      <c r="EL77" s="14"/>
      <c r="EM77" s="311"/>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9"/>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9"/>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9"/>
      <c r="NK77" s="14"/>
      <c r="NL77" s="14"/>
      <c r="NM77" s="14"/>
      <c r="NN77" s="14"/>
      <c r="NO77" s="14"/>
      <c r="NP77" s="14"/>
      <c r="NQ77" s="14"/>
      <c r="NR77" s="14"/>
      <c r="NS77" s="9"/>
      <c r="NT77" s="14"/>
      <c r="NU77" s="14"/>
      <c r="NV77" s="14"/>
      <c r="NW77" s="14"/>
      <c r="NX77" s="14"/>
      <c r="NY77" s="14"/>
      <c r="NZ77" s="14"/>
      <c r="OA77" s="14"/>
      <c r="OB77" s="14"/>
      <c r="OC77" s="14"/>
      <c r="OD77" s="14"/>
      <c r="OE77" s="14"/>
      <c r="OF77" s="14"/>
      <c r="OG77" s="9"/>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23">
        <v>0</v>
      </c>
    </row>
    <row r="78" spans="1:585" outlineLevel="1">
      <c r="A78" s="21">
        <f>ROW(A78)-5</f>
        <v>73</v>
      </c>
      <c r="B78" s="21"/>
      <c r="D78" s="14"/>
      <c r="E78" t="b">
        <v>0</v>
      </c>
      <c r="Z78" s="211"/>
      <c r="AA78" s="211"/>
      <c r="AB78" s="211"/>
      <c r="AC78" s="211"/>
      <c r="AD78" s="211"/>
      <c r="AF78" s="211"/>
      <c r="AG78" s="211"/>
      <c r="AH78" s="211"/>
      <c r="AI78" s="211"/>
      <c r="AJ78" s="211"/>
      <c r="AK78" s="211"/>
      <c r="AL78" s="211"/>
      <c r="AM78" s="211"/>
      <c r="AV78" s="226" t="s">
        <v>810</v>
      </c>
      <c r="AW78" s="9" t="str">
        <f ca="1">IF(COUNTIF(AV$5:AV78,AV78)=1,"-","Dup")</f>
        <v>-</v>
      </c>
      <c r="AX78" s="9"/>
      <c r="AY78" s="14"/>
      <c r="AZ78" s="14"/>
      <c r="BA78" s="14"/>
      <c r="BB78" s="14"/>
      <c r="BC78" s="14"/>
      <c r="BD78" s="14"/>
      <c r="BE78" s="14"/>
      <c r="BF78" s="14"/>
      <c r="BG78" s="9"/>
      <c r="BH78" s="14"/>
      <c r="BI78" s="14"/>
      <c r="BJ78" s="14"/>
      <c r="BK78" s="14"/>
      <c r="BL78" s="14"/>
      <c r="BM78" s="14"/>
      <c r="BN78" s="14"/>
      <c r="BO78" s="9"/>
      <c r="BP78" s="14"/>
      <c r="BQ78" s="14"/>
      <c r="BR78" s="14"/>
      <c r="BS78" s="14"/>
      <c r="BT78" s="14"/>
      <c r="BU78" s="14"/>
      <c r="BV78" s="14"/>
      <c r="BW78" s="14"/>
      <c r="BX78" s="14"/>
      <c r="BY78" s="14"/>
      <c r="BZ78" s="14"/>
      <c r="CA78" s="14"/>
      <c r="CB78" s="14"/>
      <c r="CC78" s="14"/>
      <c r="CD78" s="14"/>
      <c r="CE78" s="14"/>
      <c r="CF78" s="9"/>
      <c r="CG78" s="14"/>
      <c r="CH78" s="14"/>
      <c r="CI78" s="14"/>
      <c r="CJ78" s="14"/>
      <c r="CK78" s="14"/>
      <c r="CL78" s="14"/>
      <c r="CM78" s="14"/>
      <c r="CN78" s="14"/>
      <c r="CO78" s="14"/>
      <c r="CP78" s="14"/>
      <c r="CQ78" s="9"/>
      <c r="CR78" s="14"/>
      <c r="CS78" s="14"/>
      <c r="CT78" s="14"/>
      <c r="CU78" s="575"/>
      <c r="CV78" s="14"/>
      <c r="CW78" s="146"/>
      <c r="CX78" s="14"/>
      <c r="CY78" s="575"/>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9"/>
      <c r="EA78" s="14"/>
      <c r="EB78" s="14"/>
      <c r="EC78" s="14"/>
      <c r="ED78" s="14"/>
      <c r="EE78" s="14"/>
      <c r="EF78" s="14"/>
      <c r="EG78" s="14"/>
      <c r="EH78" s="14"/>
      <c r="EI78" s="14"/>
      <c r="EJ78" s="14"/>
      <c r="EK78" s="14"/>
      <c r="EL78" s="14"/>
      <c r="EM78" s="311"/>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9"/>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9"/>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9"/>
      <c r="NK78" s="14"/>
      <c r="NL78" s="14"/>
      <c r="NM78" s="14"/>
      <c r="NN78" s="14"/>
      <c r="NO78" s="14"/>
      <c r="NP78" s="14"/>
      <c r="NQ78" s="14"/>
      <c r="NR78" s="14"/>
      <c r="NS78" s="9"/>
      <c r="NT78" s="14"/>
      <c r="NU78" s="14"/>
      <c r="NV78" s="14"/>
      <c r="NW78" s="14"/>
      <c r="NX78" s="14"/>
      <c r="NY78" s="14"/>
      <c r="NZ78" s="14"/>
      <c r="OA78" s="14"/>
      <c r="OB78" s="14"/>
      <c r="OC78" s="14"/>
      <c r="OD78" s="14"/>
      <c r="OE78" s="14"/>
      <c r="OF78" s="14"/>
      <c r="OG78" s="9"/>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23">
        <v>0</v>
      </c>
    </row>
    <row r="79" spans="1:585" outlineLevel="1">
      <c r="A79" s="21">
        <f t="shared" si="127"/>
        <v>74</v>
      </c>
      <c r="B79" s="21"/>
      <c r="D79" s="14"/>
      <c r="E79" t="b">
        <v>0</v>
      </c>
      <c r="Z79" s="211"/>
      <c r="AA79" s="211"/>
      <c r="AB79" s="211"/>
      <c r="AC79" s="211"/>
      <c r="AD79" s="211"/>
      <c r="AF79" s="211"/>
      <c r="AG79" s="211"/>
      <c r="AH79" s="211"/>
      <c r="AI79" s="211"/>
      <c r="AJ79" s="211"/>
      <c r="AK79" s="211"/>
      <c r="AL79" s="211"/>
      <c r="AM79" s="211"/>
      <c r="AV79" s="226" t="s">
        <v>811</v>
      </c>
      <c r="AW79" s="9" t="str">
        <f ca="1">IF(COUNTIF(AV$5:AV79,AV79)=1,"-","Dup")</f>
        <v>-</v>
      </c>
      <c r="AX79" s="9"/>
      <c r="AY79" s="14"/>
      <c r="AZ79" s="14"/>
      <c r="BA79" s="14"/>
      <c r="BB79" s="14"/>
      <c r="BC79" s="14"/>
      <c r="BD79" s="14"/>
      <c r="BE79" s="14"/>
      <c r="BF79" s="14"/>
      <c r="BG79" s="9"/>
      <c r="BH79" s="14"/>
      <c r="BI79" s="14"/>
      <c r="BJ79" s="14"/>
      <c r="BK79" s="14"/>
      <c r="BL79" s="14"/>
      <c r="BM79" s="14"/>
      <c r="BN79" s="14"/>
      <c r="BO79" s="9"/>
      <c r="BP79" s="14"/>
      <c r="BQ79" s="14"/>
      <c r="BR79" s="14"/>
      <c r="BS79" s="14"/>
      <c r="BT79" s="14"/>
      <c r="BU79" s="14"/>
      <c r="BV79" s="14"/>
      <c r="BW79" s="14"/>
      <c r="BX79" s="14"/>
      <c r="BY79" s="14"/>
      <c r="BZ79" s="14"/>
      <c r="CA79" s="14"/>
      <c r="CB79" s="14"/>
      <c r="CC79" s="14"/>
      <c r="CD79" s="14"/>
      <c r="CE79" s="14"/>
      <c r="CF79" s="9"/>
      <c r="CG79" s="14"/>
      <c r="CH79" s="14"/>
      <c r="CI79" s="14"/>
      <c r="CJ79" s="14"/>
      <c r="CK79" s="14"/>
      <c r="CL79" s="14"/>
      <c r="CM79" s="14"/>
      <c r="CN79" s="14"/>
      <c r="CO79" s="14"/>
      <c r="CP79" s="14"/>
      <c r="CQ79" s="9"/>
      <c r="CR79" s="14"/>
      <c r="CS79" s="14"/>
      <c r="CT79" s="14"/>
      <c r="CU79" s="575"/>
      <c r="CV79" s="14"/>
      <c r="CW79" s="146"/>
      <c r="CX79" s="14"/>
      <c r="CY79" s="575"/>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9"/>
      <c r="EA79" s="14"/>
      <c r="EB79" s="14"/>
      <c r="EC79" s="14"/>
      <c r="ED79" s="14"/>
      <c r="EE79" s="14"/>
      <c r="EF79" s="14"/>
      <c r="EG79" s="14"/>
      <c r="EH79" s="14"/>
      <c r="EI79" s="14"/>
      <c r="EJ79" s="14"/>
      <c r="EK79" s="14"/>
      <c r="EL79" s="14"/>
      <c r="EM79" s="311"/>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9"/>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9"/>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9"/>
      <c r="NK79" s="14"/>
      <c r="NL79" s="14"/>
      <c r="NM79" s="14"/>
      <c r="NN79" s="14"/>
      <c r="NO79" s="14"/>
      <c r="NP79" s="14"/>
      <c r="NQ79" s="14"/>
      <c r="NR79" s="14"/>
      <c r="NS79" s="9"/>
      <c r="NT79" s="14"/>
      <c r="NU79" s="14"/>
      <c r="NV79" s="14"/>
      <c r="NW79" s="14"/>
      <c r="NX79" s="14"/>
      <c r="NY79" s="14"/>
      <c r="NZ79" s="14"/>
      <c r="OA79" s="14"/>
      <c r="OB79" s="14"/>
      <c r="OC79" s="14"/>
      <c r="OD79" s="14"/>
      <c r="OE79" s="14"/>
      <c r="OF79" s="14"/>
      <c r="OG79" s="9"/>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23">
        <v>0</v>
      </c>
    </row>
    <row r="80" spans="1:585" outlineLevel="1">
      <c r="A80" s="21">
        <f t="shared" si="127"/>
        <v>75</v>
      </c>
      <c r="B80" s="21"/>
      <c r="D80" s="14"/>
      <c r="E80" t="b">
        <v>0</v>
      </c>
      <c r="Z80" s="211"/>
      <c r="AA80" s="211"/>
      <c r="AB80" s="211"/>
      <c r="AC80" s="211"/>
      <c r="AD80" s="211"/>
      <c r="AF80" s="211"/>
      <c r="AG80" s="211"/>
      <c r="AH80" s="211"/>
      <c r="AI80" s="211"/>
      <c r="AJ80" s="211"/>
      <c r="AK80" s="211"/>
      <c r="AL80" s="211"/>
      <c r="AM80" s="211"/>
      <c r="AV80" s="226" t="s">
        <v>812</v>
      </c>
      <c r="AW80" s="9" t="str">
        <f ca="1">IF(COUNTIF(AV$5:AV80,AV80)=1,"-","Dup")</f>
        <v>-</v>
      </c>
      <c r="AX80" s="9"/>
      <c r="AY80" s="14"/>
      <c r="AZ80" s="14"/>
      <c r="BA80" s="14"/>
      <c r="BB80" s="14"/>
      <c r="BC80" s="14"/>
      <c r="BD80" s="14"/>
      <c r="BE80" s="14"/>
      <c r="BF80" s="14"/>
      <c r="BG80" s="9"/>
      <c r="BH80" s="14"/>
      <c r="BI80" s="14"/>
      <c r="BJ80" s="14"/>
      <c r="BK80" s="14"/>
      <c r="BL80" s="14"/>
      <c r="BM80" s="14"/>
      <c r="BN80" s="14"/>
      <c r="BO80" s="9"/>
      <c r="BP80" s="14"/>
      <c r="BQ80" s="14"/>
      <c r="BR80" s="14"/>
      <c r="BS80" s="14"/>
      <c r="BT80" s="14"/>
      <c r="BU80" s="14"/>
      <c r="BV80" s="14"/>
      <c r="BW80" s="14"/>
      <c r="BX80" s="14"/>
      <c r="BY80" s="14"/>
      <c r="BZ80" s="14"/>
      <c r="CA80" s="14"/>
      <c r="CB80" s="14"/>
      <c r="CC80" s="14"/>
      <c r="CD80" s="14"/>
      <c r="CE80" s="14"/>
      <c r="CF80" s="9"/>
      <c r="CG80" s="14"/>
      <c r="CH80" s="14"/>
      <c r="CI80" s="14"/>
      <c r="CJ80" s="14"/>
      <c r="CK80" s="14"/>
      <c r="CL80" s="14"/>
      <c r="CM80" s="14"/>
      <c r="CN80" s="14"/>
      <c r="CO80" s="14"/>
      <c r="CP80" s="14"/>
      <c r="CQ80" s="9"/>
      <c r="CR80" s="14"/>
      <c r="CS80" s="14"/>
      <c r="CT80" s="14"/>
      <c r="CU80" s="575"/>
      <c r="CV80" s="14"/>
      <c r="CW80" s="146"/>
      <c r="CX80" s="14"/>
      <c r="CY80" s="575"/>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9"/>
      <c r="EA80" s="14"/>
      <c r="EB80" s="14"/>
      <c r="EC80" s="14"/>
      <c r="ED80" s="14"/>
      <c r="EE80" s="14"/>
      <c r="EF80" s="14"/>
      <c r="EG80" s="14"/>
      <c r="EH80" s="14"/>
      <c r="EI80" s="14"/>
      <c r="EJ80" s="14"/>
      <c r="EK80" s="14"/>
      <c r="EL80" s="14"/>
      <c r="EM80" s="311"/>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9"/>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9"/>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9"/>
      <c r="NK80" s="14"/>
      <c r="NL80" s="14"/>
      <c r="NM80" s="14"/>
      <c r="NN80" s="14"/>
      <c r="NO80" s="14"/>
      <c r="NP80" s="14"/>
      <c r="NQ80" s="14"/>
      <c r="NR80" s="14"/>
      <c r="NS80" s="9"/>
      <c r="NT80" s="14"/>
      <c r="NU80" s="14"/>
      <c r="NV80" s="14"/>
      <c r="NW80" s="14"/>
      <c r="NX80" s="14"/>
      <c r="NY80" s="14"/>
      <c r="NZ80" s="14"/>
      <c r="OA80" s="14"/>
      <c r="OB80" s="14"/>
      <c r="OC80" s="14"/>
      <c r="OD80" s="14"/>
      <c r="OE80" s="14"/>
      <c r="OF80" s="14"/>
      <c r="OG80" s="9"/>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23">
        <v>0</v>
      </c>
    </row>
    <row r="81" spans="1:585" outlineLevel="1">
      <c r="A81" s="21">
        <f t="shared" si="127"/>
        <v>76</v>
      </c>
      <c r="B81" s="21"/>
      <c r="D81" s="14"/>
      <c r="E81" t="b">
        <v>0</v>
      </c>
      <c r="Z81" s="211"/>
      <c r="AA81" s="211"/>
      <c r="AB81" s="211"/>
      <c r="AC81" s="211"/>
      <c r="AD81" s="211"/>
      <c r="AF81" s="211"/>
      <c r="AG81" s="211"/>
      <c r="AH81" s="211"/>
      <c r="AI81" s="211"/>
      <c r="AJ81" s="211"/>
      <c r="AK81" s="211"/>
      <c r="AL81" s="211"/>
      <c r="AM81" s="211"/>
      <c r="AV81" s="226" t="s">
        <v>1459</v>
      </c>
      <c r="AW81" s="9" t="str">
        <f ca="1">IF(COUNTIF(AV$5:AV81,AV81)=1,"-","Dup")</f>
        <v>-</v>
      </c>
      <c r="AX81" s="9"/>
      <c r="AY81" s="14"/>
      <c r="AZ81" s="14"/>
      <c r="BA81" s="14"/>
      <c r="BB81" s="14"/>
      <c r="BC81" s="14"/>
      <c r="BD81" s="14"/>
      <c r="BE81" s="14"/>
      <c r="BF81" s="14"/>
      <c r="BG81" s="9"/>
      <c r="BH81" s="14"/>
      <c r="BI81" s="14"/>
      <c r="BJ81" s="14"/>
      <c r="BK81" s="14"/>
      <c r="BL81" s="14"/>
      <c r="BM81" s="14"/>
      <c r="BN81" s="14"/>
      <c r="BO81" s="9"/>
      <c r="BP81" s="14"/>
      <c r="BQ81" s="14"/>
      <c r="BR81" s="14"/>
      <c r="BS81" s="14"/>
      <c r="BT81" s="14"/>
      <c r="BU81" s="14"/>
      <c r="BV81" s="14"/>
      <c r="BW81" s="14"/>
      <c r="BX81" s="14"/>
      <c r="BY81" s="14"/>
      <c r="BZ81" s="14"/>
      <c r="CA81" s="14"/>
      <c r="CB81" s="14"/>
      <c r="CC81" s="14"/>
      <c r="CD81" s="14"/>
      <c r="CE81" s="14"/>
      <c r="CF81" s="9"/>
      <c r="CG81" s="14"/>
      <c r="CH81" s="14"/>
      <c r="CI81" s="14"/>
      <c r="CJ81" s="14"/>
      <c r="CK81" s="14"/>
      <c r="CL81" s="14"/>
      <c r="CM81" s="14"/>
      <c r="CN81" s="14"/>
      <c r="CO81" s="14"/>
      <c r="CP81" s="14"/>
      <c r="CQ81" s="9"/>
      <c r="CR81" s="14"/>
      <c r="CS81" s="14"/>
      <c r="CT81" s="14"/>
      <c r="CU81" s="575"/>
      <c r="CV81" s="14"/>
      <c r="CW81" s="146"/>
      <c r="CX81" s="14"/>
      <c r="CY81" s="575"/>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9"/>
      <c r="EA81" s="14"/>
      <c r="EB81" s="14"/>
      <c r="EC81" s="14"/>
      <c r="ED81" s="14"/>
      <c r="EE81" s="14"/>
      <c r="EF81" s="14"/>
      <c r="EG81" s="14"/>
      <c r="EH81" s="14"/>
      <c r="EI81" s="14"/>
      <c r="EJ81" s="14"/>
      <c r="EK81" s="14"/>
      <c r="EL81" s="14"/>
      <c r="EM81" s="311"/>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9"/>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9"/>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9"/>
      <c r="NK81" s="14"/>
      <c r="NL81" s="14"/>
      <c r="NM81" s="14"/>
      <c r="NN81" s="14"/>
      <c r="NO81" s="14"/>
      <c r="NP81" s="14"/>
      <c r="NQ81" s="14"/>
      <c r="NR81" s="14"/>
      <c r="NS81" s="9"/>
      <c r="NT81" s="14"/>
      <c r="NU81" s="14"/>
      <c r="NV81" s="14"/>
      <c r="NW81" s="14"/>
      <c r="NX81" s="14"/>
      <c r="NY81" s="14"/>
      <c r="NZ81" s="14"/>
      <c r="OA81" s="14"/>
      <c r="OB81" s="14"/>
      <c r="OC81" s="14"/>
      <c r="OD81" s="14"/>
      <c r="OE81" s="14"/>
      <c r="OF81" s="14"/>
      <c r="OG81" s="9"/>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23">
        <v>0</v>
      </c>
    </row>
    <row r="82" spans="1:585" collapsed="1">
      <c r="A82" s="21">
        <f t="shared" si="127"/>
        <v>77</v>
      </c>
      <c r="B82" s="21"/>
      <c r="D82" s="14"/>
      <c r="E82" t="b">
        <v>0</v>
      </c>
      <c r="Z82" s="211"/>
      <c r="AA82" s="211"/>
      <c r="AB82" s="211"/>
      <c r="AC82" s="211"/>
      <c r="AD82" s="211"/>
      <c r="AF82" s="211"/>
      <c r="AG82" s="211"/>
      <c r="AH82" s="211"/>
      <c r="AI82" s="211"/>
      <c r="AJ82" s="211"/>
      <c r="AK82" s="211"/>
      <c r="AL82" s="211"/>
      <c r="AM82" s="211"/>
      <c r="AV82" s="549" t="s">
        <v>761</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75"/>
      <c r="CV82" s="14"/>
      <c r="CW82" s="146"/>
      <c r="CX82" s="14"/>
      <c r="CY82" s="575"/>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311"/>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9"/>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9"/>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9"/>
      <c r="NK82" s="14"/>
      <c r="NL82" s="14"/>
      <c r="NM82" s="14"/>
      <c r="NN82" s="14"/>
      <c r="NO82" s="14"/>
      <c r="NP82" s="14"/>
      <c r="NQ82" s="14"/>
      <c r="NR82" s="14"/>
      <c r="NS82" s="9"/>
      <c r="NT82" s="14"/>
      <c r="NU82" s="14"/>
      <c r="NV82" s="14"/>
      <c r="NW82" s="14"/>
      <c r="NX82" s="14"/>
      <c r="NY82" s="14"/>
      <c r="NZ82" s="14"/>
      <c r="OA82" s="14"/>
      <c r="OB82" s="14"/>
      <c r="OC82" s="14"/>
      <c r="OD82" s="14"/>
      <c r="OE82" s="14"/>
      <c r="OF82" s="14"/>
      <c r="OG82" s="9"/>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23">
        <v>0</v>
      </c>
    </row>
    <row r="83" spans="1:585" ht="6.75" customHeight="1">
      <c r="A83" s="21">
        <f t="shared" ref="A83" si="618">ROW(A83)-5</f>
        <v>78</v>
      </c>
      <c r="B83" s="8">
        <f t="shared" ref="B83:G83" si="619">B$5</f>
        <v>0</v>
      </c>
      <c r="C83" s="8">
        <f t="shared" si="619"/>
        <v>0</v>
      </c>
      <c r="D83" s="8" t="str">
        <f t="shared" si="619"/>
        <v>GSW</v>
      </c>
      <c r="E83" s="8" t="b">
        <f t="shared" si="619"/>
        <v>0</v>
      </c>
      <c r="F83" s="8" t="b">
        <f t="shared" si="619"/>
        <v>0</v>
      </c>
      <c r="G83" s="8" t="b">
        <f t="shared" si="619"/>
        <v>0</v>
      </c>
      <c r="H83" s="22"/>
      <c r="I83" s="22"/>
      <c r="J83" s="22"/>
      <c r="K83" s="22"/>
      <c r="L83" s="22"/>
      <c r="M83" s="22"/>
      <c r="N83" s="22"/>
      <c r="O83" s="22" t="b">
        <v>0</v>
      </c>
      <c r="P83" s="22" t="b">
        <v>0</v>
      </c>
      <c r="Q83" s="22"/>
      <c r="R83" s="22"/>
      <c r="S83" s="22"/>
      <c r="T83" s="22"/>
      <c r="U83" s="22"/>
      <c r="V83" s="22" t="b">
        <v>0</v>
      </c>
      <c r="W83" s="22" t="b">
        <v>0</v>
      </c>
      <c r="X83" s="22" t="b">
        <v>0</v>
      </c>
      <c r="Y83" s="22" t="b">
        <v>0</v>
      </c>
      <c r="Z83" s="267"/>
      <c r="AA83" s="267"/>
      <c r="AB83" s="267"/>
      <c r="AC83" s="267"/>
      <c r="AD83" s="267"/>
      <c r="AE83" s="22" t="b">
        <v>0</v>
      </c>
      <c r="AF83" s="267"/>
      <c r="AG83" s="267" t="b">
        <v>0</v>
      </c>
      <c r="AH83" s="267" t="b">
        <v>0</v>
      </c>
      <c r="AI83" s="267" t="b">
        <v>0</v>
      </c>
      <c r="AJ83" s="267" t="b">
        <v>0</v>
      </c>
      <c r="AK83" s="267" t="b">
        <v>0</v>
      </c>
      <c r="AL83" s="267" t="b">
        <v>0</v>
      </c>
      <c r="AM83" s="267" t="b">
        <v>0</v>
      </c>
      <c r="AN83" s="22" t="b">
        <v>0</v>
      </c>
      <c r="AO83" s="22" t="b">
        <v>0</v>
      </c>
      <c r="AP83" s="22" t="b">
        <v>0</v>
      </c>
      <c r="AQ83" s="22" t="b">
        <v>0</v>
      </c>
      <c r="AR83" s="22" t="b">
        <v>0</v>
      </c>
      <c r="AS83" s="22"/>
      <c r="AT83" s="22"/>
      <c r="AU83" s="22"/>
      <c r="AV83" s="228" t="s">
        <v>23</v>
      </c>
      <c r="AW83" s="10" t="str">
        <f ca="1">IF(COUNTIF(AV$5:AV83,AV83)=1,"-","Dup")</f>
        <v>-</v>
      </c>
      <c r="AX83" s="8">
        <f t="shared" ref="AX83:EL83" si="620">AX$5</f>
        <v>0</v>
      </c>
      <c r="AY83" s="8" t="str">
        <f t="shared" si="620"/>
        <v>-</v>
      </c>
      <c r="AZ83" s="8" t="str">
        <f t="shared" si="620"/>
        <v>-</v>
      </c>
      <c r="BA83" s="8" t="str">
        <f t="shared" si="620"/>
        <v>-</v>
      </c>
      <c r="BB83" s="8" t="str">
        <f t="shared" si="620"/>
        <v>-</v>
      </c>
      <c r="BC83" s="8" t="str">
        <f t="shared" si="620"/>
        <v>-</v>
      </c>
      <c r="BD83" s="8" t="str">
        <f t="shared" si="620"/>
        <v>-</v>
      </c>
      <c r="BE83" s="8" t="str">
        <f t="shared" si="620"/>
        <v>-</v>
      </c>
      <c r="BF83" s="8" t="str">
        <f t="shared" si="620"/>
        <v>-</v>
      </c>
      <c r="BG83" s="8">
        <f t="shared" si="620"/>
        <v>0</v>
      </c>
      <c r="BH83" s="8" t="str">
        <f t="shared" si="620"/>
        <v>-</v>
      </c>
      <c r="BI83" s="8" t="str">
        <f t="shared" si="620"/>
        <v>-</v>
      </c>
      <c r="BJ83" s="8" t="str">
        <f t="shared" si="620"/>
        <v>-</v>
      </c>
      <c r="BK83" s="8" t="str">
        <f t="shared" si="620"/>
        <v>-</v>
      </c>
      <c r="BL83" s="8" t="str">
        <f t="shared" si="620"/>
        <v>-</v>
      </c>
      <c r="BM83" s="8" t="str">
        <f>BM$5</f>
        <v>-</v>
      </c>
      <c r="BN83" s="8" t="str">
        <f>BN$5</f>
        <v>-</v>
      </c>
      <c r="BO83" s="8">
        <f t="shared" ref="BO83:CP83" si="621">BO$5</f>
        <v>0</v>
      </c>
      <c r="BP83" s="8" t="str">
        <f t="shared" si="621"/>
        <v>-</v>
      </c>
      <c r="BQ83" s="8" t="str">
        <f t="shared" si="621"/>
        <v>-</v>
      </c>
      <c r="BR83" s="8" t="str">
        <f t="shared" si="621"/>
        <v>-</v>
      </c>
      <c r="BS83" s="8" t="str">
        <f t="shared" si="621"/>
        <v>-</v>
      </c>
      <c r="BT83" s="8" t="str">
        <f t="shared" si="621"/>
        <v>-</v>
      </c>
      <c r="BU83" s="8" t="str">
        <f t="shared" si="621"/>
        <v>-</v>
      </c>
      <c r="BV83" s="8" t="str">
        <f t="shared" si="621"/>
        <v>-</v>
      </c>
      <c r="BW83" s="8" t="str">
        <f t="shared" si="621"/>
        <v>-</v>
      </c>
      <c r="BX83" s="8" t="str">
        <f t="shared" si="621"/>
        <v>-</v>
      </c>
      <c r="BY83" s="8" t="str">
        <f t="shared" si="621"/>
        <v>-</v>
      </c>
      <c r="BZ83" s="8" t="str">
        <f t="shared" si="621"/>
        <v>-</v>
      </c>
      <c r="CA83" s="8" t="str">
        <f t="shared" si="621"/>
        <v>-</v>
      </c>
      <c r="CB83" s="8" t="str">
        <f t="shared" si="621"/>
        <v>-</v>
      </c>
      <c r="CC83" s="8" t="str">
        <f t="shared" si="621"/>
        <v>-</v>
      </c>
      <c r="CD83" s="8" t="str">
        <f t="shared" si="621"/>
        <v>-</v>
      </c>
      <c r="CE83" s="8" t="str">
        <f t="shared" si="621"/>
        <v>-</v>
      </c>
      <c r="CF83" s="8">
        <f t="shared" si="621"/>
        <v>0</v>
      </c>
      <c r="CG83" s="8" t="str">
        <f t="shared" si="621"/>
        <v>-</v>
      </c>
      <c r="CH83" s="8" t="str">
        <f t="shared" si="621"/>
        <v>-</v>
      </c>
      <c r="CI83" s="8" t="str">
        <f t="shared" si="621"/>
        <v>-</v>
      </c>
      <c r="CJ83" s="8" t="str">
        <f t="shared" si="621"/>
        <v>-</v>
      </c>
      <c r="CK83" s="8" t="str">
        <f t="shared" si="621"/>
        <v>-</v>
      </c>
      <c r="CL83" s="8" t="str">
        <f t="shared" si="621"/>
        <v>-</v>
      </c>
      <c r="CM83" s="8" t="str">
        <f t="shared" si="621"/>
        <v>-</v>
      </c>
      <c r="CN83" s="8" t="str">
        <f t="shared" si="621"/>
        <v>-</v>
      </c>
      <c r="CO83" s="8" t="str">
        <f t="shared" si="621"/>
        <v>-</v>
      </c>
      <c r="CP83" s="8" t="str">
        <f t="shared" si="621"/>
        <v>-</v>
      </c>
      <c r="CQ83" s="8">
        <f t="shared" si="620"/>
        <v>0</v>
      </c>
      <c r="CR83" s="8" t="str">
        <f t="shared" si="620"/>
        <v>-</v>
      </c>
      <c r="CS83" s="8" t="str">
        <f t="shared" si="620"/>
        <v>-</v>
      </c>
      <c r="CT83" s="8" t="str">
        <f t="shared" si="620"/>
        <v>-</v>
      </c>
      <c r="CU83" s="584" t="str">
        <f t="shared" si="620"/>
        <v>-</v>
      </c>
      <c r="CV83" s="8" t="str">
        <f t="shared" si="620"/>
        <v>-</v>
      </c>
      <c r="CW83" s="8" t="str">
        <f t="shared" si="620"/>
        <v>-</v>
      </c>
      <c r="CX83" s="8" t="str">
        <f t="shared" si="620"/>
        <v>-</v>
      </c>
      <c r="CY83" s="584" t="str">
        <f t="shared" si="620"/>
        <v>-</v>
      </c>
      <c r="CZ83" s="8" t="str">
        <f t="shared" ref="CZ83:DV83" si="622">CZ$5</f>
        <v>-</v>
      </c>
      <c r="DA83" s="8" t="str">
        <f t="shared" si="622"/>
        <v>-</v>
      </c>
      <c r="DB83" s="8" t="str">
        <f t="shared" si="622"/>
        <v>-</v>
      </c>
      <c r="DC83" s="8" t="str">
        <f t="shared" si="622"/>
        <v>-</v>
      </c>
      <c r="DD83" s="8" t="str">
        <f t="shared" si="622"/>
        <v>-</v>
      </c>
      <c r="DE83" s="8" t="str">
        <f t="shared" si="622"/>
        <v>-</v>
      </c>
      <c r="DF83" s="8" t="str">
        <f t="shared" si="622"/>
        <v>-</v>
      </c>
      <c r="DG83" s="8" t="str">
        <f t="shared" si="622"/>
        <v>-</v>
      </c>
      <c r="DH83" s="8" t="str">
        <f t="shared" si="622"/>
        <v>-</v>
      </c>
      <c r="DI83" s="8" t="str">
        <f t="shared" si="622"/>
        <v>-</v>
      </c>
      <c r="DJ83" s="8" t="str">
        <f t="shared" si="622"/>
        <v>-</v>
      </c>
      <c r="DK83" s="8" t="str">
        <f t="shared" si="622"/>
        <v>-</v>
      </c>
      <c r="DL83" s="8" t="str">
        <f t="shared" si="622"/>
        <v>-</v>
      </c>
      <c r="DM83" s="8" t="str">
        <f t="shared" si="622"/>
        <v>-</v>
      </c>
      <c r="DN83" s="8" t="str">
        <f t="shared" si="622"/>
        <v>-</v>
      </c>
      <c r="DO83" s="8" t="str">
        <f t="shared" si="622"/>
        <v>-</v>
      </c>
      <c r="DP83" s="8" t="str">
        <f t="shared" si="622"/>
        <v>-</v>
      </c>
      <c r="DQ83" s="8" t="str">
        <f t="shared" si="622"/>
        <v>-</v>
      </c>
      <c r="DR83" s="8" t="str">
        <f t="shared" si="622"/>
        <v>-</v>
      </c>
      <c r="DS83" s="8" t="str">
        <f t="shared" si="622"/>
        <v>-</v>
      </c>
      <c r="DT83" s="8" t="str">
        <f t="shared" si="622"/>
        <v>-</v>
      </c>
      <c r="DU83" s="8" t="str">
        <f t="shared" si="622"/>
        <v>-</v>
      </c>
      <c r="DV83" s="8" t="str">
        <f t="shared" si="622"/>
        <v>-</v>
      </c>
      <c r="DW83" s="8" t="str">
        <f t="shared" si="620"/>
        <v>-</v>
      </c>
      <c r="DX83" s="8">
        <f t="shared" si="620"/>
        <v>1</v>
      </c>
      <c r="DY83" s="8">
        <f t="shared" si="620"/>
        <v>1</v>
      </c>
      <c r="DZ83" s="8">
        <f t="shared" si="620"/>
        <v>0</v>
      </c>
      <c r="EA83" s="8" t="str">
        <f t="shared" si="620"/>
        <v>-</v>
      </c>
      <c r="EB83" s="8" t="str">
        <f t="shared" si="620"/>
        <v>-</v>
      </c>
      <c r="EC83" s="8" t="str">
        <f t="shared" si="620"/>
        <v>-</v>
      </c>
      <c r="ED83" s="8" t="str">
        <f t="shared" si="620"/>
        <v>-</v>
      </c>
      <c r="EE83" s="8" t="str">
        <f t="shared" si="620"/>
        <v>-</v>
      </c>
      <c r="EF83" s="8" t="str">
        <f t="shared" si="620"/>
        <v>-</v>
      </c>
      <c r="EG83" s="8" t="str">
        <f t="shared" si="620"/>
        <v>-</v>
      </c>
      <c r="EH83" s="8" t="str">
        <f t="shared" si="620"/>
        <v>-</v>
      </c>
      <c r="EI83" s="8" t="str">
        <f t="shared" si="620"/>
        <v>-</v>
      </c>
      <c r="EJ83" s="8" t="str">
        <f t="shared" si="620"/>
        <v>-</v>
      </c>
      <c r="EK83" s="8" t="str">
        <f t="shared" si="620"/>
        <v>-</v>
      </c>
      <c r="EL83" s="8" t="str">
        <f t="shared" si="620"/>
        <v>-</v>
      </c>
      <c r="EM83" s="8">
        <f t="shared" ref="EM83:JG83" si="623">EM$5</f>
        <v>0</v>
      </c>
      <c r="EN83" s="8">
        <f t="shared" si="623"/>
        <v>0</v>
      </c>
      <c r="EO83" s="8">
        <f t="shared" si="623"/>
        <v>0</v>
      </c>
      <c r="EP83" s="8">
        <f t="shared" si="623"/>
        <v>0</v>
      </c>
      <c r="EQ83" s="8">
        <f t="shared" si="623"/>
        <v>0</v>
      </c>
      <c r="ER83" s="8"/>
      <c r="ES83" s="8">
        <f t="shared" si="623"/>
        <v>0</v>
      </c>
      <c r="ET83" s="8"/>
      <c r="EU83" s="8">
        <f t="shared" si="623"/>
        <v>0</v>
      </c>
      <c r="EV83" s="8">
        <f t="shared" si="623"/>
        <v>0</v>
      </c>
      <c r="EW83" s="8">
        <f t="shared" si="623"/>
        <v>0</v>
      </c>
      <c r="EX83" s="8">
        <f t="shared" si="623"/>
        <v>0</v>
      </c>
      <c r="EY83" s="8">
        <f t="shared" si="623"/>
        <v>0</v>
      </c>
      <c r="EZ83" s="8">
        <f t="shared" si="623"/>
        <v>0</v>
      </c>
      <c r="FA83" s="8">
        <f t="shared" si="623"/>
        <v>0</v>
      </c>
      <c r="FB83" s="8">
        <f t="shared" si="623"/>
        <v>0</v>
      </c>
      <c r="FC83" s="8">
        <f t="shared" si="623"/>
        <v>0</v>
      </c>
      <c r="FD83" s="8">
        <f t="shared" si="623"/>
        <v>0</v>
      </c>
      <c r="FE83" s="8">
        <f t="shared" si="623"/>
        <v>0</v>
      </c>
      <c r="FF83" s="8">
        <f t="shared" si="623"/>
        <v>0</v>
      </c>
      <c r="FG83" s="8">
        <f t="shared" si="623"/>
        <v>0</v>
      </c>
      <c r="FH83" s="8">
        <f t="shared" si="623"/>
        <v>0</v>
      </c>
      <c r="FI83" s="8">
        <f t="shared" si="623"/>
        <v>0</v>
      </c>
      <c r="FJ83" s="8">
        <f t="shared" si="623"/>
        <v>0</v>
      </c>
      <c r="FK83" s="8">
        <f t="shared" si="623"/>
        <v>0</v>
      </c>
      <c r="FL83" s="8">
        <f t="shared" si="623"/>
        <v>0</v>
      </c>
      <c r="FM83" s="8">
        <f t="shared" si="623"/>
        <v>0</v>
      </c>
      <c r="FN83" s="8">
        <f t="shared" si="623"/>
        <v>0</v>
      </c>
      <c r="FO83" s="8">
        <f t="shared" si="623"/>
        <v>0</v>
      </c>
      <c r="FP83" s="8">
        <f t="shared" si="623"/>
        <v>0</v>
      </c>
      <c r="FQ83" s="8">
        <f t="shared" si="623"/>
        <v>0</v>
      </c>
      <c r="FR83" s="8">
        <f t="shared" si="623"/>
        <v>0</v>
      </c>
      <c r="FS83" s="8">
        <f t="shared" si="623"/>
        <v>0</v>
      </c>
      <c r="FT83" s="8">
        <f t="shared" si="623"/>
        <v>0</v>
      </c>
      <c r="FU83" s="8">
        <f t="shared" si="623"/>
        <v>0</v>
      </c>
      <c r="FV83" s="8">
        <f t="shared" si="623"/>
        <v>0</v>
      </c>
      <c r="FW83" s="8">
        <f t="shared" si="623"/>
        <v>0</v>
      </c>
      <c r="FX83" s="8">
        <f t="shared" si="623"/>
        <v>0</v>
      </c>
      <c r="FY83" s="8">
        <f t="shared" si="623"/>
        <v>0</v>
      </c>
      <c r="FZ83" s="8">
        <f t="shared" si="623"/>
        <v>0</v>
      </c>
      <c r="GA83" s="8"/>
      <c r="GB83" s="8">
        <f t="shared" si="623"/>
        <v>0</v>
      </c>
      <c r="GC83" s="8"/>
      <c r="GD83" s="8">
        <f t="shared" si="623"/>
        <v>0</v>
      </c>
      <c r="GE83" s="8">
        <f t="shared" si="623"/>
        <v>0</v>
      </c>
      <c r="GF83" s="8"/>
      <c r="GG83" s="8">
        <f t="shared" si="623"/>
        <v>0</v>
      </c>
      <c r="GH83" s="8"/>
      <c r="GI83" s="8">
        <f t="shared" si="623"/>
        <v>0</v>
      </c>
      <c r="GJ83" s="8">
        <f t="shared" si="623"/>
        <v>0</v>
      </c>
      <c r="GK83" s="8"/>
      <c r="GL83" s="8">
        <f t="shared" si="623"/>
        <v>0</v>
      </c>
      <c r="GM83" s="8"/>
      <c r="GN83" s="8">
        <f t="shared" si="623"/>
        <v>0</v>
      </c>
      <c r="GO83" s="8">
        <f t="shared" si="623"/>
        <v>0</v>
      </c>
      <c r="GP83" s="8"/>
      <c r="GQ83" s="8">
        <f t="shared" si="623"/>
        <v>0</v>
      </c>
      <c r="GR83" s="8"/>
      <c r="GS83" s="8">
        <f t="shared" si="623"/>
        <v>0</v>
      </c>
      <c r="GT83" s="8">
        <f t="shared" si="623"/>
        <v>0</v>
      </c>
      <c r="GU83" s="8"/>
      <c r="GV83" s="8">
        <f t="shared" si="623"/>
        <v>0</v>
      </c>
      <c r="GW83" s="8">
        <f t="shared" si="623"/>
        <v>0</v>
      </c>
      <c r="GX83" s="8">
        <f t="shared" si="623"/>
        <v>0</v>
      </c>
      <c r="GY83" s="8">
        <f t="shared" si="623"/>
        <v>0</v>
      </c>
      <c r="GZ83" s="8">
        <f t="shared" si="623"/>
        <v>0</v>
      </c>
      <c r="HA83" s="8"/>
      <c r="HB83" s="8">
        <f t="shared" si="623"/>
        <v>0</v>
      </c>
      <c r="HC83" s="8"/>
      <c r="HD83" s="8">
        <f t="shared" si="623"/>
        <v>0</v>
      </c>
      <c r="HE83" s="8">
        <f t="shared" si="623"/>
        <v>0</v>
      </c>
      <c r="HF83" s="8">
        <f t="shared" si="623"/>
        <v>0</v>
      </c>
      <c r="HG83" s="8">
        <f t="shared" si="623"/>
        <v>0</v>
      </c>
      <c r="HH83" s="8">
        <f t="shared" si="623"/>
        <v>0</v>
      </c>
      <c r="HI83" s="8">
        <f t="shared" si="623"/>
        <v>0</v>
      </c>
      <c r="HJ83" s="8">
        <f t="shared" si="623"/>
        <v>0</v>
      </c>
      <c r="HK83" s="8">
        <f t="shared" si="623"/>
        <v>0</v>
      </c>
      <c r="HL83" s="8">
        <f t="shared" si="623"/>
        <v>0</v>
      </c>
      <c r="HM83" s="8">
        <f t="shared" si="623"/>
        <v>0</v>
      </c>
      <c r="HN83" s="8">
        <f t="shared" si="623"/>
        <v>0</v>
      </c>
      <c r="HO83" s="8">
        <f t="shared" si="623"/>
        <v>0</v>
      </c>
      <c r="HP83" s="8">
        <f t="shared" si="623"/>
        <v>0</v>
      </c>
      <c r="HQ83" s="8">
        <f t="shared" si="623"/>
        <v>0</v>
      </c>
      <c r="HR83" s="8">
        <f t="shared" si="623"/>
        <v>0</v>
      </c>
      <c r="HS83" s="8">
        <f t="shared" si="623"/>
        <v>0</v>
      </c>
      <c r="HT83" s="8">
        <f t="shared" si="623"/>
        <v>0</v>
      </c>
      <c r="HU83" s="8">
        <f t="shared" si="623"/>
        <v>0</v>
      </c>
      <c r="HV83" s="8">
        <f t="shared" si="623"/>
        <v>0</v>
      </c>
      <c r="HW83" s="8">
        <f t="shared" si="623"/>
        <v>0</v>
      </c>
      <c r="HX83" s="8">
        <f t="shared" si="623"/>
        <v>0</v>
      </c>
      <c r="HY83" s="8">
        <f t="shared" si="623"/>
        <v>0</v>
      </c>
      <c r="HZ83" s="8">
        <f t="shared" si="623"/>
        <v>0</v>
      </c>
      <c r="IA83" s="8">
        <f t="shared" si="623"/>
        <v>0</v>
      </c>
      <c r="IB83" s="8">
        <f t="shared" si="623"/>
        <v>0</v>
      </c>
      <c r="IC83" s="8">
        <f t="shared" si="623"/>
        <v>0</v>
      </c>
      <c r="ID83" s="8">
        <f t="shared" si="623"/>
        <v>0</v>
      </c>
      <c r="IE83" s="8">
        <f t="shared" si="623"/>
        <v>0</v>
      </c>
      <c r="IF83" s="8">
        <f t="shared" si="623"/>
        <v>0</v>
      </c>
      <c r="IG83" s="8">
        <f t="shared" si="623"/>
        <v>0</v>
      </c>
      <c r="IH83" s="8">
        <f t="shared" si="623"/>
        <v>0</v>
      </c>
      <c r="II83" s="8">
        <f t="shared" si="623"/>
        <v>0</v>
      </c>
      <c r="IJ83" s="8"/>
      <c r="IK83" s="8">
        <f t="shared" si="623"/>
        <v>0</v>
      </c>
      <c r="IL83" s="8"/>
      <c r="IM83" s="8">
        <f t="shared" si="623"/>
        <v>0</v>
      </c>
      <c r="IN83" s="8">
        <f t="shared" si="623"/>
        <v>0</v>
      </c>
      <c r="IO83" s="8"/>
      <c r="IP83" s="8">
        <f t="shared" si="623"/>
        <v>0</v>
      </c>
      <c r="IQ83" s="8"/>
      <c r="IR83" s="8">
        <f t="shared" si="623"/>
        <v>0</v>
      </c>
      <c r="IS83" s="8">
        <f t="shared" si="623"/>
        <v>0</v>
      </c>
      <c r="IT83" s="8"/>
      <c r="IU83" s="8">
        <f t="shared" si="623"/>
        <v>0</v>
      </c>
      <c r="IV83" s="8"/>
      <c r="IW83" s="8">
        <f t="shared" si="623"/>
        <v>0</v>
      </c>
      <c r="IX83" s="8">
        <f t="shared" si="623"/>
        <v>0</v>
      </c>
      <c r="IY83" s="8"/>
      <c r="IZ83" s="8">
        <f t="shared" si="623"/>
        <v>0</v>
      </c>
      <c r="JA83" s="8"/>
      <c r="JB83" s="8">
        <f t="shared" si="623"/>
        <v>0</v>
      </c>
      <c r="JC83" s="8">
        <f t="shared" si="623"/>
        <v>0</v>
      </c>
      <c r="JD83" s="8"/>
      <c r="JE83" s="8">
        <f t="shared" si="623"/>
        <v>0</v>
      </c>
      <c r="JF83" s="8">
        <f t="shared" si="623"/>
        <v>0</v>
      </c>
      <c r="JG83" s="8">
        <f t="shared" si="623"/>
        <v>0</v>
      </c>
      <c r="JH83" s="8" t="str">
        <f t="shared" ref="JH83:JJ83" si="624">JH$5</f>
        <v>-</v>
      </c>
      <c r="JI83" s="8">
        <f t="shared" si="624"/>
        <v>0</v>
      </c>
      <c r="JJ83" s="8" t="str">
        <f t="shared" si="624"/>
        <v>-</v>
      </c>
      <c r="JK83" s="8" t="str">
        <f t="shared" ref="JK83:MD83" si="625">JK$5</f>
        <v>-</v>
      </c>
      <c r="JL83" s="8">
        <f t="shared" si="625"/>
        <v>0</v>
      </c>
      <c r="JM83" s="8">
        <f>JM$5</f>
        <v>0</v>
      </c>
      <c r="JN83" s="8">
        <f>JN$5</f>
        <v>0</v>
      </c>
      <c r="JO83" s="8">
        <f>JO$5</f>
        <v>0</v>
      </c>
      <c r="JP83" s="8">
        <f>JP$5</f>
        <v>0</v>
      </c>
      <c r="JQ83" s="8" t="str">
        <f t="shared" si="625"/>
        <v>-</v>
      </c>
      <c r="JR83" s="8">
        <f t="shared" si="625"/>
        <v>1</v>
      </c>
      <c r="JS83" s="8">
        <f t="shared" si="625"/>
        <v>0</v>
      </c>
      <c r="JT83" s="8">
        <f t="shared" si="625"/>
        <v>0</v>
      </c>
      <c r="JU83" s="8">
        <f t="shared" si="625"/>
        <v>0</v>
      </c>
      <c r="JV83" s="8">
        <f t="shared" si="625"/>
        <v>0</v>
      </c>
      <c r="JW83" s="8">
        <f t="shared" si="625"/>
        <v>0</v>
      </c>
      <c r="JX83" s="8">
        <f t="shared" si="625"/>
        <v>0</v>
      </c>
      <c r="JY83" s="8">
        <f t="shared" si="625"/>
        <v>0</v>
      </c>
      <c r="JZ83" s="8">
        <f t="shared" si="625"/>
        <v>0</v>
      </c>
      <c r="KA83" s="8">
        <f t="shared" si="625"/>
        <v>0</v>
      </c>
      <c r="KB83" s="8">
        <f t="shared" si="625"/>
        <v>0</v>
      </c>
      <c r="KC83" s="8">
        <f t="shared" si="625"/>
        <v>0</v>
      </c>
      <c r="KD83" s="8">
        <f t="shared" si="625"/>
        <v>0</v>
      </c>
      <c r="KE83" s="8">
        <f t="shared" si="625"/>
        <v>0</v>
      </c>
      <c r="KF83" s="8">
        <f t="shared" si="625"/>
        <v>0</v>
      </c>
      <c r="KG83" s="8">
        <f t="shared" si="625"/>
        <v>0</v>
      </c>
      <c r="KH83" s="8">
        <f t="shared" si="625"/>
        <v>0</v>
      </c>
      <c r="KI83" s="8">
        <f t="shared" si="625"/>
        <v>0</v>
      </c>
      <c r="KJ83" s="8">
        <f t="shared" si="625"/>
        <v>0</v>
      </c>
      <c r="KK83" s="8">
        <f t="shared" si="625"/>
        <v>0</v>
      </c>
      <c r="KL83" s="8">
        <f t="shared" si="625"/>
        <v>0</v>
      </c>
      <c r="KM83" s="8">
        <f t="shared" si="625"/>
        <v>0</v>
      </c>
      <c r="KN83" s="8">
        <f t="shared" si="625"/>
        <v>0</v>
      </c>
      <c r="KO83" s="8">
        <f t="shared" si="625"/>
        <v>0</v>
      </c>
      <c r="KP83" s="8">
        <f t="shared" si="625"/>
        <v>0</v>
      </c>
      <c r="KQ83" s="8">
        <f t="shared" si="625"/>
        <v>0</v>
      </c>
      <c r="KR83" s="8">
        <f t="shared" si="625"/>
        <v>0</v>
      </c>
      <c r="KS83" s="8">
        <f t="shared" si="625"/>
        <v>0</v>
      </c>
      <c r="KT83" s="8">
        <f t="shared" si="625"/>
        <v>0</v>
      </c>
      <c r="KU83" s="8">
        <f t="shared" si="625"/>
        <v>0</v>
      </c>
      <c r="KV83" s="8">
        <f t="shared" si="625"/>
        <v>0</v>
      </c>
      <c r="KW83" s="8">
        <f t="shared" si="625"/>
        <v>0</v>
      </c>
      <c r="KX83" s="8">
        <f t="shared" si="625"/>
        <v>1</v>
      </c>
      <c r="KY83" s="8">
        <f>KY$5</f>
        <v>0</v>
      </c>
      <c r="KZ83" s="8">
        <f>KZ$5</f>
        <v>0</v>
      </c>
      <c r="LA83" s="8">
        <f>LA$5</f>
        <v>0</v>
      </c>
      <c r="LB83" s="8">
        <f t="shared" si="625"/>
        <v>0</v>
      </c>
      <c r="LC83" s="8">
        <f t="shared" si="625"/>
        <v>1</v>
      </c>
      <c r="LD83" s="8">
        <f t="shared" si="625"/>
        <v>0</v>
      </c>
      <c r="LE83" s="8" t="str">
        <f t="shared" si="625"/>
        <v>-</v>
      </c>
      <c r="LF83" s="8" t="str">
        <f t="shared" si="625"/>
        <v>-</v>
      </c>
      <c r="LG83" s="8" t="str">
        <f t="shared" si="625"/>
        <v>-</v>
      </c>
      <c r="LH83" s="8" t="str">
        <f t="shared" si="625"/>
        <v>-</v>
      </c>
      <c r="LI83" s="8" t="str">
        <f>LI$5</f>
        <v>-</v>
      </c>
      <c r="LJ83" s="8" t="str">
        <f t="shared" si="625"/>
        <v>-</v>
      </c>
      <c r="LK83" s="8" t="str">
        <f t="shared" si="625"/>
        <v>-</v>
      </c>
      <c r="LL83" s="8" t="str">
        <f t="shared" si="625"/>
        <v>-</v>
      </c>
      <c r="LM83" s="8" t="str">
        <f t="shared" si="625"/>
        <v>-</v>
      </c>
      <c r="LN83" s="8" t="str">
        <f t="shared" si="625"/>
        <v>-</v>
      </c>
      <c r="LO83" s="8" t="str">
        <f t="shared" si="625"/>
        <v>-</v>
      </c>
      <c r="LP83" s="8" t="str">
        <f>LP$5</f>
        <v>-</v>
      </c>
      <c r="LQ83" s="8" t="str">
        <f t="shared" si="625"/>
        <v>-</v>
      </c>
      <c r="LR83" s="8" t="str">
        <f t="shared" si="625"/>
        <v>-</v>
      </c>
      <c r="LS83" s="8" t="str">
        <f t="shared" si="625"/>
        <v>-</v>
      </c>
      <c r="LT83" s="8" t="str">
        <f t="shared" si="625"/>
        <v>-</v>
      </c>
      <c r="LU83" s="8" t="str">
        <f t="shared" si="625"/>
        <v>-</v>
      </c>
      <c r="LV83" s="8" t="str">
        <f t="shared" si="625"/>
        <v>-</v>
      </c>
      <c r="LW83" s="8" t="str">
        <f t="shared" si="625"/>
        <v>-</v>
      </c>
      <c r="LX83" s="8" t="str">
        <f t="shared" si="625"/>
        <v>-</v>
      </c>
      <c r="LY83" s="8" t="str">
        <f t="shared" si="625"/>
        <v>-</v>
      </c>
      <c r="LZ83" s="8" t="str">
        <f t="shared" si="625"/>
        <v>-</v>
      </c>
      <c r="MA83" s="8" t="str">
        <f t="shared" si="625"/>
        <v>-</v>
      </c>
      <c r="MB83" s="8" t="str">
        <f t="shared" si="625"/>
        <v>-</v>
      </c>
      <c r="MC83" s="8" t="str">
        <f t="shared" si="625"/>
        <v>-</v>
      </c>
      <c r="MD83" s="8" t="str">
        <f t="shared" si="625"/>
        <v>-</v>
      </c>
      <c r="ME83" s="8" t="str">
        <f t="shared" ref="ME83:NH83" si="626">ME$5</f>
        <v>-</v>
      </c>
      <c r="MF83" s="8" t="str">
        <f t="shared" si="626"/>
        <v>-</v>
      </c>
      <c r="MG83" s="8" t="str">
        <f t="shared" si="626"/>
        <v>-</v>
      </c>
      <c r="MH83" s="8" t="str">
        <f t="shared" si="626"/>
        <v>-</v>
      </c>
      <c r="MI83" s="8" t="str">
        <f t="shared" si="626"/>
        <v>-</v>
      </c>
      <c r="MJ83" s="8" t="str">
        <f t="shared" si="626"/>
        <v>-</v>
      </c>
      <c r="MK83" s="8" t="str">
        <f t="shared" si="626"/>
        <v>-</v>
      </c>
      <c r="ML83" s="8" t="str">
        <f t="shared" si="626"/>
        <v>-</v>
      </c>
      <c r="MM83" s="8" t="str">
        <f t="shared" si="626"/>
        <v>-</v>
      </c>
      <c r="MN83" s="8" t="str">
        <f t="shared" si="626"/>
        <v>-</v>
      </c>
      <c r="MO83" s="8" t="str">
        <f t="shared" si="626"/>
        <v>-</v>
      </c>
      <c r="MP83" s="8" t="str">
        <f t="shared" si="626"/>
        <v>-</v>
      </c>
      <c r="MQ83" s="8" t="str">
        <f t="shared" si="626"/>
        <v>-</v>
      </c>
      <c r="MR83" s="8" t="str">
        <f t="shared" si="626"/>
        <v>-</v>
      </c>
      <c r="MS83" s="8" t="str">
        <f t="shared" si="626"/>
        <v>-</v>
      </c>
      <c r="MT83" s="8" t="str">
        <f t="shared" si="626"/>
        <v>-</v>
      </c>
      <c r="MU83" s="8" t="str">
        <f t="shared" si="626"/>
        <v>-</v>
      </c>
      <c r="MV83" s="8" t="str">
        <f t="shared" si="626"/>
        <v>-</v>
      </c>
      <c r="MW83" s="8" t="str">
        <f t="shared" si="626"/>
        <v>-</v>
      </c>
      <c r="MX83" s="8" t="str">
        <f t="shared" si="626"/>
        <v>-</v>
      </c>
      <c r="MY83" s="8" t="str">
        <f t="shared" si="626"/>
        <v>-</v>
      </c>
      <c r="MZ83" s="8" t="str">
        <f t="shared" si="626"/>
        <v>-</v>
      </c>
      <c r="NA83" s="8" t="str">
        <f t="shared" si="626"/>
        <v>-</v>
      </c>
      <c r="NB83" s="8" t="str">
        <f t="shared" si="626"/>
        <v>-</v>
      </c>
      <c r="NC83" s="8" t="str">
        <f t="shared" si="626"/>
        <v>-</v>
      </c>
      <c r="ND83" s="8" t="str">
        <f t="shared" si="626"/>
        <v>-</v>
      </c>
      <c r="NE83" s="8" t="str">
        <f t="shared" si="626"/>
        <v>-</v>
      </c>
      <c r="NF83" s="8" t="str">
        <f t="shared" si="626"/>
        <v>-</v>
      </c>
      <c r="NG83" s="8" t="str">
        <f t="shared" si="626"/>
        <v>-</v>
      </c>
      <c r="NH83" s="8" t="str">
        <f t="shared" si="626"/>
        <v>-</v>
      </c>
      <c r="NI83" s="8">
        <f t="shared" ref="NI83:QI83" si="627">NI$5</f>
        <v>1</v>
      </c>
      <c r="NJ83" s="8">
        <f t="shared" si="627"/>
        <v>0</v>
      </c>
      <c r="NK83" s="8" t="str">
        <f t="shared" si="627"/>
        <v>-</v>
      </c>
      <c r="NL83" s="8" t="str">
        <f t="shared" si="627"/>
        <v>-</v>
      </c>
      <c r="NM83" s="8" t="str">
        <f t="shared" si="627"/>
        <v>-</v>
      </c>
      <c r="NN83" s="8" t="str">
        <f t="shared" si="627"/>
        <v>-</v>
      </c>
      <c r="NO83" s="8">
        <f t="shared" si="627"/>
        <v>1</v>
      </c>
      <c r="NP83" s="8">
        <f t="shared" si="627"/>
        <v>1</v>
      </c>
      <c r="NQ83" s="8">
        <f t="shared" si="627"/>
        <v>1</v>
      </c>
      <c r="NR83" s="8">
        <f t="shared" si="627"/>
        <v>1</v>
      </c>
      <c r="NS83" s="8">
        <f t="shared" si="627"/>
        <v>0</v>
      </c>
      <c r="NT83" s="8" t="str">
        <f t="shared" si="627"/>
        <v>-</v>
      </c>
      <c r="NU83" s="8" t="str">
        <f t="shared" si="627"/>
        <v>-</v>
      </c>
      <c r="NV83" s="8" t="str">
        <f t="shared" si="627"/>
        <v>-</v>
      </c>
      <c r="NW83" s="8" t="str">
        <f t="shared" si="627"/>
        <v>-</v>
      </c>
      <c r="NX83" s="8">
        <f t="shared" si="627"/>
        <v>1</v>
      </c>
      <c r="NY83" s="8">
        <f t="shared" si="627"/>
        <v>1</v>
      </c>
      <c r="NZ83" s="8">
        <f t="shared" si="627"/>
        <v>1</v>
      </c>
      <c r="OA83" s="8">
        <f t="shared" si="627"/>
        <v>1</v>
      </c>
      <c r="OB83" s="8">
        <f t="shared" si="627"/>
        <v>1</v>
      </c>
      <c r="OC83" s="8">
        <f t="shared" si="627"/>
        <v>1</v>
      </c>
      <c r="OD83" s="8">
        <f t="shared" si="627"/>
        <v>1</v>
      </c>
      <c r="OE83" s="8">
        <f t="shared" si="627"/>
        <v>1</v>
      </c>
      <c r="OF83" s="8">
        <f t="shared" ref="OF83" si="628">OF$5</f>
        <v>1</v>
      </c>
      <c r="OG83" s="8">
        <f t="shared" si="627"/>
        <v>0</v>
      </c>
      <c r="OH83" s="8" t="str">
        <f t="shared" si="627"/>
        <v>-</v>
      </c>
      <c r="OI83" s="8" t="str">
        <f t="shared" si="627"/>
        <v>-</v>
      </c>
      <c r="OJ83" s="8" t="str">
        <f t="shared" si="627"/>
        <v>-</v>
      </c>
      <c r="OK83" s="8" t="str">
        <f t="shared" si="627"/>
        <v>-</v>
      </c>
      <c r="OL83" s="8" t="str">
        <f t="shared" si="627"/>
        <v>-</v>
      </c>
      <c r="OM83" s="8" t="str">
        <f t="shared" si="627"/>
        <v>-</v>
      </c>
      <c r="ON83" s="8" t="str">
        <f t="shared" si="627"/>
        <v>-</v>
      </c>
      <c r="OO83" s="8" t="str">
        <f t="shared" si="627"/>
        <v>-</v>
      </c>
      <c r="OP83" s="8" t="str">
        <f t="shared" si="627"/>
        <v>-</v>
      </c>
      <c r="OQ83" s="8" t="str">
        <f t="shared" si="627"/>
        <v>-</v>
      </c>
      <c r="OR83" s="8" t="str">
        <f t="shared" si="627"/>
        <v>-</v>
      </c>
      <c r="OS83" s="8" t="str">
        <f t="shared" si="627"/>
        <v>-</v>
      </c>
      <c r="OT83" s="8" t="str">
        <f t="shared" si="627"/>
        <v>-</v>
      </c>
      <c r="OU83" s="8" t="str">
        <f t="shared" si="627"/>
        <v>-</v>
      </c>
      <c r="OV83" s="8" t="str">
        <f t="shared" si="627"/>
        <v>-</v>
      </c>
      <c r="OW83" s="8" t="str">
        <f t="shared" si="627"/>
        <v>-</v>
      </c>
      <c r="OX83" s="8" t="str">
        <f t="shared" si="627"/>
        <v>-</v>
      </c>
      <c r="OY83" s="8" t="str">
        <f t="shared" si="627"/>
        <v>-</v>
      </c>
      <c r="OZ83" s="8" t="str">
        <f t="shared" si="627"/>
        <v>-</v>
      </c>
      <c r="PA83" s="8" t="str">
        <f t="shared" si="627"/>
        <v>-</v>
      </c>
      <c r="PB83" s="8" t="str">
        <f t="shared" si="627"/>
        <v>-</v>
      </c>
      <c r="PC83" s="8" t="str">
        <f t="shared" si="627"/>
        <v>-</v>
      </c>
      <c r="PD83" s="8" t="str">
        <f t="shared" si="627"/>
        <v>-</v>
      </c>
      <c r="PE83" s="8" t="str">
        <f t="shared" si="627"/>
        <v>-</v>
      </c>
      <c r="PF83" s="8" t="str">
        <f t="shared" si="627"/>
        <v>-</v>
      </c>
      <c r="PG83" s="8" t="str">
        <f t="shared" si="627"/>
        <v>-</v>
      </c>
      <c r="PH83" s="8" t="str">
        <f t="shared" si="627"/>
        <v>-</v>
      </c>
      <c r="PI83" s="8" t="str">
        <f t="shared" si="627"/>
        <v>-</v>
      </c>
      <c r="PJ83" s="8" t="str">
        <f t="shared" si="627"/>
        <v>-</v>
      </c>
      <c r="PK83" s="8" t="str">
        <f t="shared" si="627"/>
        <v>-</v>
      </c>
      <c r="PL83" s="8" t="str">
        <f t="shared" si="627"/>
        <v>-</v>
      </c>
      <c r="PM83" s="8" t="str">
        <f t="shared" si="627"/>
        <v>-</v>
      </c>
      <c r="PN83" s="8" t="str">
        <f t="shared" si="627"/>
        <v>-</v>
      </c>
      <c r="PO83" s="8" t="str">
        <f t="shared" si="627"/>
        <v>-</v>
      </c>
      <c r="PP83" s="8" t="str">
        <f t="shared" si="627"/>
        <v>-</v>
      </c>
      <c r="PQ83" s="8" t="str">
        <f t="shared" si="627"/>
        <v>-</v>
      </c>
      <c r="PR83" s="8" t="str">
        <f t="shared" si="627"/>
        <v>-</v>
      </c>
      <c r="PS83" s="8" t="str">
        <f t="shared" si="627"/>
        <v>-</v>
      </c>
      <c r="PT83" s="8" t="str">
        <f t="shared" si="627"/>
        <v>-</v>
      </c>
      <c r="PU83" s="8" t="str">
        <f t="shared" si="627"/>
        <v>-</v>
      </c>
      <c r="PV83" s="8" t="str">
        <f t="shared" si="627"/>
        <v>-</v>
      </c>
      <c r="PW83" s="8" t="str">
        <f t="shared" si="627"/>
        <v>-</v>
      </c>
      <c r="PX83" s="8" t="str">
        <f t="shared" si="627"/>
        <v>-</v>
      </c>
      <c r="PY83" s="8" t="str">
        <f t="shared" si="627"/>
        <v>-</v>
      </c>
      <c r="PZ83" s="8" t="str">
        <f t="shared" si="627"/>
        <v>-</v>
      </c>
      <c r="QA83" s="8" t="str">
        <f t="shared" si="627"/>
        <v>-</v>
      </c>
      <c r="QB83" s="8" t="str">
        <f t="shared" si="627"/>
        <v>-</v>
      </c>
      <c r="QC83" s="8" t="str">
        <f t="shared" si="627"/>
        <v>-</v>
      </c>
      <c r="QD83" s="8" t="str">
        <f t="shared" si="627"/>
        <v>-</v>
      </c>
      <c r="QE83" s="8" t="str">
        <f t="shared" si="627"/>
        <v>-</v>
      </c>
      <c r="QF83" s="8" t="str">
        <f t="shared" si="627"/>
        <v>-</v>
      </c>
      <c r="QG83" s="8" t="str">
        <f t="shared" si="627"/>
        <v>-</v>
      </c>
      <c r="QH83" s="8" t="str">
        <f t="shared" si="627"/>
        <v>-</v>
      </c>
      <c r="QI83" s="8" t="str">
        <f t="shared" si="627"/>
        <v>-</v>
      </c>
      <c r="QJ83" s="8" t="str">
        <f t="shared" ref="QJ83:TY83" si="629">QJ$5</f>
        <v>-</v>
      </c>
      <c r="QK83" s="8" t="str">
        <f t="shared" si="629"/>
        <v>-</v>
      </c>
      <c r="QL83" s="8" t="str">
        <f t="shared" si="629"/>
        <v>-</v>
      </c>
      <c r="QM83" s="8" t="str">
        <f t="shared" si="629"/>
        <v>-</v>
      </c>
      <c r="QN83" s="8" t="str">
        <f t="shared" si="629"/>
        <v>-</v>
      </c>
      <c r="QO83" s="8" t="str">
        <f t="shared" si="629"/>
        <v>-</v>
      </c>
      <c r="QP83" s="8" t="str">
        <f t="shared" si="629"/>
        <v>-</v>
      </c>
      <c r="QQ83" s="8" t="str">
        <f t="shared" si="629"/>
        <v>-</v>
      </c>
      <c r="QR83" s="8" t="str">
        <f t="shared" si="629"/>
        <v>-</v>
      </c>
      <c r="QS83" s="8" t="str">
        <f t="shared" si="629"/>
        <v>-</v>
      </c>
      <c r="QT83" s="8" t="str">
        <f t="shared" si="629"/>
        <v>-</v>
      </c>
      <c r="QU83" s="8" t="str">
        <f t="shared" si="629"/>
        <v>-</v>
      </c>
      <c r="QV83" s="8" t="str">
        <f t="shared" si="629"/>
        <v>-</v>
      </c>
      <c r="QW83" s="8" t="str">
        <f t="shared" si="629"/>
        <v>-</v>
      </c>
      <c r="QX83" s="8" t="str">
        <f t="shared" si="629"/>
        <v>-</v>
      </c>
      <c r="QY83" s="8" t="str">
        <f t="shared" si="629"/>
        <v>-</v>
      </c>
      <c r="QZ83" s="8" t="str">
        <f t="shared" si="629"/>
        <v>-</v>
      </c>
      <c r="RA83" s="8" t="str">
        <f t="shared" si="629"/>
        <v>-</v>
      </c>
      <c r="RB83" s="8" t="str">
        <f t="shared" si="629"/>
        <v>-</v>
      </c>
      <c r="RC83" s="8" t="str">
        <f t="shared" si="629"/>
        <v>-</v>
      </c>
      <c r="RD83" s="8" t="str">
        <f t="shared" si="629"/>
        <v>-</v>
      </c>
      <c r="RE83" s="8" t="str">
        <f t="shared" si="629"/>
        <v>-</v>
      </c>
      <c r="RF83" s="8" t="str">
        <f t="shared" si="629"/>
        <v>-</v>
      </c>
      <c r="RG83" s="8" t="str">
        <f t="shared" si="629"/>
        <v>-</v>
      </c>
      <c r="RH83" s="8" t="str">
        <f t="shared" si="629"/>
        <v>-</v>
      </c>
      <c r="RI83" s="8" t="str">
        <f t="shared" si="629"/>
        <v>-</v>
      </c>
      <c r="RJ83" s="8" t="str">
        <f t="shared" si="629"/>
        <v>-</v>
      </c>
      <c r="RK83" s="8" t="str">
        <f t="shared" si="629"/>
        <v>-</v>
      </c>
      <c r="RL83" s="8" t="str">
        <f t="shared" si="629"/>
        <v>-</v>
      </c>
      <c r="RM83" s="8" t="str">
        <f t="shared" si="629"/>
        <v>-</v>
      </c>
      <c r="RN83" s="8" t="str">
        <f t="shared" si="629"/>
        <v>-</v>
      </c>
      <c r="RO83" s="8" t="str">
        <f t="shared" si="629"/>
        <v>-</v>
      </c>
      <c r="RP83" s="8" t="str">
        <f t="shared" si="629"/>
        <v>-</v>
      </c>
      <c r="RQ83" s="8" t="str">
        <f t="shared" si="629"/>
        <v>-</v>
      </c>
      <c r="RR83" s="8" t="str">
        <f t="shared" si="629"/>
        <v>-</v>
      </c>
      <c r="RS83" s="8" t="str">
        <f t="shared" si="629"/>
        <v>-</v>
      </c>
      <c r="RT83" s="8" t="str">
        <f t="shared" si="629"/>
        <v>-</v>
      </c>
      <c r="RU83" s="8" t="str">
        <f t="shared" si="629"/>
        <v>-</v>
      </c>
      <c r="RV83" s="8" t="str">
        <f t="shared" si="629"/>
        <v>-</v>
      </c>
      <c r="RW83" s="8" t="str">
        <f t="shared" si="629"/>
        <v>-</v>
      </c>
      <c r="RX83" s="8" t="str">
        <f t="shared" si="629"/>
        <v>-</v>
      </c>
      <c r="RY83" s="8" t="str">
        <f t="shared" si="629"/>
        <v>-</v>
      </c>
      <c r="RZ83" s="8" t="str">
        <f t="shared" si="629"/>
        <v>-</v>
      </c>
      <c r="SA83" s="8" t="str">
        <f t="shared" si="629"/>
        <v>-</v>
      </c>
      <c r="SB83" s="8" t="str">
        <f t="shared" si="629"/>
        <v>-</v>
      </c>
      <c r="SC83" s="8" t="str">
        <f t="shared" si="629"/>
        <v>-</v>
      </c>
      <c r="SD83" s="8" t="str">
        <f t="shared" si="629"/>
        <v>-</v>
      </c>
      <c r="SE83" s="8" t="str">
        <f t="shared" si="629"/>
        <v>-</v>
      </c>
      <c r="SF83" s="8" t="str">
        <f t="shared" si="629"/>
        <v>-</v>
      </c>
      <c r="SG83" s="8" t="str">
        <f t="shared" si="629"/>
        <v>-</v>
      </c>
      <c r="SH83" s="8" t="str">
        <f t="shared" si="629"/>
        <v>-</v>
      </c>
      <c r="SI83" s="8" t="str">
        <f t="shared" si="629"/>
        <v>-</v>
      </c>
      <c r="SJ83" s="8" t="str">
        <f t="shared" si="629"/>
        <v>-</v>
      </c>
      <c r="SK83" s="8" t="str">
        <f t="shared" si="629"/>
        <v>-</v>
      </c>
      <c r="SL83" s="8" t="str">
        <f t="shared" si="629"/>
        <v>-</v>
      </c>
      <c r="SM83" s="8" t="str">
        <f t="shared" si="629"/>
        <v>-</v>
      </c>
      <c r="SN83" s="8" t="str">
        <f t="shared" si="629"/>
        <v>-</v>
      </c>
      <c r="SO83" s="8" t="str">
        <f t="shared" si="629"/>
        <v>-</v>
      </c>
      <c r="SP83" s="8" t="str">
        <f t="shared" si="629"/>
        <v>-</v>
      </c>
      <c r="SQ83" s="8" t="str">
        <f t="shared" si="629"/>
        <v>-</v>
      </c>
      <c r="SR83" s="8" t="str">
        <f t="shared" si="629"/>
        <v>-</v>
      </c>
      <c r="SS83" s="8" t="str">
        <f t="shared" si="629"/>
        <v>-</v>
      </c>
      <c r="ST83" s="8" t="str">
        <f t="shared" si="629"/>
        <v>-</v>
      </c>
      <c r="SU83" s="8" t="str">
        <f t="shared" si="629"/>
        <v>-</v>
      </c>
      <c r="SV83" s="8" t="str">
        <f t="shared" si="629"/>
        <v>-</v>
      </c>
      <c r="SW83" s="8" t="str">
        <f t="shared" si="629"/>
        <v>-</v>
      </c>
      <c r="SX83" s="8" t="str">
        <f t="shared" si="629"/>
        <v>-</v>
      </c>
      <c r="SY83" s="8" t="str">
        <f t="shared" si="629"/>
        <v>-</v>
      </c>
      <c r="SZ83" s="8" t="str">
        <f t="shared" si="629"/>
        <v>-</v>
      </c>
      <c r="TA83" s="8" t="str">
        <f t="shared" si="629"/>
        <v>-</v>
      </c>
      <c r="TB83" s="8" t="str">
        <f t="shared" si="629"/>
        <v>-</v>
      </c>
      <c r="TC83" s="8" t="str">
        <f t="shared" si="629"/>
        <v>-</v>
      </c>
      <c r="TD83" s="8" t="str">
        <f t="shared" si="629"/>
        <v>-</v>
      </c>
      <c r="TE83" s="8" t="str">
        <f t="shared" si="629"/>
        <v>-</v>
      </c>
      <c r="TF83" s="8" t="str">
        <f t="shared" si="629"/>
        <v>-</v>
      </c>
      <c r="TG83" s="8" t="str">
        <f t="shared" si="629"/>
        <v>-</v>
      </c>
      <c r="TH83" s="8" t="str">
        <f t="shared" si="629"/>
        <v>-</v>
      </c>
      <c r="TI83" s="8" t="str">
        <f t="shared" si="629"/>
        <v>-</v>
      </c>
      <c r="TJ83" s="8" t="str">
        <f t="shared" si="629"/>
        <v>-</v>
      </c>
      <c r="TK83" s="8" t="str">
        <f t="shared" si="629"/>
        <v>-</v>
      </c>
      <c r="TL83" s="8" t="str">
        <f t="shared" si="629"/>
        <v>-</v>
      </c>
      <c r="TM83" s="8" t="str">
        <f t="shared" si="629"/>
        <v>-</v>
      </c>
      <c r="TN83" s="8" t="str">
        <f t="shared" si="629"/>
        <v>-</v>
      </c>
      <c r="TO83" s="8" t="str">
        <f t="shared" si="629"/>
        <v>-</v>
      </c>
      <c r="TP83" s="8" t="str">
        <f t="shared" si="629"/>
        <v>-</v>
      </c>
      <c r="TQ83" s="8" t="str">
        <f t="shared" si="629"/>
        <v>-</v>
      </c>
      <c r="TR83" s="8" t="str">
        <f t="shared" si="629"/>
        <v>-</v>
      </c>
      <c r="TS83" s="8" t="str">
        <f t="shared" si="629"/>
        <v>-</v>
      </c>
      <c r="TT83" s="8" t="str">
        <f t="shared" si="629"/>
        <v>-</v>
      </c>
      <c r="TU83" s="8" t="str">
        <f t="shared" si="629"/>
        <v>-</v>
      </c>
      <c r="TV83" s="8" t="str">
        <f t="shared" si="629"/>
        <v>-</v>
      </c>
      <c r="TW83" s="8" t="str">
        <f t="shared" si="629"/>
        <v>-</v>
      </c>
      <c r="TX83" s="8" t="str">
        <f t="shared" si="629"/>
        <v>-</v>
      </c>
      <c r="TY83" s="8" t="str">
        <f t="shared" si="629"/>
        <v>-</v>
      </c>
      <c r="TZ83" s="8" t="str">
        <f t="shared" ref="TZ83:VL83" si="630">TZ$5</f>
        <v>-</v>
      </c>
      <c r="UA83" s="8" t="str">
        <f t="shared" si="630"/>
        <v>-</v>
      </c>
      <c r="UB83" s="8" t="str">
        <f t="shared" si="630"/>
        <v>-</v>
      </c>
      <c r="UC83" s="8" t="str">
        <f t="shared" si="630"/>
        <v>-</v>
      </c>
      <c r="UD83" s="8" t="str">
        <f t="shared" si="630"/>
        <v>-</v>
      </c>
      <c r="UE83" s="8" t="str">
        <f t="shared" si="630"/>
        <v>-</v>
      </c>
      <c r="UF83" s="8" t="str">
        <f t="shared" si="630"/>
        <v>-</v>
      </c>
      <c r="UG83" s="8" t="str">
        <f t="shared" si="630"/>
        <v>-</v>
      </c>
      <c r="UH83" s="8" t="str">
        <f t="shared" si="630"/>
        <v>-</v>
      </c>
      <c r="UI83" s="8" t="str">
        <f t="shared" si="630"/>
        <v>-</v>
      </c>
      <c r="UJ83" s="8" t="str">
        <f t="shared" si="630"/>
        <v>-</v>
      </c>
      <c r="UK83" s="8" t="str">
        <f t="shared" si="630"/>
        <v>-</v>
      </c>
      <c r="UL83" s="8" t="str">
        <f t="shared" si="630"/>
        <v>-</v>
      </c>
      <c r="UM83" s="8" t="str">
        <f t="shared" si="630"/>
        <v>-</v>
      </c>
      <c r="UN83" s="8" t="str">
        <f t="shared" si="630"/>
        <v>-</v>
      </c>
      <c r="UO83" s="8" t="str">
        <f t="shared" si="630"/>
        <v>-</v>
      </c>
      <c r="UP83" s="8" t="str">
        <f t="shared" si="630"/>
        <v>-</v>
      </c>
      <c r="UQ83" s="8" t="str">
        <f t="shared" si="630"/>
        <v>-</v>
      </c>
      <c r="UR83" s="8" t="str">
        <f t="shared" si="630"/>
        <v>-</v>
      </c>
      <c r="US83" s="8" t="str">
        <f t="shared" si="630"/>
        <v>-</v>
      </c>
      <c r="UT83" s="8" t="str">
        <f t="shared" si="630"/>
        <v>-</v>
      </c>
      <c r="UU83" s="8" t="str">
        <f t="shared" si="630"/>
        <v>-</v>
      </c>
      <c r="UV83" s="8" t="str">
        <f t="shared" si="630"/>
        <v>-</v>
      </c>
      <c r="UW83" s="8" t="str">
        <f t="shared" si="630"/>
        <v>-</v>
      </c>
      <c r="UX83" s="8" t="str">
        <f t="shared" si="630"/>
        <v>-</v>
      </c>
      <c r="UY83" s="8" t="str">
        <f t="shared" si="630"/>
        <v>-</v>
      </c>
      <c r="UZ83" s="8" t="str">
        <f t="shared" si="630"/>
        <v>-</v>
      </c>
      <c r="VA83" s="8" t="str">
        <f t="shared" si="630"/>
        <v>-</v>
      </c>
      <c r="VB83" s="8" t="str">
        <f t="shared" si="630"/>
        <v>-</v>
      </c>
      <c r="VC83" s="8" t="str">
        <f t="shared" si="630"/>
        <v>-</v>
      </c>
      <c r="VD83" s="8" t="str">
        <f t="shared" si="630"/>
        <v>-</v>
      </c>
      <c r="VE83" s="8" t="str">
        <f t="shared" si="630"/>
        <v>-</v>
      </c>
      <c r="VF83" s="8" t="str">
        <f t="shared" si="630"/>
        <v>-</v>
      </c>
      <c r="VG83" s="8" t="str">
        <f t="shared" si="630"/>
        <v>-</v>
      </c>
      <c r="VH83" s="8" t="str">
        <f t="shared" si="630"/>
        <v>-</v>
      </c>
      <c r="VI83" s="8" t="str">
        <f t="shared" si="630"/>
        <v>-</v>
      </c>
      <c r="VJ83" s="8" t="str">
        <f t="shared" si="630"/>
        <v>-</v>
      </c>
      <c r="VK83" s="8" t="str">
        <f t="shared" si="630"/>
        <v>-</v>
      </c>
      <c r="VL83" s="8">
        <f t="shared" si="630"/>
        <v>1</v>
      </c>
      <c r="VM83" s="23">
        <v>0</v>
      </c>
    </row>
    <row r="84" spans="1:585">
      <c r="AV84" s="224"/>
    </row>
  </sheetData>
  <phoneticPr fontId="6" type="noConversion"/>
  <conditionalFormatting sqref="A1:LD1 LI1:NQ1 NS1:XFD1">
    <cfRule type="cellIs" dxfId="144" priority="111" stopIfTrue="1" operator="equal">
      <formula>"sam"</formula>
    </cfRule>
    <cfRule type="cellIs" dxfId="143" priority="112" stopIfTrue="1" operator="equal">
      <formula>"sap"</formula>
    </cfRule>
    <cfRule type="cellIs" dxfId="142" priority="113" stopIfTrue="1" operator="equal">
      <formula>"saa"</formula>
    </cfRule>
    <cfRule type="cellIs" dxfId="141" priority="114" stopIfTrue="1" operator="equal">
      <formula>"sar"</formula>
    </cfRule>
    <cfRule type="cellIs" dxfId="140" priority="115" stopIfTrue="1" operator="equal">
      <formula>"sat"</formula>
    </cfRule>
    <cfRule type="cellIs" dxfId="139" priority="116" stopIfTrue="1" operator="equal">
      <formula>"sav"</formula>
    </cfRule>
  </conditionalFormatting>
  <conditionalFormatting sqref="E1:G64 E77:G1048576">
    <cfRule type="cellIs" dxfId="138" priority="491" stopIfTrue="1" operator="equal">
      <formula>TRUE</formula>
    </cfRule>
  </conditionalFormatting>
  <conditionalFormatting sqref="DG1:DK4 DG6:DK57 DG61:DK64 DG77:DK1048576">
    <cfRule type="cellIs" dxfId="137" priority="175" operator="equal">
      <formula>FALSE</formula>
    </cfRule>
  </conditionalFormatting>
  <conditionalFormatting sqref="DG59:DK59">
    <cfRule type="cellIs" dxfId="136" priority="71" operator="equal">
      <formula>FALSE</formula>
    </cfRule>
  </conditionalFormatting>
  <conditionalFormatting sqref="LH1">
    <cfRule type="cellIs" dxfId="135" priority="55" stopIfTrue="1" operator="equal">
      <formula>"sam"</formula>
    </cfRule>
    <cfRule type="cellIs" dxfId="134" priority="56" stopIfTrue="1" operator="equal">
      <formula>"sap"</formula>
    </cfRule>
    <cfRule type="cellIs" dxfId="133" priority="57" stopIfTrue="1" operator="equal">
      <formula>"saa"</formula>
    </cfRule>
    <cfRule type="cellIs" dxfId="132" priority="58" stopIfTrue="1" operator="equal">
      <formula>"sar"</formula>
    </cfRule>
    <cfRule type="cellIs" dxfId="131" priority="59" stopIfTrue="1" operator="equal">
      <formula>"sat"</formula>
    </cfRule>
    <cfRule type="cellIs" dxfId="130" priority="60" stopIfTrue="1" operator="equal">
      <formula>"sav"</formula>
    </cfRule>
  </conditionalFormatting>
  <conditionalFormatting sqref="LG1">
    <cfRule type="cellIs" dxfId="129" priority="49" stopIfTrue="1" operator="equal">
      <formula>"sam"</formula>
    </cfRule>
    <cfRule type="cellIs" dxfId="128" priority="50" stopIfTrue="1" operator="equal">
      <formula>"sap"</formula>
    </cfRule>
    <cfRule type="cellIs" dxfId="127" priority="51" stopIfTrue="1" operator="equal">
      <formula>"saa"</formula>
    </cfRule>
    <cfRule type="cellIs" dxfId="126" priority="52" stopIfTrue="1" operator="equal">
      <formula>"sar"</formula>
    </cfRule>
    <cfRule type="cellIs" dxfId="125" priority="53" stopIfTrue="1" operator="equal">
      <formula>"sat"</formula>
    </cfRule>
    <cfRule type="cellIs" dxfId="124" priority="54" stopIfTrue="1" operator="equal">
      <formula>"sav"</formula>
    </cfRule>
  </conditionalFormatting>
  <conditionalFormatting sqref="LF1">
    <cfRule type="cellIs" dxfId="123" priority="43" stopIfTrue="1" operator="equal">
      <formula>"sam"</formula>
    </cfRule>
    <cfRule type="cellIs" dxfId="122" priority="44" stopIfTrue="1" operator="equal">
      <formula>"sap"</formula>
    </cfRule>
    <cfRule type="cellIs" dxfId="121" priority="45" stopIfTrue="1" operator="equal">
      <formula>"saa"</formula>
    </cfRule>
    <cfRule type="cellIs" dxfId="120" priority="46" stopIfTrue="1" operator="equal">
      <formula>"sar"</formula>
    </cfRule>
    <cfRule type="cellIs" dxfId="119" priority="47" stopIfTrue="1" operator="equal">
      <formula>"sat"</formula>
    </cfRule>
    <cfRule type="cellIs" dxfId="118" priority="48" stopIfTrue="1" operator="equal">
      <formula>"sav"</formula>
    </cfRule>
  </conditionalFormatting>
  <conditionalFormatting sqref="LE1">
    <cfRule type="cellIs" dxfId="117" priority="37" stopIfTrue="1" operator="equal">
      <formula>"sam"</formula>
    </cfRule>
    <cfRule type="cellIs" dxfId="116" priority="38" stopIfTrue="1" operator="equal">
      <formula>"sap"</formula>
    </cfRule>
    <cfRule type="cellIs" dxfId="115" priority="39" stopIfTrue="1" operator="equal">
      <formula>"saa"</formula>
    </cfRule>
    <cfRule type="cellIs" dxfId="114" priority="40" stopIfTrue="1" operator="equal">
      <formula>"sar"</formula>
    </cfRule>
    <cfRule type="cellIs" dxfId="113" priority="41" stopIfTrue="1" operator="equal">
      <formula>"sat"</formula>
    </cfRule>
    <cfRule type="cellIs" dxfId="112" priority="42" stopIfTrue="1" operator="equal">
      <formula>"sav"</formula>
    </cfRule>
  </conditionalFormatting>
  <conditionalFormatting sqref="E65:G69">
    <cfRule type="cellIs" dxfId="111" priority="28" stopIfTrue="1" operator="equal">
      <formula>TRUE</formula>
    </cfRule>
  </conditionalFormatting>
  <conditionalFormatting sqref="DG65:DK69">
    <cfRule type="cellIs" dxfId="110" priority="27" operator="equal">
      <formula>FALSE</formula>
    </cfRule>
  </conditionalFormatting>
  <conditionalFormatting sqref="E70:G70">
    <cfRule type="cellIs" dxfId="109" priority="26" stopIfTrue="1" operator="equal">
      <formula>TRUE</formula>
    </cfRule>
  </conditionalFormatting>
  <conditionalFormatting sqref="DG70:DK70">
    <cfRule type="cellIs" dxfId="108" priority="25" operator="equal">
      <formula>FALSE</formula>
    </cfRule>
  </conditionalFormatting>
  <conditionalFormatting sqref="E71:G71">
    <cfRule type="cellIs" dxfId="107" priority="18" stopIfTrue="1" operator="equal">
      <formula>TRUE</formula>
    </cfRule>
  </conditionalFormatting>
  <conditionalFormatting sqref="DG71:DK71">
    <cfRule type="cellIs" dxfId="106" priority="17" operator="equal">
      <formula>FALSE</formula>
    </cfRule>
  </conditionalFormatting>
  <conditionalFormatting sqref="E72:G72">
    <cfRule type="cellIs" dxfId="105" priority="16" stopIfTrue="1" operator="equal">
      <formula>TRUE</formula>
    </cfRule>
  </conditionalFormatting>
  <conditionalFormatting sqref="DG72:DK72">
    <cfRule type="cellIs" dxfId="104" priority="15" operator="equal">
      <formula>FALSE</formula>
    </cfRule>
  </conditionalFormatting>
  <conditionalFormatting sqref="NR1">
    <cfRule type="cellIs" dxfId="103" priority="9" stopIfTrue="1" operator="equal">
      <formula>"sam"</formula>
    </cfRule>
    <cfRule type="cellIs" dxfId="102" priority="10" stopIfTrue="1" operator="equal">
      <formula>"sap"</formula>
    </cfRule>
    <cfRule type="cellIs" dxfId="101" priority="11" stopIfTrue="1" operator="equal">
      <formula>"saa"</formula>
    </cfRule>
    <cfRule type="cellIs" dxfId="100" priority="12" stopIfTrue="1" operator="equal">
      <formula>"sar"</formula>
    </cfRule>
    <cfRule type="cellIs" dxfId="99" priority="13" stopIfTrue="1" operator="equal">
      <formula>"sat"</formula>
    </cfRule>
    <cfRule type="cellIs" dxfId="98" priority="14" stopIfTrue="1" operator="equal">
      <formula>"sav"</formula>
    </cfRule>
  </conditionalFormatting>
  <conditionalFormatting sqref="E73:G73">
    <cfRule type="cellIs" dxfId="97" priority="8" stopIfTrue="1" operator="equal">
      <formula>TRUE</formula>
    </cfRule>
  </conditionalFormatting>
  <conditionalFormatting sqref="DG73:DK73">
    <cfRule type="cellIs" dxfId="96" priority="7" operator="equal">
      <formula>FALSE</formula>
    </cfRule>
  </conditionalFormatting>
  <conditionalFormatting sqref="E74:G74">
    <cfRule type="cellIs" dxfId="95" priority="6" stopIfTrue="1" operator="equal">
      <formula>TRUE</formula>
    </cfRule>
  </conditionalFormatting>
  <conditionalFormatting sqref="DG74:DK74">
    <cfRule type="cellIs" dxfId="94" priority="5" operator="equal">
      <formula>FALSE</formula>
    </cfRule>
  </conditionalFormatting>
  <conditionalFormatting sqref="E76:G76">
    <cfRule type="cellIs" dxfId="93" priority="4" stopIfTrue="1" operator="equal">
      <formula>TRUE</formula>
    </cfRule>
  </conditionalFormatting>
  <conditionalFormatting sqref="DG76:DK76">
    <cfRule type="cellIs" dxfId="92" priority="3" operator="equal">
      <formula>FALSE</formula>
    </cfRule>
  </conditionalFormatting>
  <conditionalFormatting sqref="E75:G75">
    <cfRule type="cellIs" dxfId="91" priority="2" stopIfTrue="1" operator="equal">
      <formula>TRUE</formula>
    </cfRule>
  </conditionalFormatting>
  <conditionalFormatting sqref="DG75:DK75">
    <cfRule type="cellIs" dxfId="90"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92" workbookViewId="0">
      <pane xSplit="5" topLeftCell="F1" activePane="topRight" state="frozen"/>
      <selection activeCell="S253" sqref="S253:BN300"/>
      <selection pane="topRight" activeCell="C11" sqref="C11"/>
    </sheetView>
  </sheetViews>
  <sheetFormatPr baseColWidth="10" defaultColWidth="8.83203125" defaultRowHeight="15" outlineLevelRow="2"/>
  <cols>
    <col min="2" max="2" width="43.33203125" customWidth="1"/>
    <col min="3" max="3" width="6.33203125" customWidth="1"/>
    <col min="4" max="4" width="7.83203125" customWidth="1"/>
    <col min="5" max="6" width="6.33203125" customWidth="1"/>
    <col min="7" max="9" width="7.33203125" customWidth="1"/>
    <col min="10" max="10" width="7.5" customWidth="1"/>
    <col min="11" max="12" width="7.1640625" customWidth="1"/>
    <col min="13" max="13" width="6.83203125" customWidth="1"/>
    <col min="14" max="19" width="6.33203125" customWidth="1"/>
    <col min="20" max="28" width="7" customWidth="1"/>
    <col min="29" max="29" width="6.33203125" customWidth="1"/>
    <col min="30" max="30" width="7.1640625" customWidth="1"/>
    <col min="31" max="46" width="6.33203125" customWidth="1"/>
    <col min="47" max="47" width="7.6640625" customWidth="1"/>
    <col min="48" max="52" width="6.33203125" customWidth="1"/>
    <col min="53" max="53" width="8.83203125" customWidth="1"/>
    <col min="54" max="124" width="6.33203125" customWidth="1"/>
    <col min="125" max="275" width="6.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1801</v>
      </c>
      <c r="X4" t="s">
        <v>949</v>
      </c>
    </row>
    <row r="5" spans="1:73">
      <c r="A5" s="16" t="s">
        <v>1125</v>
      </c>
      <c r="W5" t="s">
        <v>1802</v>
      </c>
      <c r="X5" t="s">
        <v>950</v>
      </c>
    </row>
    <row r="6" spans="1:73">
      <c r="B6" s="33" t="s">
        <v>1835</v>
      </c>
      <c r="C6" s="351">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1" t="s">
        <v>1507</v>
      </c>
      <c r="AN7" s="62"/>
      <c r="AO7" s="62"/>
      <c r="AP7" s="62"/>
      <c r="AX7" t="s">
        <v>1506</v>
      </c>
      <c r="BI7" t="s">
        <v>1505</v>
      </c>
      <c r="BU7" s="62"/>
    </row>
    <row r="8" spans="1:73" ht="18"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1801</v>
      </c>
      <c r="AQ8" s="139"/>
      <c r="AR8" s="139"/>
      <c r="AS8" s="139" t="s">
        <v>1802</v>
      </c>
      <c r="AT8" s="139"/>
      <c r="AU8" s="139"/>
      <c r="AW8" t="s">
        <v>1120</v>
      </c>
      <c r="AX8" s="263">
        <v>43466</v>
      </c>
      <c r="BI8" s="139" t="s">
        <v>930</v>
      </c>
      <c r="BJ8" s="139"/>
      <c r="BK8" s="139"/>
      <c r="BL8" s="139" t="s">
        <v>1801</v>
      </c>
      <c r="BM8" s="139"/>
      <c r="BN8" s="139"/>
      <c r="BO8" s="139" t="s">
        <v>1802</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5"/>
      <c r="B44" s="245"/>
      <c r="C44" s="277" t="s">
        <v>567</v>
      </c>
      <c r="D44" s="278"/>
      <c r="E44" s="279"/>
      <c r="F44" s="277" t="s">
        <v>1107</v>
      </c>
      <c r="G44" s="277"/>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ht="16" outlineLevel="1">
      <c r="A45" s="231"/>
      <c r="B45" s="231" t="s">
        <v>1131</v>
      </c>
      <c r="C45" s="237">
        <v>2</v>
      </c>
      <c r="D45" s="237">
        <v>24</v>
      </c>
      <c r="F45" s="230">
        <f>i.TOLoffset_r1*6</f>
        <v>12</v>
      </c>
      <c r="G45" s="230">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1"/>
      <c r="B46" s="231"/>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1801</v>
      </c>
      <c r="G67" t="s">
        <v>1802</v>
      </c>
      <c r="W67" t="s">
        <v>1659</v>
      </c>
    </row>
    <row r="68" spans="1:40" outlineLevel="1">
      <c r="B68" s="29" t="s">
        <v>1384</v>
      </c>
      <c r="C68">
        <f>INDEX(E68:G68,1,d.Region)</f>
        <v>3</v>
      </c>
      <c r="E68" s="12">
        <v>3</v>
      </c>
      <c r="F68" s="12">
        <v>3</v>
      </c>
      <c r="G68" s="12">
        <v>3</v>
      </c>
      <c r="I68" t="s">
        <v>1385</v>
      </c>
    </row>
    <row r="70" spans="1:40">
      <c r="A70" s="16" t="s">
        <v>1013</v>
      </c>
      <c r="J70" t="s">
        <v>1349</v>
      </c>
    </row>
    <row r="71" spans="1:40" ht="109"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5"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7">
        <v>5.0000000000000001E-3</v>
      </c>
      <c r="K74" s="367">
        <f>6.25%/2</f>
        <v>3.125E-2</v>
      </c>
      <c r="L74" s="367">
        <f>6.25%/2</f>
        <v>3.125E-2</v>
      </c>
      <c r="M74" s="367">
        <v>2.5000000000000001E-2</v>
      </c>
      <c r="N74" s="367">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9">
        <v>5.0000000000000001E-3</v>
      </c>
      <c r="K75" s="369">
        <v>0</v>
      </c>
      <c r="L75" s="369">
        <v>0</v>
      </c>
      <c r="M75" s="369">
        <v>2.5000000000000001E-2</v>
      </c>
      <c r="N75" s="369">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9">
        <f>1.25*L77</f>
        <v>6.25E-2</v>
      </c>
      <c r="L76" s="369">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6" t="s">
        <v>523</v>
      </c>
      <c r="C77" s="357" t="b">
        <v>0</v>
      </c>
      <c r="D77" s="357" t="b">
        <v>0</v>
      </c>
      <c r="E77" s="357" t="b">
        <v>0</v>
      </c>
      <c r="F77" s="357" t="b">
        <v>0</v>
      </c>
      <c r="G77" s="357" t="b">
        <v>1</v>
      </c>
      <c r="H77" s="358" t="s">
        <v>31</v>
      </c>
      <c r="I77" s="359"/>
      <c r="J77" s="383">
        <v>0.01</v>
      </c>
      <c r="K77" s="384">
        <v>0</v>
      </c>
      <c r="L77" s="383">
        <v>0.05</v>
      </c>
      <c r="M77" s="383">
        <v>0.05</v>
      </c>
      <c r="N77" s="385">
        <f t="shared" si="108"/>
        <v>0.05</v>
      </c>
      <c r="O77" s="366">
        <v>1</v>
      </c>
      <c r="P77" s="366">
        <v>1</v>
      </c>
      <c r="Q77" s="366">
        <v>1</v>
      </c>
      <c r="R77" s="366">
        <v>1</v>
      </c>
      <c r="S77" s="360">
        <v>0</v>
      </c>
      <c r="T77" s="360">
        <v>0</v>
      </c>
      <c r="U77" s="360">
        <v>0</v>
      </c>
      <c r="V77" s="360">
        <v>0</v>
      </c>
    </row>
    <row r="78" spans="1:40" outlineLevel="1">
      <c r="A78" s="21">
        <v>5</v>
      </c>
      <c r="B78" s="46" t="s">
        <v>1300</v>
      </c>
      <c r="C78" s="41" t="b">
        <f t="shared" ref="C78:H81" si="109">C74</f>
        <v>0</v>
      </c>
      <c r="D78" s="41" t="b">
        <f>D74</f>
        <v>0</v>
      </c>
      <c r="E78" s="36" t="b">
        <v>0</v>
      </c>
      <c r="F78" s="36" t="b">
        <v>1</v>
      </c>
      <c r="G78" s="36" t="b">
        <v>0</v>
      </c>
      <c r="H78" s="42" t="str">
        <f t="shared" si="109"/>
        <v>-</v>
      </c>
      <c r="I78" s="38"/>
      <c r="J78" s="367">
        <v>5.0000000000000001E-3</v>
      </c>
      <c r="K78" s="367">
        <v>0</v>
      </c>
      <c r="L78" s="367">
        <v>0</v>
      </c>
      <c r="M78" s="367">
        <v>0</v>
      </c>
      <c r="N78" s="367">
        <v>0</v>
      </c>
      <c r="O78" s="368">
        <f t="shared" ref="O78:R78" si="110">O74</f>
        <v>1</v>
      </c>
      <c r="P78" s="368">
        <f t="shared" si="110"/>
        <v>1</v>
      </c>
      <c r="Q78" s="368">
        <f t="shared" si="110"/>
        <v>1</v>
      </c>
      <c r="R78" s="368">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9">
        <v>0</v>
      </c>
      <c r="K79" s="369">
        <v>0</v>
      </c>
      <c r="L79" s="369">
        <v>0</v>
      </c>
      <c r="M79" s="369">
        <v>0</v>
      </c>
      <c r="N79" s="369">
        <v>0</v>
      </c>
      <c r="O79" s="363">
        <f t="shared" ref="O79:R79" si="111">O75</f>
        <v>1</v>
      </c>
      <c r="P79" s="363">
        <f t="shared" si="111"/>
        <v>1</v>
      </c>
      <c r="Q79" s="363">
        <f t="shared" si="111"/>
        <v>1</v>
      </c>
      <c r="R79" s="363">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9">
        <f>K76</f>
        <v>6.25E-2</v>
      </c>
      <c r="L80" s="369">
        <f>L76</f>
        <v>6.25E-2</v>
      </c>
      <c r="M80" s="54">
        <f t="shared" ref="M80" si="112">L80</f>
        <v>6.25E-2</v>
      </c>
      <c r="N80" s="54">
        <f t="shared" ref="N80" si="113">M80</f>
        <v>6.25E-2</v>
      </c>
      <c r="O80" s="363">
        <f t="shared" ref="O80:R80" si="114">O76</f>
        <v>0</v>
      </c>
      <c r="P80" s="363">
        <f t="shared" si="114"/>
        <v>0</v>
      </c>
      <c r="Q80" s="363">
        <f t="shared" si="114"/>
        <v>0</v>
      </c>
      <c r="R80" s="363">
        <f t="shared" si="114"/>
        <v>0</v>
      </c>
      <c r="S80" s="214">
        <v>1</v>
      </c>
      <c r="T80" s="214">
        <v>1</v>
      </c>
      <c r="U80" s="214">
        <v>1</v>
      </c>
      <c r="V80" s="214">
        <v>1</v>
      </c>
    </row>
    <row r="81" spans="1:30" outlineLevel="1">
      <c r="A81" s="21">
        <v>8</v>
      </c>
      <c r="B81" s="356" t="s">
        <v>1302</v>
      </c>
      <c r="C81" s="361" t="b">
        <f t="shared" si="109"/>
        <v>0</v>
      </c>
      <c r="D81" s="361" t="b">
        <f>D77</f>
        <v>0</v>
      </c>
      <c r="E81" s="357" t="b">
        <v>0</v>
      </c>
      <c r="F81" s="357" t="b">
        <v>1</v>
      </c>
      <c r="G81" s="357" t="b">
        <v>1</v>
      </c>
      <c r="H81" s="362" t="str">
        <f t="shared" si="109"/>
        <v>-</v>
      </c>
      <c r="I81" s="40"/>
      <c r="J81" s="370">
        <v>0</v>
      </c>
      <c r="K81" s="370">
        <v>0</v>
      </c>
      <c r="L81" s="370">
        <v>0</v>
      </c>
      <c r="M81" s="370">
        <v>0</v>
      </c>
      <c r="N81" s="370">
        <v>0</v>
      </c>
      <c r="O81" s="371">
        <f>O77</f>
        <v>1</v>
      </c>
      <c r="P81" s="371">
        <f t="shared" ref="P81:R81" si="115">P77</f>
        <v>1</v>
      </c>
      <c r="Q81" s="371">
        <f t="shared" si="115"/>
        <v>1</v>
      </c>
      <c r="R81" s="371">
        <f t="shared" si="115"/>
        <v>1</v>
      </c>
      <c r="S81" s="360">
        <v>1</v>
      </c>
      <c r="T81" s="360">
        <v>1</v>
      </c>
      <c r="U81" s="360">
        <v>1</v>
      </c>
      <c r="V81" s="360">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2">
        <v>1.2500000000000001E-2</v>
      </c>
      <c r="K82" s="367">
        <f>6.25%/2</f>
        <v>3.125E-2</v>
      </c>
      <c r="L82" s="367">
        <v>6.25E-2</v>
      </c>
      <c r="M82" s="373">
        <f t="shared" ref="M82:N82" si="118">L82</f>
        <v>6.25E-2</v>
      </c>
      <c r="N82" s="373">
        <f t="shared" si="118"/>
        <v>6.25E-2</v>
      </c>
      <c r="O82" s="368">
        <f t="shared" ref="K82:R85" si="119">O78</f>
        <v>1</v>
      </c>
      <c r="P82" s="368">
        <f t="shared" si="119"/>
        <v>1</v>
      </c>
      <c r="Q82" s="368">
        <f t="shared" si="119"/>
        <v>1</v>
      </c>
      <c r="R82" s="368">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9">
        <v>0</v>
      </c>
      <c r="L83" s="369">
        <v>6.25E-2</v>
      </c>
      <c r="M83" s="54">
        <f t="shared" ref="M83:N83" si="120">L83</f>
        <v>6.25E-2</v>
      </c>
      <c r="N83" s="54">
        <f t="shared" si="120"/>
        <v>6.25E-2</v>
      </c>
      <c r="O83" s="363">
        <f t="shared" si="119"/>
        <v>1</v>
      </c>
      <c r="P83" s="363">
        <f t="shared" si="119"/>
        <v>1</v>
      </c>
      <c r="Q83" s="363">
        <f t="shared" si="119"/>
        <v>1</v>
      </c>
      <c r="R83" s="363">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3">
        <f t="shared" si="119"/>
        <v>0</v>
      </c>
      <c r="P84" s="363">
        <f t="shared" si="119"/>
        <v>0</v>
      </c>
      <c r="Q84" s="363">
        <f t="shared" si="119"/>
        <v>0</v>
      </c>
      <c r="R84" s="363">
        <f t="shared" si="119"/>
        <v>0</v>
      </c>
      <c r="S84" s="214">
        <v>0</v>
      </c>
      <c r="T84" s="214">
        <v>0</v>
      </c>
      <c r="U84" s="214">
        <v>0</v>
      </c>
      <c r="V84" s="214">
        <v>0</v>
      </c>
    </row>
    <row r="85" spans="1:30" outlineLevel="1">
      <c r="A85" s="21">
        <v>12</v>
      </c>
      <c r="B85" s="356" t="s">
        <v>1305</v>
      </c>
      <c r="C85" s="361" t="b">
        <f t="shared" si="116"/>
        <v>0</v>
      </c>
      <c r="D85" s="361" t="b">
        <f>D81</f>
        <v>0</v>
      </c>
      <c r="E85" s="357" t="b">
        <v>1</v>
      </c>
      <c r="F85" s="357" t="b">
        <v>0</v>
      </c>
      <c r="G85" s="357" t="b">
        <v>0</v>
      </c>
      <c r="H85" s="362" t="str">
        <f t="shared" si="117"/>
        <v>-</v>
      </c>
      <c r="I85" s="40"/>
      <c r="J85" s="375">
        <v>1.2500000000000001E-2</v>
      </c>
      <c r="K85" s="376">
        <f t="shared" si="119"/>
        <v>0</v>
      </c>
      <c r="L85" s="377">
        <v>6.25E-2</v>
      </c>
      <c r="M85" s="377">
        <v>6.25E-2</v>
      </c>
      <c r="N85" s="377">
        <v>6.25E-2</v>
      </c>
      <c r="O85" s="378">
        <f>O81</f>
        <v>1</v>
      </c>
      <c r="P85" s="378">
        <f t="shared" si="119"/>
        <v>1</v>
      </c>
      <c r="Q85" s="378">
        <f t="shared" si="119"/>
        <v>1</v>
      </c>
      <c r="R85" s="378">
        <f t="shared" si="119"/>
        <v>1</v>
      </c>
      <c r="S85" s="366">
        <v>0</v>
      </c>
      <c r="T85" s="366">
        <v>0</v>
      </c>
      <c r="U85" s="366">
        <v>0</v>
      </c>
      <c r="V85" s="366">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2">
        <v>0.01</v>
      </c>
      <c r="K86" s="379">
        <f>K74</f>
        <v>3.125E-2</v>
      </c>
      <c r="L86" s="379">
        <f>L74</f>
        <v>3.125E-2</v>
      </c>
      <c r="M86" s="367">
        <v>0.05</v>
      </c>
      <c r="N86" s="373">
        <f t="shared" ref="N86:N89" si="122">M86</f>
        <v>0.05</v>
      </c>
      <c r="O86" s="368">
        <f t="shared" ref="O86:R86" si="123">O82</f>
        <v>1</v>
      </c>
      <c r="P86" s="368">
        <f t="shared" si="123"/>
        <v>1</v>
      </c>
      <c r="Q86" s="368">
        <f t="shared" si="123"/>
        <v>1</v>
      </c>
      <c r="R86" s="368">
        <f t="shared" si="123"/>
        <v>0</v>
      </c>
      <c r="S86" s="380">
        <v>0.66</v>
      </c>
      <c r="T86" s="380">
        <v>0.66</v>
      </c>
      <c r="U86" s="380">
        <v>0.66</v>
      </c>
      <c r="V86" s="380">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9">
        <v>0.05</v>
      </c>
      <c r="N87" s="54">
        <f t="shared" si="122"/>
        <v>0.05</v>
      </c>
      <c r="O87" s="363">
        <f t="shared" ref="O87:R87" si="124">O83</f>
        <v>1</v>
      </c>
      <c r="P87" s="363">
        <f t="shared" si="124"/>
        <v>1</v>
      </c>
      <c r="Q87" s="363">
        <f t="shared" si="124"/>
        <v>1</v>
      </c>
      <c r="R87" s="363">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9">
        <v>6.25E-2</v>
      </c>
      <c r="L88" s="369">
        <v>6.25E-2</v>
      </c>
      <c r="M88" s="54">
        <f t="shared" ref="M88" si="125">L88</f>
        <v>6.25E-2</v>
      </c>
      <c r="N88" s="54">
        <f t="shared" si="122"/>
        <v>6.25E-2</v>
      </c>
      <c r="O88" s="363">
        <f t="shared" ref="O88:R88" si="126">O84</f>
        <v>0</v>
      </c>
      <c r="P88" s="363">
        <f t="shared" si="126"/>
        <v>0</v>
      </c>
      <c r="Q88" s="363">
        <f t="shared" si="126"/>
        <v>0</v>
      </c>
      <c r="R88" s="363">
        <f t="shared" si="126"/>
        <v>0</v>
      </c>
      <c r="S88" s="214">
        <v>0.66</v>
      </c>
      <c r="T88" s="214">
        <v>0.66</v>
      </c>
      <c r="U88" s="214">
        <v>0.66</v>
      </c>
      <c r="V88" s="214">
        <v>0.66</v>
      </c>
    </row>
    <row r="89" spans="1:30" outlineLevel="1">
      <c r="A89" s="21">
        <v>16</v>
      </c>
      <c r="B89" s="356" t="s">
        <v>1308</v>
      </c>
      <c r="C89" s="361" t="b">
        <f t="shared" si="121"/>
        <v>0</v>
      </c>
      <c r="D89" s="361" t="b">
        <f t="shared" si="121"/>
        <v>0</v>
      </c>
      <c r="E89" s="357" t="b">
        <v>0</v>
      </c>
      <c r="F89" s="357" t="b">
        <v>0</v>
      </c>
      <c r="G89" s="357" t="b">
        <v>1</v>
      </c>
      <c r="H89" s="362" t="str">
        <f t="shared" si="117"/>
        <v>-</v>
      </c>
      <c r="I89" s="40"/>
      <c r="J89" s="374">
        <v>0.01</v>
      </c>
      <c r="K89" s="370">
        <v>0</v>
      </c>
      <c r="L89" s="370">
        <v>0.05</v>
      </c>
      <c r="M89" s="381">
        <f t="shared" ref="M89" si="127">L89</f>
        <v>0.05</v>
      </c>
      <c r="N89" s="381">
        <f t="shared" si="122"/>
        <v>0.05</v>
      </c>
      <c r="O89" s="371">
        <f>O85</f>
        <v>1</v>
      </c>
      <c r="P89" s="371">
        <f t="shared" ref="P89:R89" si="128">P85</f>
        <v>1</v>
      </c>
      <c r="Q89" s="371">
        <f t="shared" si="128"/>
        <v>1</v>
      </c>
      <c r="R89" s="371">
        <f t="shared" si="128"/>
        <v>1</v>
      </c>
      <c r="S89" s="382">
        <v>0.66</v>
      </c>
      <c r="T89" s="382">
        <v>0.66</v>
      </c>
      <c r="U89" s="382">
        <v>0.66</v>
      </c>
      <c r="V89" s="382">
        <v>0.66</v>
      </c>
    </row>
    <row r="90" spans="1:30" outlineLevel="1">
      <c r="J90" t="s">
        <v>1318</v>
      </c>
    </row>
    <row r="91" spans="1:30" ht="18"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s="354" t="s">
        <v>959</v>
      </c>
      <c r="C92" s="177" t="s">
        <v>1776</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1801</v>
      </c>
      <c r="K105" t="s">
        <v>1802</v>
      </c>
    </row>
    <row r="106" spans="1:13" ht="45" outlineLevel="1">
      <c r="C106" s="27" t="s">
        <v>957</v>
      </c>
      <c r="D106" s="210" t="s">
        <v>1488</v>
      </c>
      <c r="E106" s="210" t="s">
        <v>1489</v>
      </c>
      <c r="F106" s="210" t="s">
        <v>1489</v>
      </c>
      <c r="G106" s="210" t="s">
        <v>1489</v>
      </c>
      <c r="H106" s="210" t="s">
        <v>1004</v>
      </c>
      <c r="I106" t="s">
        <v>1003</v>
      </c>
    </row>
    <row r="107" spans="1:13" outlineLevel="1">
      <c r="C107" s="27"/>
      <c r="D107" s="210"/>
      <c r="E107" s="537" t="s">
        <v>1709</v>
      </c>
      <c r="F107" s="537" t="s">
        <v>1710</v>
      </c>
      <c r="G107" s="537" t="s">
        <v>1711</v>
      </c>
      <c r="H107" s="210"/>
    </row>
    <row r="108" spans="1:13" outlineLevel="1">
      <c r="A108">
        <v>1</v>
      </c>
      <c r="B108" t="s">
        <v>836</v>
      </c>
      <c r="C108" s="107">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60">
        <v>43952</v>
      </c>
      <c r="J108" s="260">
        <v>44696</v>
      </c>
      <c r="K108" s="260">
        <v>43952</v>
      </c>
    </row>
    <row r="109" spans="1:13" outlineLevel="1">
      <c r="A109">
        <v>2</v>
      </c>
      <c r="B109" t="s">
        <v>837</v>
      </c>
      <c r="C109" s="261">
        <f>C108+i.TOLoffset_r2</f>
        <v>43</v>
      </c>
      <c r="D109" s="481" t="str">
        <f>TEXT($C109,"0")&amp;":"&amp;TEXT($C109+1,"0")</f>
        <v>43:44</v>
      </c>
      <c r="E109" s="476" t="str">
        <f t="shared" ref="E109:E110" si="129">TEXT($C109-16,"0")&amp;":"&amp;TEXT($C109-15,"0")</f>
        <v>27:28</v>
      </c>
      <c r="F109" s="476" t="str">
        <f t="shared" ref="F109:F110" si="130">TEXT($C109-13,"0")&amp;":"&amp;TEXT($C109-12,"0")</f>
        <v>30:31</v>
      </c>
      <c r="G109" s="478" t="str">
        <f t="shared" ref="G109:G110" si="131">TEXT($C109-9,"0")&amp;":"&amp;TEXT($C109-8,"0")</f>
        <v>34:35</v>
      </c>
      <c r="H109">
        <f>_xlfn.DAYS(INDEX($I109:$K109,1,d.Region),DATE(YEAR(INDEX($I109:$K109,1,d.Region)),1,1))+1</f>
        <v>169</v>
      </c>
      <c r="I109" s="260">
        <v>44007</v>
      </c>
      <c r="J109" s="260">
        <v>44730</v>
      </c>
      <c r="K109" s="260">
        <v>43986</v>
      </c>
    </row>
    <row r="110" spans="1:13" outlineLevel="1">
      <c r="A110">
        <v>3</v>
      </c>
      <c r="B110" t="s">
        <v>393</v>
      </c>
      <c r="C110" s="262">
        <f>C109+i.TOLoffset_r2</f>
        <v>67</v>
      </c>
      <c r="D110" s="482" t="str">
        <f>TEXT($C110,"0")&amp;":"&amp;TEXT($C110+1,"0")</f>
        <v>67:68</v>
      </c>
      <c r="E110" s="484" t="str">
        <f t="shared" si="129"/>
        <v>51:52</v>
      </c>
      <c r="F110" s="484" t="str">
        <f t="shared" si="130"/>
        <v>54:55</v>
      </c>
      <c r="G110" s="479" t="str">
        <f t="shared" si="131"/>
        <v>58:59</v>
      </c>
      <c r="H110">
        <f>_xlfn.DAYS(INDEX($I110:$K110,1,d.Region),DATE(YEAR(INDEX($I110:$K110,1,d.Region)),1,1))+1</f>
        <v>204</v>
      </c>
      <c r="I110" s="260">
        <v>44050</v>
      </c>
      <c r="J110" s="260">
        <v>44765</v>
      </c>
      <c r="K110" s="260">
        <v>44021</v>
      </c>
    </row>
    <row r="112" spans="1:13">
      <c r="A112" s="16" t="s">
        <v>1424</v>
      </c>
    </row>
    <row r="113" spans="1:12" ht="72"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row>
    <row r="115" spans="1:12" outlineLevel="1">
      <c r="A115">
        <v>2</v>
      </c>
      <c r="B115" t="s">
        <v>1435</v>
      </c>
      <c r="C115" s="32">
        <v>0.25</v>
      </c>
      <c r="D115" s="32">
        <v>500000</v>
      </c>
      <c r="E115" s="463">
        <v>2</v>
      </c>
      <c r="F115" s="464">
        <v>0.03</v>
      </c>
      <c r="G115" s="464">
        <v>0.03</v>
      </c>
      <c r="H115" s="390">
        <v>0</v>
      </c>
      <c r="I115" s="390">
        <v>2</v>
      </c>
      <c r="J115" s="390" t="b">
        <v>0</v>
      </c>
      <c r="K115" s="390">
        <v>0.85</v>
      </c>
      <c r="L115" s="390">
        <v>0.85</v>
      </c>
    </row>
    <row r="116" spans="1:12"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1437</v>
      </c>
      <c r="C117" s="32">
        <v>0.5</v>
      </c>
      <c r="D117" s="32">
        <v>1000000</v>
      </c>
    </row>
    <row r="118" spans="1:12" outlineLevel="1"/>
    <row r="120" spans="1:12">
      <c r="A120" s="16" t="s">
        <v>1438</v>
      </c>
    </row>
    <row r="121" spans="1:12" ht="62" outlineLevel="1">
      <c r="C121" s="119" t="s">
        <v>1201</v>
      </c>
      <c r="D121" s="119" t="s">
        <v>1200</v>
      </c>
      <c r="E121" s="119" t="s">
        <v>1439</v>
      </c>
      <c r="F121" s="119" t="s">
        <v>1440</v>
      </c>
      <c r="G121" s="119" t="s">
        <v>1441</v>
      </c>
      <c r="H121" s="119"/>
      <c r="I121" s="119"/>
    </row>
    <row r="122" spans="1:12" outlineLevel="1">
      <c r="A122">
        <v>1</v>
      </c>
      <c r="B122" s="463" t="s">
        <v>1442</v>
      </c>
      <c r="C122" s="463" t="b">
        <v>0</v>
      </c>
      <c r="D122" s="463" t="b">
        <v>0</v>
      </c>
      <c r="E122" s="463" t="s">
        <v>31</v>
      </c>
      <c r="F122" s="463" t="s">
        <v>31</v>
      </c>
      <c r="G122" s="463" t="s">
        <v>31</v>
      </c>
    </row>
    <row r="123" spans="1:12" outlineLevel="1">
      <c r="A123">
        <v>2</v>
      </c>
      <c r="B123" s="463" t="s">
        <v>1443</v>
      </c>
      <c r="C123" s="463" t="b">
        <v>1</v>
      </c>
      <c r="D123" s="463" t="b">
        <v>1</v>
      </c>
      <c r="E123" s="463">
        <v>1</v>
      </c>
      <c r="F123" s="463">
        <v>3.0000000000000001E-6</v>
      </c>
      <c r="G123" s="463" t="s">
        <v>31</v>
      </c>
    </row>
    <row r="124" spans="1:12" outlineLevel="1">
      <c r="A124">
        <v>3</v>
      </c>
      <c r="B124" s="463" t="s">
        <v>1444</v>
      </c>
      <c r="C124" s="463" t="b">
        <v>1</v>
      </c>
      <c r="D124" s="463" t="b">
        <v>1</v>
      </c>
      <c r="E124" s="463">
        <v>1</v>
      </c>
      <c r="F124" s="463">
        <v>5.0000000000000004E-6</v>
      </c>
      <c r="G124" s="463" t="s">
        <v>31</v>
      </c>
    </row>
    <row r="125" spans="1:12" outlineLevel="1">
      <c r="A125">
        <v>4</v>
      </c>
      <c r="B125" s="463" t="s">
        <v>1445</v>
      </c>
      <c r="C125" s="463" t="b">
        <v>1</v>
      </c>
      <c r="D125" s="463" t="b">
        <v>1</v>
      </c>
      <c r="E125" s="463">
        <v>2</v>
      </c>
      <c r="F125" s="463" t="s">
        <v>31</v>
      </c>
      <c r="G125" s="463">
        <v>0.3</v>
      </c>
    </row>
    <row r="126" spans="1:12" outlineLevel="1">
      <c r="A126">
        <v>5</v>
      </c>
      <c r="B126" s="463" t="s">
        <v>1446</v>
      </c>
      <c r="C126" s="463" t="b">
        <v>1</v>
      </c>
      <c r="D126" s="463" t="b">
        <v>1</v>
      </c>
      <c r="E126" s="463">
        <v>2</v>
      </c>
      <c r="F126" s="463" t="s">
        <v>31</v>
      </c>
      <c r="G126" s="463">
        <v>0.7</v>
      </c>
    </row>
    <row r="128" spans="1:12">
      <c r="A128" s="16" t="s">
        <v>1652</v>
      </c>
      <c r="B128" s="16"/>
      <c r="C128" t="s">
        <v>913</v>
      </c>
    </row>
    <row r="129" spans="1:192" outlineLevel="1">
      <c r="C129" t="s">
        <v>1093</v>
      </c>
      <c r="D129" t="s">
        <v>1094</v>
      </c>
      <c r="E129" t="s">
        <v>1653</v>
      </c>
      <c r="F129" t="s">
        <v>1636</v>
      </c>
    </row>
    <row r="130" spans="1:192" ht="83"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8">
      <c r="A138" s="219"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16" outlineLevel="1">
      <c r="C140" s="329" t="s">
        <v>856</v>
      </c>
      <c r="D140" s="113" t="s">
        <v>855</v>
      </c>
      <c r="E140" s="113"/>
      <c r="F140" s="231" t="s">
        <v>1222</v>
      </c>
      <c r="G140" s="231"/>
      <c r="H140" s="231"/>
      <c r="I140" s="231"/>
      <c r="J140" s="231"/>
      <c r="K140" s="231"/>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5"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5"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5"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5"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1836</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1801</v>
      </c>
      <c r="F200" t="s">
        <v>1802</v>
      </c>
      <c r="H200" t="s">
        <v>1101</v>
      </c>
    </row>
    <row r="201" spans="1:47" ht="63" outlineLevel="1">
      <c r="C201" s="119" t="s">
        <v>924</v>
      </c>
      <c r="H201" s="119" t="s">
        <v>1102</v>
      </c>
      <c r="I201" s="119" t="s">
        <v>975</v>
      </c>
    </row>
    <row r="202" spans="1:47" outlineLevel="1">
      <c r="A202">
        <v>1</v>
      </c>
      <c r="B202" t="s">
        <v>1098</v>
      </c>
      <c r="C202" s="345">
        <f t="shared" ref="C202:C207" si="448">INDEX($D202:$F202,1,d.Region)</f>
        <v>0</v>
      </c>
      <c r="D202" s="344">
        <v>0</v>
      </c>
      <c r="E202" s="12">
        <v>0</v>
      </c>
      <c r="F202" s="12">
        <v>0</v>
      </c>
      <c r="H202" s="341">
        <f>ROUND(7*30.4+$C202,0)</f>
        <v>213</v>
      </c>
      <c r="I202" s="207">
        <f>7+$C202/30.5</f>
        <v>7</v>
      </c>
    </row>
    <row r="203" spans="1:47" outlineLevel="1">
      <c r="A203">
        <v>2</v>
      </c>
      <c r="B203" t="s">
        <v>1100</v>
      </c>
      <c r="C203" s="346">
        <f t="shared" si="448"/>
        <v>14</v>
      </c>
      <c r="D203" s="344">
        <v>14</v>
      </c>
      <c r="E203" s="12">
        <v>14</v>
      </c>
      <c r="F203" s="12">
        <v>14</v>
      </c>
      <c r="H203" s="342">
        <f t="shared" ref="H203:H207" si="449">ROUND(7*30.4+$C203,0)</f>
        <v>227</v>
      </c>
      <c r="I203" s="207">
        <f t="shared" ref="I203:I207" si="450">7+$C203/30.5</f>
        <v>7.4590163934426226</v>
      </c>
    </row>
    <row r="204" spans="1:47" outlineLevel="1">
      <c r="A204">
        <v>3</v>
      </c>
      <c r="B204" t="s">
        <v>1099</v>
      </c>
      <c r="C204" s="346">
        <f t="shared" si="448"/>
        <v>35</v>
      </c>
      <c r="D204" s="344">
        <v>35</v>
      </c>
      <c r="E204" s="12">
        <v>35</v>
      </c>
      <c r="F204" s="12">
        <v>35</v>
      </c>
      <c r="H204" s="342">
        <f t="shared" si="449"/>
        <v>248</v>
      </c>
      <c r="I204" s="207">
        <f t="shared" si="450"/>
        <v>8.1475409836065573</v>
      </c>
    </row>
    <row r="205" spans="1:47" outlineLevel="1">
      <c r="A205">
        <v>4</v>
      </c>
      <c r="B205" t="s">
        <v>929</v>
      </c>
      <c r="C205" s="346">
        <f t="shared" si="448"/>
        <v>49</v>
      </c>
      <c r="D205" s="344">
        <v>49</v>
      </c>
      <c r="E205" s="12">
        <v>49</v>
      </c>
      <c r="F205" s="12">
        <v>49</v>
      </c>
      <c r="H205" s="342">
        <f t="shared" si="449"/>
        <v>262</v>
      </c>
      <c r="I205" s="207">
        <f t="shared" si="450"/>
        <v>8.6065573770491799</v>
      </c>
    </row>
    <row r="206" spans="1:47" outlineLevel="1">
      <c r="A206">
        <v>5</v>
      </c>
      <c r="B206" t="s">
        <v>954</v>
      </c>
      <c r="C206" s="346">
        <f t="shared" si="448"/>
        <v>63</v>
      </c>
      <c r="D206" s="344">
        <v>63</v>
      </c>
      <c r="E206" s="12">
        <v>63</v>
      </c>
      <c r="F206" s="12">
        <v>56</v>
      </c>
      <c r="H206" s="342">
        <f t="shared" si="449"/>
        <v>276</v>
      </c>
      <c r="I206" s="207">
        <f t="shared" si="450"/>
        <v>9.0655737704918025</v>
      </c>
    </row>
    <row r="207" spans="1:47" outlineLevel="1">
      <c r="A207">
        <v>6</v>
      </c>
      <c r="B207" t="s">
        <v>1482</v>
      </c>
      <c r="C207" s="347">
        <f t="shared" si="448"/>
        <v>0</v>
      </c>
      <c r="D207" s="136">
        <f>D202</f>
        <v>0</v>
      </c>
      <c r="E207" s="136">
        <f t="shared" ref="E207:F207" si="451">E202</f>
        <v>0</v>
      </c>
      <c r="F207" s="136">
        <f t="shared" si="451"/>
        <v>0</v>
      </c>
      <c r="H207" s="343">
        <f t="shared" si="449"/>
        <v>213</v>
      </c>
      <c r="I207" s="207">
        <f t="shared" si="450"/>
        <v>7</v>
      </c>
    </row>
    <row r="208" spans="1:47" outlineLevel="1"/>
    <row r="210" spans="1:14">
      <c r="A210" s="16" t="s">
        <v>1485</v>
      </c>
    </row>
    <row r="211" spans="1:14" outlineLevel="1">
      <c r="C211" s="21" t="s">
        <v>948</v>
      </c>
      <c r="D211" s="21" t="s">
        <v>949</v>
      </c>
      <c r="E211" s="21" t="s">
        <v>950</v>
      </c>
      <c r="F211" s="423" t="s">
        <v>930</v>
      </c>
      <c r="G211" s="118"/>
      <c r="H211" s="424"/>
      <c r="I211" s="423" t="s">
        <v>1801</v>
      </c>
      <c r="J211" s="118"/>
      <c r="K211" s="424"/>
      <c r="L211" s="423" t="s">
        <v>1802</v>
      </c>
      <c r="M211" s="118"/>
      <c r="N211" s="424"/>
    </row>
    <row r="212" spans="1:14" outlineLevel="1">
      <c r="C212" s="26">
        <f>288+364</f>
        <v>652</v>
      </c>
      <c r="D212" s="419">
        <f>322+364</f>
        <v>686</v>
      </c>
      <c r="E212" s="422">
        <f>357+364</f>
        <v>721</v>
      </c>
      <c r="F212" s="425" t="s">
        <v>948</v>
      </c>
      <c r="G212" s="21" t="s">
        <v>949</v>
      </c>
      <c r="H212" s="426" t="s">
        <v>950</v>
      </c>
      <c r="I212" s="425" t="s">
        <v>948</v>
      </c>
      <c r="J212" s="21" t="s">
        <v>949</v>
      </c>
      <c r="K212" s="426" t="s">
        <v>950</v>
      </c>
      <c r="L212" s="425" t="s">
        <v>948</v>
      </c>
      <c r="M212" s="21" t="s">
        <v>949</v>
      </c>
      <c r="N212" s="426" t="s">
        <v>950</v>
      </c>
    </row>
    <row r="213" spans="1:14" outlineLevel="1">
      <c r="A213">
        <v>1</v>
      </c>
      <c r="B213" t="s">
        <v>1098</v>
      </c>
      <c r="C213" s="486">
        <f t="shared" ref="C213:E218" si="452">INT(C$212+CHOOSE(d.Region,F213,I213,L213))</f>
        <v>652</v>
      </c>
      <c r="D213" s="487">
        <f t="shared" si="452"/>
        <v>686</v>
      </c>
      <c r="E213" s="487">
        <f t="shared" si="452"/>
        <v>721</v>
      </c>
      <c r="F213" s="427">
        <f>$D202/2</f>
        <v>0</v>
      </c>
      <c r="G213" s="428">
        <f t="shared" ref="G213:H213" si="453">$D202/2</f>
        <v>0</v>
      </c>
      <c r="H213" s="429">
        <f t="shared" si="453"/>
        <v>0</v>
      </c>
      <c r="I213" s="427">
        <f>$E202/2</f>
        <v>0</v>
      </c>
      <c r="J213" s="428">
        <f t="shared" ref="J213:K213" si="454">$E202/2</f>
        <v>0</v>
      </c>
      <c r="K213" s="429">
        <f t="shared" si="454"/>
        <v>0</v>
      </c>
      <c r="L213" s="427">
        <f>$F202/2</f>
        <v>0</v>
      </c>
      <c r="M213" s="428">
        <f t="shared" ref="M213:N213" si="455">$F202/2</f>
        <v>0</v>
      </c>
      <c r="N213" s="429">
        <f t="shared" si="455"/>
        <v>0</v>
      </c>
    </row>
    <row r="214" spans="1:14" outlineLevel="1">
      <c r="A214">
        <v>2</v>
      </c>
      <c r="B214" t="s">
        <v>1100</v>
      </c>
      <c r="C214" s="488">
        <f t="shared" si="452"/>
        <v>659</v>
      </c>
      <c r="D214" s="126">
        <f t="shared" si="452"/>
        <v>693</v>
      </c>
      <c r="E214" s="126">
        <f t="shared" si="452"/>
        <v>728</v>
      </c>
      <c r="F214" s="427">
        <f>$D203/2</f>
        <v>7</v>
      </c>
      <c r="G214" s="428">
        <f>$D203/2</f>
        <v>7</v>
      </c>
      <c r="H214" s="429">
        <f>$D203/2</f>
        <v>7</v>
      </c>
      <c r="I214" s="427">
        <f t="shared" ref="I214:K214" si="456">$E203/2</f>
        <v>7</v>
      </c>
      <c r="J214" s="428">
        <f t="shared" si="456"/>
        <v>7</v>
      </c>
      <c r="K214" s="429">
        <f t="shared" si="456"/>
        <v>7</v>
      </c>
      <c r="L214" s="427">
        <f t="shared" ref="L214:N214" si="457">$F203/2</f>
        <v>7</v>
      </c>
      <c r="M214" s="428">
        <f t="shared" si="457"/>
        <v>7</v>
      </c>
      <c r="N214" s="429">
        <f t="shared" si="457"/>
        <v>7</v>
      </c>
    </row>
    <row r="215" spans="1:14" outlineLevel="1">
      <c r="A215">
        <v>3</v>
      </c>
      <c r="B215" t="s">
        <v>1099</v>
      </c>
      <c r="C215" s="488">
        <f t="shared" si="452"/>
        <v>669</v>
      </c>
      <c r="D215" s="126">
        <f t="shared" si="452"/>
        <v>703</v>
      </c>
      <c r="E215" s="126">
        <f t="shared" si="452"/>
        <v>738</v>
      </c>
      <c r="F215" s="427">
        <f t="shared" ref="F215:H215" si="458">$D204/2</f>
        <v>17.5</v>
      </c>
      <c r="G215" s="428">
        <f t="shared" si="458"/>
        <v>17.5</v>
      </c>
      <c r="H215" s="429">
        <f t="shared" si="458"/>
        <v>17.5</v>
      </c>
      <c r="I215" s="427">
        <f>$E204/2</f>
        <v>17.5</v>
      </c>
      <c r="J215" s="428">
        <f>$E204/2</f>
        <v>17.5</v>
      </c>
      <c r="K215" s="429">
        <f>$E204/2</f>
        <v>17.5</v>
      </c>
      <c r="L215" s="427">
        <f t="shared" ref="L215:N215" si="459">$F204/2</f>
        <v>17.5</v>
      </c>
      <c r="M215" s="428">
        <f t="shared" si="459"/>
        <v>17.5</v>
      </c>
      <c r="N215" s="429">
        <f t="shared" si="459"/>
        <v>17.5</v>
      </c>
    </row>
    <row r="216" spans="1:14" outlineLevel="1">
      <c r="A216">
        <v>4</v>
      </c>
      <c r="B216" t="s">
        <v>929</v>
      </c>
      <c r="C216" s="488">
        <f t="shared" si="452"/>
        <v>676</v>
      </c>
      <c r="D216" s="126">
        <f t="shared" si="452"/>
        <v>710</v>
      </c>
      <c r="E216" s="126">
        <f t="shared" si="452"/>
        <v>745</v>
      </c>
      <c r="F216" s="427">
        <f t="shared" ref="F216:H216" si="460">$D205/2</f>
        <v>24.5</v>
      </c>
      <c r="G216" s="428">
        <f t="shared" si="460"/>
        <v>24.5</v>
      </c>
      <c r="H216" s="429">
        <f t="shared" si="460"/>
        <v>24.5</v>
      </c>
      <c r="I216" s="427">
        <f t="shared" ref="I216:K216" si="461">$E205/2</f>
        <v>24.5</v>
      </c>
      <c r="J216" s="428">
        <f>$E205/2</f>
        <v>24.5</v>
      </c>
      <c r="K216" s="429">
        <f t="shared" si="461"/>
        <v>24.5</v>
      </c>
      <c r="L216" s="427">
        <f>$F205/2</f>
        <v>24.5</v>
      </c>
      <c r="M216" s="428">
        <f>$F205/2</f>
        <v>24.5</v>
      </c>
      <c r="N216" s="429">
        <f>$F205/2</f>
        <v>24.5</v>
      </c>
    </row>
    <row r="217" spans="1:14" outlineLevel="1">
      <c r="A217">
        <v>5</v>
      </c>
      <c r="B217" t="s">
        <v>954</v>
      </c>
      <c r="C217" s="488">
        <f t="shared" si="452"/>
        <v>683</v>
      </c>
      <c r="D217" s="126">
        <f t="shared" si="452"/>
        <v>717</v>
      </c>
      <c r="E217" s="126">
        <f t="shared" si="452"/>
        <v>752</v>
      </c>
      <c r="F217" s="427">
        <f t="shared" ref="F217:H217" si="462">$D206/2</f>
        <v>31.5</v>
      </c>
      <c r="G217" s="428">
        <f t="shared" si="462"/>
        <v>31.5</v>
      </c>
      <c r="H217" s="429">
        <f t="shared" si="462"/>
        <v>31.5</v>
      </c>
      <c r="I217" s="427">
        <f t="shared" ref="I217:K217" si="463">$E206/2</f>
        <v>31.5</v>
      </c>
      <c r="J217" s="428">
        <f t="shared" si="463"/>
        <v>31.5</v>
      </c>
      <c r="K217" s="429">
        <f t="shared" si="463"/>
        <v>31.5</v>
      </c>
      <c r="L217" s="427">
        <f t="shared" ref="L217:N217" si="464">$F206/2</f>
        <v>28</v>
      </c>
      <c r="M217" s="428">
        <f t="shared" si="464"/>
        <v>28</v>
      </c>
      <c r="N217" s="429">
        <f t="shared" si="464"/>
        <v>28</v>
      </c>
    </row>
    <row r="218" spans="1:14" outlineLevel="1">
      <c r="A218">
        <v>6</v>
      </c>
      <c r="B218" t="s">
        <v>1482</v>
      </c>
      <c r="C218" s="489">
        <f t="shared" si="452"/>
        <v>652</v>
      </c>
      <c r="D218" s="490">
        <f t="shared" si="452"/>
        <v>686</v>
      </c>
      <c r="E218" s="490">
        <f t="shared" si="452"/>
        <v>721</v>
      </c>
      <c r="F218" s="468">
        <f>F213</f>
        <v>0</v>
      </c>
      <c r="G218" s="468">
        <f t="shared" ref="G218:N218" si="465">G213</f>
        <v>0</v>
      </c>
      <c r="H218" s="468">
        <f t="shared" si="465"/>
        <v>0</v>
      </c>
      <c r="I218" s="468">
        <f t="shared" si="465"/>
        <v>0</v>
      </c>
      <c r="J218" s="468">
        <f t="shared" si="465"/>
        <v>0</v>
      </c>
      <c r="K218" s="468">
        <f t="shared" si="465"/>
        <v>0</v>
      </c>
      <c r="L218" s="468">
        <f t="shared" si="465"/>
        <v>0</v>
      </c>
      <c r="M218" s="468">
        <f t="shared" si="465"/>
        <v>0</v>
      </c>
      <c r="N218" s="468">
        <f t="shared" si="465"/>
        <v>0</v>
      </c>
    </row>
    <row r="219" spans="1:14" outlineLevel="1"/>
    <row r="221" spans="1:14">
      <c r="A221" s="16" t="s">
        <v>1232</v>
      </c>
    </row>
    <row r="222" spans="1:14" outlineLevel="1">
      <c r="C222">
        <v>1</v>
      </c>
      <c r="D222">
        <v>2</v>
      </c>
      <c r="E222">
        <v>3</v>
      </c>
      <c r="F222" s="118" t="s">
        <v>930</v>
      </c>
      <c r="G222" s="118"/>
      <c r="H222" s="118"/>
      <c r="I222" s="118" t="s">
        <v>1801</v>
      </c>
      <c r="J222" s="118"/>
      <c r="K222" s="118"/>
      <c r="L222" s="118" t="s">
        <v>1802</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8">
        <f t="shared" ref="C236:H236" si="478">INDEX(i.Periods,C$234+1,1+d.TOL+(C$231-1)*3)</f>
        <v>59</v>
      </c>
      <c r="D236" s="538">
        <f t="shared" si="478"/>
        <v>64</v>
      </c>
      <c r="E236" s="538">
        <f t="shared" si="478"/>
        <v>79</v>
      </c>
      <c r="F236" s="538">
        <f t="shared" si="478"/>
        <v>86</v>
      </c>
      <c r="G236" s="538">
        <f t="shared" si="478"/>
        <v>94</v>
      </c>
      <c r="H236" s="538">
        <f t="shared" si="478"/>
        <v>111</v>
      </c>
      <c r="I236" s="538">
        <f t="shared" ref="I236:AK236" si="479">INDEX(i.Periods,I$234+1,1+d.TOL+(I$231-1)*3)</f>
        <v>61</v>
      </c>
      <c r="J236" s="538">
        <f t="shared" si="479"/>
        <v>66</v>
      </c>
      <c r="K236" s="538">
        <f t="shared" si="479"/>
        <v>81</v>
      </c>
      <c r="L236" s="538">
        <f t="shared" si="479"/>
        <v>88</v>
      </c>
      <c r="M236" s="538">
        <f t="shared" si="479"/>
        <v>96</v>
      </c>
      <c r="N236" s="538">
        <f t="shared" si="479"/>
        <v>111</v>
      </c>
      <c r="O236" s="538">
        <f t="shared" si="479"/>
        <v>64</v>
      </c>
      <c r="P236" s="538">
        <f t="shared" si="479"/>
        <v>69</v>
      </c>
      <c r="Q236" s="538">
        <f t="shared" si="479"/>
        <v>84</v>
      </c>
      <c r="R236" s="538">
        <f t="shared" si="479"/>
        <v>91</v>
      </c>
      <c r="S236" s="538">
        <f t="shared" si="479"/>
        <v>99</v>
      </c>
      <c r="T236" s="538">
        <f t="shared" si="479"/>
        <v>111</v>
      </c>
      <c r="U236" s="538">
        <f t="shared" si="479"/>
        <v>66</v>
      </c>
      <c r="V236" s="538">
        <f t="shared" si="479"/>
        <v>71</v>
      </c>
      <c r="W236" s="538">
        <f t="shared" si="479"/>
        <v>86</v>
      </c>
      <c r="X236" s="538">
        <f t="shared" si="479"/>
        <v>93</v>
      </c>
      <c r="Y236" s="538">
        <f t="shared" si="479"/>
        <v>101</v>
      </c>
      <c r="Z236" s="538">
        <f t="shared" si="479"/>
        <v>111</v>
      </c>
      <c r="AA236" s="538">
        <f t="shared" si="479"/>
        <v>68</v>
      </c>
      <c r="AB236" s="538">
        <f t="shared" si="479"/>
        <v>73</v>
      </c>
      <c r="AC236" s="538">
        <f t="shared" si="479"/>
        <v>88</v>
      </c>
      <c r="AD236" s="538">
        <f t="shared" si="479"/>
        <v>95</v>
      </c>
      <c r="AE236" s="538">
        <f t="shared" si="479"/>
        <v>103</v>
      </c>
      <c r="AF236" s="538">
        <f t="shared" si="479"/>
        <v>111</v>
      </c>
      <c r="AG236" s="538">
        <f t="shared" si="479"/>
        <v>59</v>
      </c>
      <c r="AH236" s="538">
        <f t="shared" si="479"/>
        <v>64</v>
      </c>
      <c r="AI236" s="538">
        <f t="shared" si="479"/>
        <v>79</v>
      </c>
      <c r="AJ236" s="538">
        <f t="shared" si="479"/>
        <v>86</v>
      </c>
      <c r="AK236" s="538">
        <f t="shared" si="479"/>
        <v>94</v>
      </c>
      <c r="AL236" s="538">
        <f t="shared" ref="AL236:AQ236" si="480">INDEX(i.Periods,AL$234+1,1+d.TOL+(AL$231-1)*3)</f>
        <v>111</v>
      </c>
      <c r="AM236" s="538">
        <f t="shared" si="480"/>
        <v>124</v>
      </c>
      <c r="AN236" s="538">
        <f t="shared" si="480"/>
        <v>131</v>
      </c>
      <c r="AO236" s="538">
        <f t="shared" si="480"/>
        <v>138</v>
      </c>
      <c r="AP236" s="538">
        <f t="shared" si="480"/>
        <v>146</v>
      </c>
      <c r="AQ236" s="538">
        <f t="shared" si="480"/>
        <v>164</v>
      </c>
      <c r="AR236" s="538">
        <f t="shared" ref="AR236:BK236" si="481">INDEX(i.Periods,AR$234+1,1+d.TOL+(AR$231-1)*3)</f>
        <v>176</v>
      </c>
      <c r="AS236" s="538">
        <f t="shared" si="481"/>
        <v>183</v>
      </c>
      <c r="AT236" s="538">
        <f t="shared" si="481"/>
        <v>191</v>
      </c>
      <c r="AU236" s="538">
        <f t="shared" si="481"/>
        <v>199</v>
      </c>
      <c r="AV236" s="538">
        <f t="shared" si="481"/>
        <v>216</v>
      </c>
      <c r="AW236" s="538">
        <f t="shared" si="481"/>
        <v>229</v>
      </c>
      <c r="AX236" s="538">
        <f t="shared" si="481"/>
        <v>235</v>
      </c>
      <c r="AY236" s="538">
        <f t="shared" si="481"/>
        <v>243</v>
      </c>
      <c r="AZ236" s="538">
        <f t="shared" si="481"/>
        <v>251</v>
      </c>
      <c r="BA236" s="538">
        <f t="shared" si="481"/>
        <v>268</v>
      </c>
      <c r="BB236" s="538">
        <f t="shared" si="481"/>
        <v>281</v>
      </c>
      <c r="BC236" s="538">
        <f t="shared" si="481"/>
        <v>287</v>
      </c>
      <c r="BD236" s="538">
        <f t="shared" si="481"/>
        <v>295</v>
      </c>
      <c r="BE236" s="538">
        <f t="shared" si="481"/>
        <v>303</v>
      </c>
      <c r="BF236" s="538">
        <f t="shared" si="481"/>
        <v>320</v>
      </c>
      <c r="BG236" s="538">
        <f t="shared" si="481"/>
        <v>333</v>
      </c>
      <c r="BH236" s="538">
        <f t="shared" si="481"/>
        <v>339</v>
      </c>
      <c r="BI236" s="538">
        <f t="shared" si="481"/>
        <v>347</v>
      </c>
      <c r="BJ236" s="538">
        <f t="shared" si="481"/>
        <v>355</v>
      </c>
      <c r="BK236" s="538">
        <f t="shared" si="481"/>
        <v>372</v>
      </c>
    </row>
    <row r="237" spans="1:65" ht="77.25" customHeight="1" outlineLevel="1">
      <c r="A237">
        <v>1</v>
      </c>
      <c r="B237" t="s">
        <v>1706</v>
      </c>
      <c r="C237" s="485" t="str">
        <f t="shared" ref="C237:Q239" si="482">INDEX(i.TOL_indices,d.TOL,$A237)&amp;", "&amp;TEXT(C$235,"0")&amp;":"&amp;TEXT(C$236,"0")</f>
        <v>67:68, 43:59</v>
      </c>
      <c r="D237" s="485" t="str">
        <f t="shared" si="482"/>
        <v>67:68, 59:64</v>
      </c>
      <c r="E237" s="485" t="str">
        <f t="shared" si="482"/>
        <v>67:68, 72:79</v>
      </c>
      <c r="F237" s="485" t="str">
        <f t="shared" si="482"/>
        <v>67:68, 79:86</v>
      </c>
      <c r="G237" s="485" t="str">
        <f t="shared" si="482"/>
        <v>67:68, 86:94</v>
      </c>
      <c r="H237" s="485" t="str">
        <f t="shared" si="482"/>
        <v>67:68, 94:111</v>
      </c>
      <c r="I237" s="485" t="str">
        <f t="shared" si="482"/>
        <v>67:68, 43:61</v>
      </c>
      <c r="J237" s="485" t="str">
        <f t="shared" si="482"/>
        <v>67:68, 61:66</v>
      </c>
      <c r="K237" s="485" t="str">
        <f t="shared" si="482"/>
        <v>67:68, 74:81</v>
      </c>
      <c r="L237" s="485" t="str">
        <f t="shared" si="482"/>
        <v>67:68, 81:88</v>
      </c>
      <c r="M237" s="485" t="str">
        <f t="shared" si="482"/>
        <v>67:68, 88:96</v>
      </c>
      <c r="N237" s="485" t="str">
        <f t="shared" si="482"/>
        <v>67:68, 96:111</v>
      </c>
      <c r="O237" s="485" t="str">
        <f t="shared" si="482"/>
        <v>67:68, 43:64</v>
      </c>
      <c r="P237" s="485" t="str">
        <f t="shared" si="482"/>
        <v>67:68, 64:69</v>
      </c>
      <c r="Q237" s="485" t="str">
        <f t="shared" si="482"/>
        <v>67:68, 77:84</v>
      </c>
      <c r="R237" s="485" t="str">
        <f t="shared" ref="R237:AT239" si="483">INDEX(i.TOL_indices,d.TOL,$A237)&amp;", "&amp;TEXT(R$235,"0")&amp;":"&amp;TEXT(R$236,"0")</f>
        <v>67:68, 84:91</v>
      </c>
      <c r="S237" s="485" t="str">
        <f t="shared" si="483"/>
        <v>67:68, 91:99</v>
      </c>
      <c r="T237" s="485" t="str">
        <f t="shared" si="483"/>
        <v>67:68, 99:111</v>
      </c>
      <c r="U237" s="485" t="str">
        <f t="shared" si="483"/>
        <v>67:68, 43:66</v>
      </c>
      <c r="V237" s="485" t="str">
        <f t="shared" si="483"/>
        <v>67:68, 66:71</v>
      </c>
      <c r="W237" s="485" t="str">
        <f t="shared" si="483"/>
        <v>67:68, 79:86</v>
      </c>
      <c r="X237" s="485" t="str">
        <f t="shared" si="483"/>
        <v>67:68, 86:93</v>
      </c>
      <c r="Y237" s="485" t="str">
        <f t="shared" si="483"/>
        <v>67:68, 93:101</v>
      </c>
      <c r="Z237" s="485" t="str">
        <f t="shared" si="483"/>
        <v>67:68, 101:111</v>
      </c>
      <c r="AA237" s="485" t="str">
        <f t="shared" si="483"/>
        <v>67:68, 43:68</v>
      </c>
      <c r="AB237" s="485" t="str">
        <f t="shared" si="483"/>
        <v>67:68, 68:73</v>
      </c>
      <c r="AC237" s="485" t="str">
        <f t="shared" si="483"/>
        <v>67:68, 81:88</v>
      </c>
      <c r="AD237" s="485" t="str">
        <f t="shared" si="483"/>
        <v>67:68, 88:95</v>
      </c>
      <c r="AE237" s="485" t="str">
        <f t="shared" si="483"/>
        <v>67:68, 95:103</v>
      </c>
      <c r="AF237" s="485" t="str">
        <f t="shared" si="483"/>
        <v>67:68, 103:111</v>
      </c>
      <c r="AG237" s="485" t="str">
        <f t="shared" si="483"/>
        <v>67:68, 43:59</v>
      </c>
      <c r="AH237" s="485" t="str">
        <f t="shared" si="483"/>
        <v>67:68, 59:64</v>
      </c>
      <c r="AI237" s="485" t="str">
        <f t="shared" si="483"/>
        <v>67:68, 72:79</v>
      </c>
      <c r="AJ237" s="485" t="str">
        <f t="shared" si="483"/>
        <v>67:68, 79:86</v>
      </c>
      <c r="AK237" s="485" t="str">
        <f t="shared" si="483"/>
        <v>67:68, 86:94</v>
      </c>
      <c r="AL237" s="485" t="str">
        <f t="shared" si="483"/>
        <v>67:68, 94:111</v>
      </c>
      <c r="AM237" s="485" t="str">
        <f t="shared" si="483"/>
        <v>67:68, 111:124</v>
      </c>
      <c r="AN237" s="485" t="str">
        <f t="shared" si="483"/>
        <v>67:68, 124:131</v>
      </c>
      <c r="AO237" s="485" t="str">
        <f t="shared" si="483"/>
        <v>67:68, 131:138</v>
      </c>
      <c r="AP237" s="485" t="str">
        <f t="shared" si="483"/>
        <v>67:68, 138:146</v>
      </c>
      <c r="AQ237" s="485" t="str">
        <f t="shared" ref="AM237:AQ239" si="484">INDEX(i.TOL_indices,d.TOL,$A237)&amp;", "&amp;TEXT(AQ$235,"0")&amp;":"&amp;TEXT(AQ$236,"0")</f>
        <v>67:68, 146:164</v>
      </c>
      <c r="AR237" s="485" t="str">
        <f t="shared" si="483"/>
        <v>67:68, 164:176</v>
      </c>
      <c r="AS237" s="485" t="str">
        <f t="shared" si="483"/>
        <v>67:68, 176:183</v>
      </c>
      <c r="AT237" s="485" t="str">
        <f t="shared" si="483"/>
        <v>67:68, 183:191</v>
      </c>
      <c r="AU237" s="485" t="str">
        <f t="shared" ref="AR237:BK239" si="485">INDEX(i.TOL_indices,d.TOL,$A237)&amp;", "&amp;TEXT(AU$235,"0")&amp;":"&amp;TEXT(AU$236,"0")</f>
        <v>67:68, 191:199</v>
      </c>
      <c r="AV237" s="485" t="str">
        <f t="shared" si="485"/>
        <v>67:68, 199:216</v>
      </c>
      <c r="AW237" s="485" t="str">
        <f t="shared" si="485"/>
        <v>67:68, 216:229</v>
      </c>
      <c r="AX237" s="485" t="str">
        <f t="shared" si="485"/>
        <v>67:68, 229:235</v>
      </c>
      <c r="AY237" s="485" t="str">
        <f t="shared" si="485"/>
        <v>67:68, 235:243</v>
      </c>
      <c r="AZ237" s="485" t="str">
        <f t="shared" si="485"/>
        <v>67:68, 243:251</v>
      </c>
      <c r="BA237" s="485" t="str">
        <f t="shared" si="485"/>
        <v>67:68, 251:268</v>
      </c>
      <c r="BB237" s="485" t="str">
        <f t="shared" si="485"/>
        <v>67:68, 268:281</v>
      </c>
      <c r="BC237" s="485" t="str">
        <f t="shared" si="485"/>
        <v>67:68, 281:287</v>
      </c>
      <c r="BD237" s="485" t="str">
        <f t="shared" si="485"/>
        <v>67:68, 287:295</v>
      </c>
      <c r="BE237" s="485" t="str">
        <f t="shared" si="485"/>
        <v>67:68, 295:303</v>
      </c>
      <c r="BF237" s="485" t="str">
        <f t="shared" si="485"/>
        <v>67:68, 303:320</v>
      </c>
      <c r="BG237" s="485" t="str">
        <f t="shared" si="485"/>
        <v>67:68, 320:333</v>
      </c>
      <c r="BH237" s="485" t="str">
        <f t="shared" si="485"/>
        <v>67:68, 333:339</v>
      </c>
      <c r="BI237" s="485" t="str">
        <f t="shared" si="485"/>
        <v>67:68, 339:347</v>
      </c>
      <c r="BJ237" s="485" t="str">
        <f t="shared" si="485"/>
        <v>67:68, 347:355</v>
      </c>
      <c r="BK237" s="485" t="str">
        <f t="shared" si="485"/>
        <v>67:68, 355:372</v>
      </c>
      <c r="BM237" s="143" t="s">
        <v>1035</v>
      </c>
    </row>
    <row r="238" spans="1:65" ht="77.25" customHeight="1" outlineLevel="1">
      <c r="A238">
        <v>3</v>
      </c>
      <c r="B238" t="s">
        <v>1707</v>
      </c>
      <c r="C238" s="485" t="str">
        <f t="shared" si="482"/>
        <v>54:55, 43:59</v>
      </c>
      <c r="D238" s="485" t="str">
        <f t="shared" si="482"/>
        <v>54:55, 59:64</v>
      </c>
      <c r="E238" s="485" t="str">
        <f t="shared" si="482"/>
        <v>54:55, 72:79</v>
      </c>
      <c r="F238" s="485" t="str">
        <f t="shared" si="482"/>
        <v>54:55, 79:86</v>
      </c>
      <c r="G238" s="485" t="str">
        <f t="shared" si="482"/>
        <v>54:55, 86:94</v>
      </c>
      <c r="H238" s="485" t="str">
        <f t="shared" si="482"/>
        <v>54:55, 94:111</v>
      </c>
      <c r="I238" s="485" t="str">
        <f t="shared" si="482"/>
        <v>54:55, 43:61</v>
      </c>
      <c r="J238" s="485" t="str">
        <f t="shared" si="482"/>
        <v>54:55, 61:66</v>
      </c>
      <c r="K238" s="485" t="str">
        <f t="shared" si="482"/>
        <v>54:55, 74:81</v>
      </c>
      <c r="L238" s="485" t="str">
        <f t="shared" si="482"/>
        <v>54:55, 81:88</v>
      </c>
      <c r="M238" s="485" t="str">
        <f t="shared" si="482"/>
        <v>54:55, 88:96</v>
      </c>
      <c r="N238" s="485" t="str">
        <f t="shared" si="482"/>
        <v>54:55, 96:111</v>
      </c>
      <c r="O238" s="485" t="str">
        <f t="shared" si="482"/>
        <v>54:55, 43:64</v>
      </c>
      <c r="P238" s="485" t="str">
        <f t="shared" si="482"/>
        <v>54:55, 64:69</v>
      </c>
      <c r="Q238" s="485" t="str">
        <f t="shared" si="482"/>
        <v>54:55, 77:84</v>
      </c>
      <c r="R238" s="485" t="str">
        <f t="shared" si="483"/>
        <v>54:55, 84:91</v>
      </c>
      <c r="S238" s="485" t="str">
        <f t="shared" si="483"/>
        <v>54:55, 91:99</v>
      </c>
      <c r="T238" s="485" t="str">
        <f t="shared" si="483"/>
        <v>54:55, 99:111</v>
      </c>
      <c r="U238" s="485" t="str">
        <f t="shared" si="483"/>
        <v>54:55, 43:66</v>
      </c>
      <c r="V238" s="485" t="str">
        <f t="shared" si="483"/>
        <v>54:55, 66:71</v>
      </c>
      <c r="W238" s="485" t="str">
        <f t="shared" si="483"/>
        <v>54:55, 79:86</v>
      </c>
      <c r="X238" s="485" t="str">
        <f t="shared" si="483"/>
        <v>54:55, 86:93</v>
      </c>
      <c r="Y238" s="485" t="str">
        <f t="shared" si="483"/>
        <v>54:55, 93:101</v>
      </c>
      <c r="Z238" s="485" t="str">
        <f t="shared" si="483"/>
        <v>54:55, 101:111</v>
      </c>
      <c r="AA238" s="485" t="str">
        <f t="shared" si="483"/>
        <v>54:55, 43:68</v>
      </c>
      <c r="AB238" s="485" t="str">
        <f t="shared" si="483"/>
        <v>54:55, 68:73</v>
      </c>
      <c r="AC238" s="485" t="str">
        <f t="shared" si="483"/>
        <v>54:55, 81:88</v>
      </c>
      <c r="AD238" s="485" t="str">
        <f t="shared" si="483"/>
        <v>54:55, 88:95</v>
      </c>
      <c r="AE238" s="485" t="str">
        <f t="shared" si="483"/>
        <v>54:55, 95:103</v>
      </c>
      <c r="AF238" s="485" t="str">
        <f t="shared" si="483"/>
        <v>54:55, 103:111</v>
      </c>
      <c r="AG238" s="485" t="str">
        <f t="shared" si="483"/>
        <v>54:55, 43:59</v>
      </c>
      <c r="AH238" s="485" t="str">
        <f t="shared" si="483"/>
        <v>54:55, 59:64</v>
      </c>
      <c r="AI238" s="485" t="str">
        <f t="shared" si="483"/>
        <v>54:55, 72:79</v>
      </c>
      <c r="AJ238" s="485" t="str">
        <f t="shared" si="483"/>
        <v>54:55, 79:86</v>
      </c>
      <c r="AK238" s="485" t="str">
        <f t="shared" si="483"/>
        <v>54:55, 86:94</v>
      </c>
      <c r="AL238" s="485" t="str">
        <f t="shared" si="483"/>
        <v>54:55, 94:111</v>
      </c>
      <c r="AM238" s="485" t="str">
        <f t="shared" si="484"/>
        <v>54:55, 111:124</v>
      </c>
      <c r="AN238" s="485" t="str">
        <f t="shared" si="484"/>
        <v>54:55, 124:131</v>
      </c>
      <c r="AO238" s="485" t="str">
        <f t="shared" si="484"/>
        <v>54:55, 131:138</v>
      </c>
      <c r="AP238" s="485" t="str">
        <f t="shared" si="484"/>
        <v>54:55, 138:146</v>
      </c>
      <c r="AQ238" s="485" t="str">
        <f t="shared" si="484"/>
        <v>54:55, 146:164</v>
      </c>
      <c r="AR238" s="485" t="str">
        <f t="shared" si="485"/>
        <v>54:55, 164:176</v>
      </c>
      <c r="AS238" s="485" t="str">
        <f t="shared" si="485"/>
        <v>54:55, 176:183</v>
      </c>
      <c r="AT238" s="485" t="str">
        <f t="shared" si="485"/>
        <v>54:55, 183:191</v>
      </c>
      <c r="AU238" s="485" t="str">
        <f t="shared" si="485"/>
        <v>54:55, 191:199</v>
      </c>
      <c r="AV238" s="485" t="str">
        <f t="shared" si="485"/>
        <v>54:55, 199:216</v>
      </c>
      <c r="AW238" s="485" t="str">
        <f t="shared" si="485"/>
        <v>54:55, 216:229</v>
      </c>
      <c r="AX238" s="485" t="str">
        <f t="shared" si="485"/>
        <v>54:55, 229:235</v>
      </c>
      <c r="AY238" s="485" t="str">
        <f t="shared" si="485"/>
        <v>54:55, 235:243</v>
      </c>
      <c r="AZ238" s="485" t="str">
        <f t="shared" si="485"/>
        <v>54:55, 243:251</v>
      </c>
      <c r="BA238" s="485" t="str">
        <f t="shared" si="485"/>
        <v>54:55, 251:268</v>
      </c>
      <c r="BB238" s="485" t="str">
        <f t="shared" si="485"/>
        <v>54:55, 268:281</v>
      </c>
      <c r="BC238" s="485" t="str">
        <f t="shared" si="485"/>
        <v>54:55, 281:287</v>
      </c>
      <c r="BD238" s="485" t="str">
        <f t="shared" si="485"/>
        <v>54:55, 287:295</v>
      </c>
      <c r="BE238" s="485" t="str">
        <f t="shared" si="485"/>
        <v>54:55, 295:303</v>
      </c>
      <c r="BF238" s="485" t="str">
        <f t="shared" si="485"/>
        <v>54:55, 303:320</v>
      </c>
      <c r="BG238" s="485" t="str">
        <f t="shared" si="485"/>
        <v>54:55, 320:333</v>
      </c>
      <c r="BH238" s="485" t="str">
        <f t="shared" si="485"/>
        <v>54:55, 333:339</v>
      </c>
      <c r="BI238" s="485" t="str">
        <f t="shared" si="485"/>
        <v>54:55, 339:347</v>
      </c>
      <c r="BJ238" s="485" t="str">
        <f t="shared" si="485"/>
        <v>54:55, 347:355</v>
      </c>
      <c r="BK238" s="485" t="str">
        <f t="shared" si="485"/>
        <v>54:55, 355:372</v>
      </c>
    </row>
    <row r="239" spans="1:65" ht="77.25" customHeight="1" outlineLevel="1">
      <c r="A239">
        <v>4</v>
      </c>
      <c r="B239" t="s">
        <v>1708</v>
      </c>
      <c r="C239" s="485" t="str">
        <f t="shared" si="482"/>
        <v>58:59, 43:59</v>
      </c>
      <c r="D239" s="485" t="str">
        <f t="shared" si="482"/>
        <v>58:59, 59:64</v>
      </c>
      <c r="E239" s="485" t="str">
        <f t="shared" si="482"/>
        <v>58:59, 72:79</v>
      </c>
      <c r="F239" s="485" t="str">
        <f t="shared" si="482"/>
        <v>58:59, 79:86</v>
      </c>
      <c r="G239" s="485" t="str">
        <f t="shared" si="482"/>
        <v>58:59, 86:94</v>
      </c>
      <c r="H239" s="485" t="str">
        <f t="shared" si="482"/>
        <v>58:59, 94:111</v>
      </c>
      <c r="I239" s="485" t="str">
        <f t="shared" si="482"/>
        <v>58:59, 43:61</v>
      </c>
      <c r="J239" s="485" t="str">
        <f t="shared" si="482"/>
        <v>58:59, 61:66</v>
      </c>
      <c r="K239" s="485" t="str">
        <f t="shared" si="482"/>
        <v>58:59, 74:81</v>
      </c>
      <c r="L239" s="485" t="str">
        <f t="shared" si="482"/>
        <v>58:59, 81:88</v>
      </c>
      <c r="M239" s="485" t="str">
        <f t="shared" si="482"/>
        <v>58:59, 88:96</v>
      </c>
      <c r="N239" s="485" t="str">
        <f t="shared" si="482"/>
        <v>58:59, 96:111</v>
      </c>
      <c r="O239" s="485" t="str">
        <f t="shared" si="482"/>
        <v>58:59, 43:64</v>
      </c>
      <c r="P239" s="485" t="str">
        <f t="shared" si="482"/>
        <v>58:59, 64:69</v>
      </c>
      <c r="Q239" s="485" t="str">
        <f t="shared" si="482"/>
        <v>58:59, 77:84</v>
      </c>
      <c r="R239" s="485" t="str">
        <f t="shared" si="483"/>
        <v>58:59, 84:91</v>
      </c>
      <c r="S239" s="485" t="str">
        <f t="shared" si="483"/>
        <v>58:59, 91:99</v>
      </c>
      <c r="T239" s="485" t="str">
        <f t="shared" si="483"/>
        <v>58:59, 99:111</v>
      </c>
      <c r="U239" s="485" t="str">
        <f t="shared" si="483"/>
        <v>58:59, 43:66</v>
      </c>
      <c r="V239" s="485" t="str">
        <f t="shared" si="483"/>
        <v>58:59, 66:71</v>
      </c>
      <c r="W239" s="485" t="str">
        <f t="shared" si="483"/>
        <v>58:59, 79:86</v>
      </c>
      <c r="X239" s="485" t="str">
        <f t="shared" si="483"/>
        <v>58:59, 86:93</v>
      </c>
      <c r="Y239" s="485" t="str">
        <f t="shared" si="483"/>
        <v>58:59, 93:101</v>
      </c>
      <c r="Z239" s="485" t="str">
        <f t="shared" si="483"/>
        <v>58:59, 101:111</v>
      </c>
      <c r="AA239" s="485" t="str">
        <f t="shared" si="483"/>
        <v>58:59, 43:68</v>
      </c>
      <c r="AB239" s="485" t="str">
        <f t="shared" si="483"/>
        <v>58:59, 68:73</v>
      </c>
      <c r="AC239" s="485" t="str">
        <f t="shared" si="483"/>
        <v>58:59, 81:88</v>
      </c>
      <c r="AD239" s="485" t="str">
        <f t="shared" si="483"/>
        <v>58:59, 88:95</v>
      </c>
      <c r="AE239" s="485" t="str">
        <f t="shared" si="483"/>
        <v>58:59, 95:103</v>
      </c>
      <c r="AF239" s="485" t="str">
        <f t="shared" si="483"/>
        <v>58:59, 103:111</v>
      </c>
      <c r="AG239" s="485" t="str">
        <f t="shared" si="483"/>
        <v>58:59, 43:59</v>
      </c>
      <c r="AH239" s="485" t="str">
        <f t="shared" si="483"/>
        <v>58:59, 59:64</v>
      </c>
      <c r="AI239" s="485" t="str">
        <f t="shared" si="483"/>
        <v>58:59, 72:79</v>
      </c>
      <c r="AJ239" s="485" t="str">
        <f t="shared" si="483"/>
        <v>58:59, 79:86</v>
      </c>
      <c r="AK239" s="485" t="str">
        <f t="shared" si="483"/>
        <v>58:59, 86:94</v>
      </c>
      <c r="AL239" s="485" t="str">
        <f t="shared" si="483"/>
        <v>58:59, 94:111</v>
      </c>
      <c r="AM239" s="485" t="str">
        <f t="shared" si="484"/>
        <v>58:59, 111:124</v>
      </c>
      <c r="AN239" s="485" t="str">
        <f t="shared" si="484"/>
        <v>58:59, 124:131</v>
      </c>
      <c r="AO239" s="485" t="str">
        <f t="shared" si="484"/>
        <v>58:59, 131:138</v>
      </c>
      <c r="AP239" s="485" t="str">
        <f t="shared" si="484"/>
        <v>58:59, 138:146</v>
      </c>
      <c r="AQ239" s="485" t="str">
        <f t="shared" si="484"/>
        <v>58:59, 146:164</v>
      </c>
      <c r="AR239" s="485" t="str">
        <f t="shared" si="485"/>
        <v>58:59, 164:176</v>
      </c>
      <c r="AS239" s="485" t="str">
        <f t="shared" si="485"/>
        <v>58:59, 176:183</v>
      </c>
      <c r="AT239" s="485" t="str">
        <f t="shared" si="485"/>
        <v>58:59, 183:191</v>
      </c>
      <c r="AU239" s="485" t="str">
        <f t="shared" si="485"/>
        <v>58:59, 191:199</v>
      </c>
      <c r="AV239" s="485" t="str">
        <f t="shared" si="485"/>
        <v>58:59, 199:216</v>
      </c>
      <c r="AW239" s="485" t="str">
        <f t="shared" si="485"/>
        <v>58:59, 216:229</v>
      </c>
      <c r="AX239" s="485" t="str">
        <f t="shared" si="485"/>
        <v>58:59, 229:235</v>
      </c>
      <c r="AY239" s="485" t="str">
        <f t="shared" si="485"/>
        <v>58:59, 235:243</v>
      </c>
      <c r="AZ239" s="485" t="str">
        <f t="shared" si="485"/>
        <v>58:59, 243:251</v>
      </c>
      <c r="BA239" s="485" t="str">
        <f t="shared" si="485"/>
        <v>58:59, 251:268</v>
      </c>
      <c r="BB239" s="485" t="str">
        <f t="shared" si="485"/>
        <v>58:59, 268:281</v>
      </c>
      <c r="BC239" s="485" t="str">
        <f t="shared" si="485"/>
        <v>58:59, 281:287</v>
      </c>
      <c r="BD239" s="485" t="str">
        <f t="shared" si="485"/>
        <v>58:59, 287:295</v>
      </c>
      <c r="BE239" s="485" t="str">
        <f t="shared" si="485"/>
        <v>58:59, 295:303</v>
      </c>
      <c r="BF239" s="485" t="str">
        <f t="shared" si="485"/>
        <v>58:59, 303:320</v>
      </c>
      <c r="BG239" s="485" t="str">
        <f t="shared" si="485"/>
        <v>58:59, 320:333</v>
      </c>
      <c r="BH239" s="485" t="str">
        <f t="shared" si="485"/>
        <v>58:59, 333:339</v>
      </c>
      <c r="BI239" s="485" t="str">
        <f t="shared" si="485"/>
        <v>58:59, 339:347</v>
      </c>
      <c r="BJ239" s="485" t="str">
        <f t="shared" si="485"/>
        <v>58:59, 347:355</v>
      </c>
      <c r="BK239" s="485"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4" t="s">
        <v>1152</v>
      </c>
    </row>
    <row r="250" spans="1:67" outlineLevel="1">
      <c r="A250" s="244"/>
      <c r="B250" s="243"/>
      <c r="C250" s="118" t="str">
        <f>d.RegionName</f>
        <v>GSW</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outlineLevel="1">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outlineLevel="1" collapsed="1">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7" hidden="1" outlineLevel="2">
      <c r="A253" t="s">
        <v>1710</v>
      </c>
      <c r="B253" s="50" t="str">
        <f>"Timing 1 - Wean to Join
"&amp;$B$202&amp;""</f>
        <v>Timing 1 - Wean to Join
Standard (7mo)</v>
      </c>
      <c r="C253" s="246">
        <f t="shared" ref="C253:C256" si="501">CHOOSE(d.Region,S253,AI253,AY253)</f>
        <v>0</v>
      </c>
      <c r="D253" s="246">
        <f t="shared" ref="D253:D256" si="502">CHOOSE(d.Region,T253,AJ253,AZ253)</f>
        <v>0</v>
      </c>
      <c r="E253" s="246">
        <f t="shared" ref="E253:E256" si="503">CHOOSE(d.Region,U253,AK253,BA253)</f>
        <v>0</v>
      </c>
      <c r="F253" s="246">
        <f t="shared" ref="F253:F256" si="504">CHOOSE(d.Region,V253,AL253,BB253)</f>
        <v>0</v>
      </c>
      <c r="G253" s="246">
        <f t="shared" ref="G253:G256" si="505">CHOOSE(d.Region,W253,AM253,BC253)</f>
        <v>0</v>
      </c>
      <c r="H253" s="246">
        <f t="shared" ref="H253:H256" si="506">CHOOSE(d.Region,X253,AN253,BD253)</f>
        <v>0</v>
      </c>
      <c r="I253" s="246">
        <f t="shared" ref="I253:I256" si="507">CHOOSE(d.Region,Y253,AO253,BE253)</f>
        <v>0</v>
      </c>
      <c r="J253" s="246">
        <f t="shared" ref="J253:J256" si="508">CHOOSE(d.Region,Z253,AP253,BF253)</f>
        <v>0</v>
      </c>
      <c r="K253" s="246">
        <f t="shared" ref="K253:K256" si="509">CHOOSE(d.Region,AA253,AQ253,BG253)</f>
        <v>0</v>
      </c>
      <c r="L253" s="246">
        <f t="shared" ref="L253:L256" si="510">CHOOSE(d.Region,AB253,AR253,BH253)</f>
        <v>0</v>
      </c>
      <c r="M253" s="246">
        <f t="shared" ref="M253:M256" si="511">CHOOSE(d.Region,AC253,AS253,BI253)</f>
        <v>0</v>
      </c>
      <c r="N253" s="246">
        <f t="shared" ref="N253:N256" si="512">CHOOSE(d.Region,AD253,AT253,BJ253)</f>
        <v>0</v>
      </c>
      <c r="O253" s="246">
        <f t="shared" ref="O253:O256" si="513">CHOOSE(d.Region,AE253,AU253,BK253)</f>
        <v>0</v>
      </c>
      <c r="P253" s="246">
        <f t="shared" ref="P253:P256" si="514">CHOOSE(d.Region,AF253,AV253,BL253)</f>
        <v>0</v>
      </c>
      <c r="Q253" s="246">
        <f t="shared" ref="Q253:Q256" si="515">CHOOSE(d.Region,AG253,AW253,BM253)</f>
        <v>0</v>
      </c>
      <c r="R253" s="437">
        <f t="shared" ref="R253:R256" si="516">CHOOSE(d.Region,AH253,AX253,BN253)</f>
        <v>0</v>
      </c>
      <c r="S253" s="448"/>
      <c r="T253" s="247"/>
      <c r="U253" s="247"/>
      <c r="V253" s="247"/>
      <c r="W253" s="247"/>
      <c r="X253" s="247"/>
      <c r="Y253" s="247"/>
      <c r="Z253" s="247"/>
      <c r="AA253" s="247"/>
      <c r="AB253" s="247"/>
      <c r="AC253" s="247"/>
      <c r="AD253" s="247"/>
      <c r="AE253" s="247"/>
      <c r="AF253" s="247"/>
      <c r="AG253" s="247"/>
      <c r="AH253" s="459"/>
      <c r="AI253" s="448"/>
      <c r="AJ253" s="247"/>
      <c r="AK253" s="247"/>
      <c r="AL253" s="247"/>
      <c r="AM253" s="247"/>
      <c r="AN253" s="247"/>
      <c r="AO253" s="247"/>
      <c r="AP253" s="247"/>
      <c r="AQ253" s="247"/>
      <c r="AR253" s="247"/>
      <c r="AS253" s="247"/>
      <c r="AT253" s="247"/>
      <c r="AU253" s="247"/>
      <c r="AV253" s="247"/>
      <c r="AW253" s="247"/>
      <c r="AX253" s="459"/>
      <c r="AY253" s="448"/>
      <c r="AZ253" s="247"/>
      <c r="BA253" s="247"/>
      <c r="BB253" s="247"/>
      <c r="BC253" s="247"/>
      <c r="BD253" s="247"/>
      <c r="BE253" s="247"/>
      <c r="BF253" s="247"/>
      <c r="BG253" s="247"/>
      <c r="BH253" s="247"/>
      <c r="BI253" s="247"/>
      <c r="BJ253" s="247"/>
      <c r="BK253" s="247"/>
      <c r="BL253" s="247"/>
      <c r="BM253" s="247"/>
      <c r="BN253" s="459"/>
      <c r="BO253" s="248" t="s">
        <v>1399</v>
      </c>
    </row>
    <row r="254" spans="1:67" hidden="1" outlineLevel="2">
      <c r="B254" s="51" t="str">
        <f>$B$203&amp;""</f>
        <v>Early</v>
      </c>
      <c r="C254" s="249">
        <f t="shared" si="501"/>
        <v>0</v>
      </c>
      <c r="D254" s="249">
        <f t="shared" si="502"/>
        <v>0</v>
      </c>
      <c r="E254" s="249">
        <f t="shared" si="503"/>
        <v>0</v>
      </c>
      <c r="F254" s="249">
        <f t="shared" si="504"/>
        <v>0</v>
      </c>
      <c r="G254" s="249">
        <f t="shared" si="505"/>
        <v>0</v>
      </c>
      <c r="H254" s="249">
        <f t="shared" si="506"/>
        <v>0</v>
      </c>
      <c r="I254" s="249">
        <f t="shared" si="507"/>
        <v>0</v>
      </c>
      <c r="J254" s="249">
        <f t="shared" si="508"/>
        <v>0</v>
      </c>
      <c r="K254" s="249">
        <f t="shared" si="509"/>
        <v>0</v>
      </c>
      <c r="L254" s="249">
        <f t="shared" si="510"/>
        <v>0</v>
      </c>
      <c r="M254" s="249">
        <f t="shared" si="511"/>
        <v>0</v>
      </c>
      <c r="N254" s="249">
        <f t="shared" si="512"/>
        <v>0</v>
      </c>
      <c r="O254" s="249">
        <f t="shared" si="513"/>
        <v>0</v>
      </c>
      <c r="P254" s="249">
        <f t="shared" si="514"/>
        <v>0</v>
      </c>
      <c r="Q254" s="249">
        <f t="shared" si="515"/>
        <v>0</v>
      </c>
      <c r="R254" s="438">
        <f t="shared" si="516"/>
        <v>0</v>
      </c>
      <c r="S254" s="449"/>
      <c r="T254" s="450"/>
      <c r="U254" s="450"/>
      <c r="V254" s="450"/>
      <c r="W254" s="450"/>
      <c r="X254" s="450"/>
      <c r="Y254" s="450"/>
      <c r="Z254" s="450"/>
      <c r="AA254" s="450"/>
      <c r="AB254" s="450"/>
      <c r="AC254" s="450"/>
      <c r="AD254" s="450"/>
      <c r="AE254" s="450"/>
      <c r="AF254" s="450"/>
      <c r="AG254" s="450"/>
      <c r="AH254" s="460"/>
      <c r="AI254" s="449"/>
      <c r="AJ254" s="450"/>
      <c r="AK254" s="450"/>
      <c r="AL254" s="450"/>
      <c r="AM254" s="450"/>
      <c r="AN254" s="450"/>
      <c r="AO254" s="450"/>
      <c r="AP254" s="450"/>
      <c r="AQ254" s="450"/>
      <c r="AR254" s="450"/>
      <c r="AS254" s="450"/>
      <c r="AT254" s="450"/>
      <c r="AU254" s="450"/>
      <c r="AV254" s="450"/>
      <c r="AW254" s="450"/>
      <c r="AX254" s="460"/>
      <c r="AY254" s="449"/>
      <c r="AZ254" s="450"/>
      <c r="BA254" s="450"/>
      <c r="BB254" s="450"/>
      <c r="BC254" s="450"/>
      <c r="BD254" s="450"/>
      <c r="BE254" s="450"/>
      <c r="BF254" s="450"/>
      <c r="BG254" s="450"/>
      <c r="BH254" s="450"/>
      <c r="BI254" s="450"/>
      <c r="BJ254" s="450"/>
      <c r="BK254" s="450"/>
      <c r="BL254" s="450"/>
      <c r="BM254" s="450"/>
      <c r="BN254" s="460"/>
      <c r="BO254" s="250"/>
    </row>
    <row r="255" spans="1:67" hidden="1" outlineLevel="2">
      <c r="B255" s="51" t="str">
        <f>$B$204&amp;""</f>
        <v>Middle</v>
      </c>
      <c r="C255" s="249">
        <f t="shared" si="501"/>
        <v>0</v>
      </c>
      <c r="D255" s="249">
        <f t="shared" si="502"/>
        <v>0</v>
      </c>
      <c r="E255" s="249">
        <f t="shared" si="503"/>
        <v>0</v>
      </c>
      <c r="F255" s="249">
        <f t="shared" si="504"/>
        <v>0</v>
      </c>
      <c r="G255" s="249">
        <f t="shared" si="505"/>
        <v>0</v>
      </c>
      <c r="H255" s="249">
        <f t="shared" si="506"/>
        <v>0</v>
      </c>
      <c r="I255" s="249">
        <f t="shared" si="507"/>
        <v>0</v>
      </c>
      <c r="J255" s="249">
        <f t="shared" si="508"/>
        <v>0</v>
      </c>
      <c r="K255" s="249">
        <f t="shared" si="509"/>
        <v>0</v>
      </c>
      <c r="L255" s="249">
        <f t="shared" si="510"/>
        <v>0</v>
      </c>
      <c r="M255" s="249">
        <f t="shared" si="511"/>
        <v>0</v>
      </c>
      <c r="N255" s="249">
        <f t="shared" si="512"/>
        <v>0</v>
      </c>
      <c r="O255" s="249">
        <f t="shared" si="513"/>
        <v>0</v>
      </c>
      <c r="P255" s="249">
        <f t="shared" si="514"/>
        <v>0</v>
      </c>
      <c r="Q255" s="249">
        <f t="shared" si="515"/>
        <v>0</v>
      </c>
      <c r="R255" s="438">
        <f t="shared" si="516"/>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row>
    <row r="256" spans="1:67" hidden="1" outlineLevel="2">
      <c r="B256" s="51" t="str">
        <f>$B$205&amp;""</f>
        <v>Late</v>
      </c>
      <c r="C256" s="249">
        <f t="shared" si="501"/>
        <v>0</v>
      </c>
      <c r="D256" s="249">
        <f t="shared" si="502"/>
        <v>0</v>
      </c>
      <c r="E256" s="249">
        <f t="shared" si="503"/>
        <v>0</v>
      </c>
      <c r="F256" s="249">
        <f t="shared" si="504"/>
        <v>0</v>
      </c>
      <c r="G256" s="249">
        <f t="shared" si="505"/>
        <v>0</v>
      </c>
      <c r="H256" s="249">
        <f t="shared" si="506"/>
        <v>0</v>
      </c>
      <c r="I256" s="249">
        <f t="shared" si="507"/>
        <v>0</v>
      </c>
      <c r="J256" s="249">
        <f t="shared" si="508"/>
        <v>0</v>
      </c>
      <c r="K256" s="249">
        <f t="shared" si="509"/>
        <v>0</v>
      </c>
      <c r="L256" s="249">
        <f t="shared" si="510"/>
        <v>0</v>
      </c>
      <c r="M256" s="249">
        <f t="shared" si="511"/>
        <v>0</v>
      </c>
      <c r="N256" s="249">
        <f t="shared" si="512"/>
        <v>0</v>
      </c>
      <c r="O256" s="249">
        <f t="shared" si="513"/>
        <v>0</v>
      </c>
      <c r="P256" s="249">
        <f t="shared" si="514"/>
        <v>0</v>
      </c>
      <c r="Q256" s="249">
        <f t="shared" si="515"/>
        <v>0</v>
      </c>
      <c r="R256" s="438">
        <f t="shared" si="516"/>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hidden="1" outlineLevel="2">
      <c r="B257" s="51" t="s">
        <v>1538</v>
      </c>
      <c r="C257" s="249">
        <f t="shared" ref="C257:C259" si="517">CHOOSE(d.Region,S257,AI257,AY257)</f>
        <v>0</v>
      </c>
      <c r="D257" s="249">
        <f t="shared" ref="D257:D259" si="518">CHOOSE(d.Region,T257,AJ257,AZ257)</f>
        <v>0</v>
      </c>
      <c r="E257" s="249">
        <f t="shared" ref="E257:E259" si="519">CHOOSE(d.Region,U257,AK257,BA257)</f>
        <v>0</v>
      </c>
      <c r="F257" s="249">
        <f t="shared" ref="F257:F259" si="520">CHOOSE(d.Region,V257,AL257,BB257)</f>
        <v>0</v>
      </c>
      <c r="G257" s="249">
        <f t="shared" ref="G257:G259" si="521">CHOOSE(d.Region,W257,AM257,BC257)</f>
        <v>0</v>
      </c>
      <c r="H257" s="249">
        <f t="shared" ref="H257:H259" si="522">CHOOSE(d.Region,X257,AN257,BD257)</f>
        <v>0</v>
      </c>
      <c r="I257" s="249">
        <f t="shared" ref="I257:I259" si="523">CHOOSE(d.Region,Y257,AO257,BE257)</f>
        <v>0</v>
      </c>
      <c r="J257" s="249">
        <f t="shared" ref="J257:J259" si="524">CHOOSE(d.Region,Z257,AP257,BF257)</f>
        <v>0</v>
      </c>
      <c r="K257" s="249">
        <f t="shared" ref="K257:K259" si="525">CHOOSE(d.Region,AA257,AQ257,BG257)</f>
        <v>0</v>
      </c>
      <c r="L257" s="249">
        <f t="shared" ref="L257:L259" si="526">CHOOSE(d.Region,AB257,AR257,BH257)</f>
        <v>0</v>
      </c>
      <c r="M257" s="249">
        <f t="shared" ref="M257:M259" si="527">CHOOSE(d.Region,AC257,AS257,BI257)</f>
        <v>0</v>
      </c>
      <c r="N257" s="249">
        <f t="shared" ref="N257:N259" si="528">CHOOSE(d.Region,AD257,AT257,BJ257)</f>
        <v>0</v>
      </c>
      <c r="O257" s="249">
        <f t="shared" ref="O257:O259" si="529">CHOOSE(d.Region,AE257,AU257,BK257)</f>
        <v>0</v>
      </c>
      <c r="P257" s="249">
        <f t="shared" ref="P257:P259" si="530">CHOOSE(d.Region,AF257,AV257,BL257)</f>
        <v>0</v>
      </c>
      <c r="Q257" s="249">
        <f t="shared" ref="Q257:Q259" si="531">CHOOSE(d.Region,AG257,AW257,BM257)</f>
        <v>0</v>
      </c>
      <c r="R257" s="438">
        <f t="shared" ref="R257:R259" si="532">CHOOSE(d.Region,AH257,AX257,BN257)</f>
        <v>0</v>
      </c>
      <c r="S257" s="470"/>
      <c r="T257" s="471"/>
      <c r="U257" s="471"/>
      <c r="V257" s="471"/>
      <c r="W257" s="471"/>
      <c r="X257" s="471"/>
      <c r="Y257" s="471"/>
      <c r="Z257" s="471"/>
      <c r="AA257" s="471"/>
      <c r="AB257" s="471"/>
      <c r="AC257" s="471"/>
      <c r="AD257" s="471"/>
      <c r="AE257" s="471"/>
      <c r="AF257" s="471"/>
      <c r="AG257" s="471"/>
      <c r="AH257" s="472"/>
      <c r="AI257" s="470"/>
      <c r="AJ257" s="471"/>
      <c r="AK257" s="471"/>
      <c r="AL257" s="471"/>
      <c r="AM257" s="471"/>
      <c r="AN257" s="471"/>
      <c r="AO257" s="471"/>
      <c r="AP257" s="471"/>
      <c r="AQ257" s="471"/>
      <c r="AR257" s="471"/>
      <c r="AS257" s="471"/>
      <c r="AT257" s="471"/>
      <c r="AU257" s="471"/>
      <c r="AV257" s="471"/>
      <c r="AW257" s="471"/>
      <c r="AX257" s="472"/>
      <c r="AY257" s="470"/>
      <c r="AZ257" s="471"/>
      <c r="BA257" s="471"/>
      <c r="BB257" s="471"/>
      <c r="BC257" s="471"/>
      <c r="BD257" s="471"/>
      <c r="BE257" s="471"/>
      <c r="BF257" s="471"/>
      <c r="BG257" s="471"/>
      <c r="BH257" s="471"/>
      <c r="BI257" s="471"/>
      <c r="BJ257" s="471"/>
      <c r="BK257" s="471"/>
      <c r="BL257" s="471"/>
      <c r="BM257" s="471"/>
      <c r="BN257" s="472"/>
    </row>
    <row r="258" spans="2:67" outlineLevel="1">
      <c r="B258" s="51" t="str">
        <f t="shared" ref="B258" si="533">$B$207&amp;""</f>
        <v>7mo with 0% mated</v>
      </c>
      <c r="C258" s="249">
        <f t="shared" si="517"/>
        <v>0</v>
      </c>
      <c r="D258" s="249">
        <f t="shared" si="518"/>
        <v>0</v>
      </c>
      <c r="E258" s="249">
        <f t="shared" si="519"/>
        <v>0</v>
      </c>
      <c r="F258" s="249">
        <f t="shared" si="520"/>
        <v>0</v>
      </c>
      <c r="G258" s="249">
        <f t="shared" si="521"/>
        <v>0</v>
      </c>
      <c r="H258" s="249">
        <f t="shared" si="522"/>
        <v>0</v>
      </c>
      <c r="I258" s="249">
        <f t="shared" si="523"/>
        <v>0</v>
      </c>
      <c r="J258" s="249">
        <f t="shared" si="524"/>
        <v>0</v>
      </c>
      <c r="K258" s="249">
        <f t="shared" si="525"/>
        <v>0</v>
      </c>
      <c r="L258" s="249">
        <f t="shared" si="526"/>
        <v>0</v>
      </c>
      <c r="M258" s="249">
        <f t="shared" si="527"/>
        <v>0</v>
      </c>
      <c r="N258" s="249">
        <f t="shared" si="528"/>
        <v>0</v>
      </c>
      <c r="O258" s="249">
        <f t="shared" si="529"/>
        <v>0</v>
      </c>
      <c r="P258" s="249">
        <f t="shared" si="530"/>
        <v>0</v>
      </c>
      <c r="Q258" s="249">
        <f t="shared" si="531"/>
        <v>0</v>
      </c>
      <c r="R258" s="438">
        <f t="shared" si="532"/>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c r="BO258" s="250"/>
    </row>
    <row r="259" spans="2:67" outlineLevel="1">
      <c r="B259" s="51" t="s">
        <v>1685</v>
      </c>
      <c r="C259" s="249">
        <f t="shared" si="517"/>
        <v>0</v>
      </c>
      <c r="D259" s="249">
        <f t="shared" si="518"/>
        <v>0</v>
      </c>
      <c r="E259" s="249">
        <f t="shared" si="519"/>
        <v>0</v>
      </c>
      <c r="F259" s="249">
        <f t="shared" si="520"/>
        <v>0</v>
      </c>
      <c r="G259" s="249">
        <f t="shared" si="521"/>
        <v>0</v>
      </c>
      <c r="H259" s="249">
        <f t="shared" si="522"/>
        <v>0</v>
      </c>
      <c r="I259" s="249">
        <f t="shared" si="523"/>
        <v>0</v>
      </c>
      <c r="J259" s="249">
        <f t="shared" si="524"/>
        <v>0</v>
      </c>
      <c r="K259" s="249">
        <f t="shared" si="525"/>
        <v>0</v>
      </c>
      <c r="L259" s="249">
        <f t="shared" si="526"/>
        <v>0</v>
      </c>
      <c r="M259" s="249">
        <f t="shared" si="527"/>
        <v>0</v>
      </c>
      <c r="N259" s="249">
        <f t="shared" si="528"/>
        <v>0</v>
      </c>
      <c r="O259" s="249">
        <f t="shared" si="529"/>
        <v>0</v>
      </c>
      <c r="P259" s="249">
        <f t="shared" si="530"/>
        <v>0</v>
      </c>
      <c r="Q259" s="249">
        <f t="shared" si="531"/>
        <v>0</v>
      </c>
      <c r="R259" s="438">
        <f t="shared" si="532"/>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50"/>
    </row>
    <row r="260" spans="2:67" outlineLevel="1">
      <c r="B260" s="51" t="s">
        <v>1084</v>
      </c>
      <c r="C260" s="251">
        <f t="shared" ref="C260:C264" si="534">CHOOSE(d.Region,S260,AI260,AY260)</f>
        <v>0</v>
      </c>
      <c r="D260" s="251">
        <f t="shared" ref="D260:D264" si="535">CHOOSE(d.Region,T260,AJ260,AZ260)</f>
        <v>0</v>
      </c>
      <c r="E260" s="251">
        <f t="shared" ref="E260:E264" si="536">CHOOSE(d.Region,U260,AK260,BA260)</f>
        <v>0</v>
      </c>
      <c r="F260" s="251">
        <f t="shared" ref="F260:F264" si="537">CHOOSE(d.Region,V260,AL260,BB260)</f>
        <v>0</v>
      </c>
      <c r="G260" s="251">
        <f t="shared" ref="G260:G264" si="538">CHOOSE(d.Region,W260,AM260,BC260)</f>
        <v>0</v>
      </c>
      <c r="H260" s="251">
        <f t="shared" ref="H260:H264" si="539">CHOOSE(d.Region,X260,AN260,BD260)</f>
        <v>0</v>
      </c>
      <c r="I260" s="251">
        <f t="shared" ref="I260:I264" si="540">CHOOSE(d.Region,Y260,AO260,BE260)</f>
        <v>0</v>
      </c>
      <c r="J260" s="251">
        <f t="shared" ref="J260:J264" si="541">CHOOSE(d.Region,Z260,AP260,BF260)</f>
        <v>0</v>
      </c>
      <c r="K260" s="251">
        <f t="shared" ref="K260:K264" si="542">CHOOSE(d.Region,AA260,AQ260,BG260)</f>
        <v>0</v>
      </c>
      <c r="L260" s="251">
        <f t="shared" ref="L260:L264" si="543">CHOOSE(d.Region,AB260,AR260,BH260)</f>
        <v>0</v>
      </c>
      <c r="M260" s="251">
        <f t="shared" ref="M260:M264" si="544">CHOOSE(d.Region,AC260,AS260,BI260)</f>
        <v>0</v>
      </c>
      <c r="N260" s="251">
        <f t="shared" ref="N260:N264" si="545">CHOOSE(d.Region,AD260,AT260,BJ260)</f>
        <v>0</v>
      </c>
      <c r="O260" s="251">
        <f t="shared" ref="O260:O264" si="546">CHOOSE(d.Region,AE260,AU260,BK260)</f>
        <v>0</v>
      </c>
      <c r="P260" s="251">
        <f t="shared" ref="P260:P264" si="547">CHOOSE(d.Region,AF260,AV260,BL260)</f>
        <v>0</v>
      </c>
      <c r="Q260" s="251">
        <f t="shared" ref="Q260:Q264" si="548">CHOOSE(d.Region,AG260,AW260,BM260)</f>
        <v>0</v>
      </c>
      <c r="R260" s="439">
        <f t="shared" ref="R260:R264" si="549">CHOOSE(d.Region,AH260,AX260,BN260)</f>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50"/>
    </row>
    <row r="261" spans="2:67" ht="27" outlineLevel="1">
      <c r="B261" s="50" t="str">
        <f>"Timing 2 - Join to mid preg
"&amp;$B$202&amp;""</f>
        <v>Timing 2 - Join to mid preg
Standard (7mo)</v>
      </c>
      <c r="C261" s="246">
        <f t="shared" si="534"/>
        <v>0</v>
      </c>
      <c r="D261" s="246">
        <f t="shared" si="535"/>
        <v>0</v>
      </c>
      <c r="E261" s="246">
        <f t="shared" si="536"/>
        <v>0</v>
      </c>
      <c r="F261" s="246">
        <f t="shared" si="537"/>
        <v>0</v>
      </c>
      <c r="G261" s="246">
        <f t="shared" si="538"/>
        <v>0</v>
      </c>
      <c r="H261" s="246">
        <f t="shared" si="539"/>
        <v>0</v>
      </c>
      <c r="I261" s="246">
        <f t="shared" si="540"/>
        <v>0</v>
      </c>
      <c r="J261" s="246">
        <f t="shared" si="541"/>
        <v>0</v>
      </c>
      <c r="K261" s="246">
        <f t="shared" si="542"/>
        <v>0</v>
      </c>
      <c r="L261" s="246">
        <f t="shared" si="543"/>
        <v>0</v>
      </c>
      <c r="M261" s="246">
        <f t="shared" si="544"/>
        <v>0</v>
      </c>
      <c r="N261" s="246">
        <f t="shared" si="545"/>
        <v>0</v>
      </c>
      <c r="O261" s="246">
        <f t="shared" si="546"/>
        <v>0</v>
      </c>
      <c r="P261" s="246">
        <f t="shared" si="547"/>
        <v>0</v>
      </c>
      <c r="Q261" s="246">
        <f t="shared" si="548"/>
        <v>0</v>
      </c>
      <c r="R261" s="437">
        <f t="shared" si="549"/>
        <v>0</v>
      </c>
      <c r="S261" s="448"/>
      <c r="T261" s="247"/>
      <c r="U261" s="247"/>
      <c r="V261" s="247"/>
      <c r="W261" s="247"/>
      <c r="X261" s="247"/>
      <c r="Y261" s="247"/>
      <c r="Z261" s="247"/>
      <c r="AA261" s="247"/>
      <c r="AB261" s="247"/>
      <c r="AC261" s="247"/>
      <c r="AD261" s="247"/>
      <c r="AE261" s="247"/>
      <c r="AF261" s="247"/>
      <c r="AG261" s="247"/>
      <c r="AH261" s="459"/>
      <c r="AI261" s="448"/>
      <c r="AJ261" s="247"/>
      <c r="AK261" s="247"/>
      <c r="AL261" s="247"/>
      <c r="AM261" s="247"/>
      <c r="AN261" s="247"/>
      <c r="AO261" s="247"/>
      <c r="AP261" s="247"/>
      <c r="AQ261" s="247"/>
      <c r="AR261" s="247"/>
      <c r="AS261" s="247"/>
      <c r="AT261" s="247"/>
      <c r="AU261" s="247"/>
      <c r="AV261" s="247"/>
      <c r="AW261" s="247"/>
      <c r="AX261" s="459"/>
      <c r="AY261" s="448"/>
      <c r="AZ261" s="247"/>
      <c r="BA261" s="247"/>
      <c r="BB261" s="247"/>
      <c r="BC261" s="247"/>
      <c r="BD261" s="247"/>
      <c r="BE261" s="247"/>
      <c r="BF261" s="247"/>
      <c r="BG261" s="247"/>
      <c r="BH261" s="247"/>
      <c r="BI261" s="247"/>
      <c r="BJ261" s="247"/>
      <c r="BK261" s="247"/>
      <c r="BL261" s="247"/>
      <c r="BM261" s="247"/>
      <c r="BN261" s="459"/>
      <c r="BO261" s="248" t="s">
        <v>1399</v>
      </c>
    </row>
    <row r="262" spans="2:67" outlineLevel="1">
      <c r="B262" s="51" t="str">
        <f t="shared" ref="B262" si="550">$B$203&amp;""</f>
        <v>Early</v>
      </c>
      <c r="C262" s="249">
        <f t="shared" si="534"/>
        <v>0</v>
      </c>
      <c r="D262" s="249">
        <f t="shared" si="535"/>
        <v>0</v>
      </c>
      <c r="E262" s="249">
        <f t="shared" si="536"/>
        <v>0</v>
      </c>
      <c r="F262" s="249">
        <f t="shared" si="537"/>
        <v>0</v>
      </c>
      <c r="G262" s="249">
        <f t="shared" si="538"/>
        <v>0</v>
      </c>
      <c r="H262" s="249">
        <f t="shared" si="539"/>
        <v>0</v>
      </c>
      <c r="I262" s="249">
        <f t="shared" si="540"/>
        <v>0</v>
      </c>
      <c r="J262" s="249">
        <f t="shared" si="541"/>
        <v>0</v>
      </c>
      <c r="K262" s="249">
        <f t="shared" si="542"/>
        <v>0</v>
      </c>
      <c r="L262" s="249">
        <f t="shared" si="543"/>
        <v>0</v>
      </c>
      <c r="M262" s="249">
        <f t="shared" si="544"/>
        <v>0</v>
      </c>
      <c r="N262" s="249">
        <f t="shared" si="545"/>
        <v>0</v>
      </c>
      <c r="O262" s="249">
        <f t="shared" si="546"/>
        <v>0</v>
      </c>
      <c r="P262" s="249">
        <f t="shared" si="547"/>
        <v>0</v>
      </c>
      <c r="Q262" s="249">
        <f t="shared" si="548"/>
        <v>0</v>
      </c>
      <c r="R262" s="438">
        <f t="shared" si="549"/>
        <v>0</v>
      </c>
      <c r="S262" s="449"/>
      <c r="T262" s="450"/>
      <c r="U262" s="450"/>
      <c r="V262" s="450"/>
      <c r="W262" s="450"/>
      <c r="X262" s="450"/>
      <c r="Y262" s="450"/>
      <c r="Z262" s="450"/>
      <c r="AA262" s="450"/>
      <c r="AB262" s="450"/>
      <c r="AC262" s="450"/>
      <c r="AD262" s="450"/>
      <c r="AE262" s="450"/>
      <c r="AF262" s="450"/>
      <c r="AG262" s="450"/>
      <c r="AH262" s="460"/>
      <c r="AI262" s="449"/>
      <c r="AJ262" s="450"/>
      <c r="AK262" s="450"/>
      <c r="AL262" s="450"/>
      <c r="AM262" s="450"/>
      <c r="AN262" s="450"/>
      <c r="AO262" s="450"/>
      <c r="AP262" s="450"/>
      <c r="AQ262" s="450"/>
      <c r="AR262" s="450"/>
      <c r="AS262" s="450"/>
      <c r="AT262" s="450"/>
      <c r="AU262" s="450"/>
      <c r="AV262" s="450"/>
      <c r="AW262" s="450"/>
      <c r="AX262" s="460"/>
      <c r="AY262" s="449"/>
      <c r="AZ262" s="450"/>
      <c r="BA262" s="450"/>
      <c r="BB262" s="450"/>
      <c r="BC262" s="450"/>
      <c r="BD262" s="450"/>
      <c r="BE262" s="450"/>
      <c r="BF262" s="450"/>
      <c r="BG262" s="450"/>
      <c r="BH262" s="450"/>
      <c r="BI262" s="450"/>
      <c r="BJ262" s="450"/>
      <c r="BK262" s="450"/>
      <c r="BL262" s="450"/>
      <c r="BM262" s="450"/>
      <c r="BN262" s="460"/>
    </row>
    <row r="263" spans="2:67" outlineLevel="1">
      <c r="B263" s="51" t="str">
        <f t="shared" ref="B263" si="551">$B$204&amp;""</f>
        <v>Middle</v>
      </c>
      <c r="C263" s="249">
        <f t="shared" si="534"/>
        <v>0</v>
      </c>
      <c r="D263" s="249">
        <f t="shared" si="535"/>
        <v>0</v>
      </c>
      <c r="E263" s="249">
        <f t="shared" si="536"/>
        <v>0</v>
      </c>
      <c r="F263" s="249">
        <f t="shared" si="537"/>
        <v>0</v>
      </c>
      <c r="G263" s="249">
        <f t="shared" si="538"/>
        <v>0</v>
      </c>
      <c r="H263" s="249">
        <f t="shared" si="539"/>
        <v>0</v>
      </c>
      <c r="I263" s="249">
        <f t="shared" si="540"/>
        <v>0</v>
      </c>
      <c r="J263" s="249">
        <f t="shared" si="541"/>
        <v>0</v>
      </c>
      <c r="K263" s="249">
        <f t="shared" si="542"/>
        <v>0</v>
      </c>
      <c r="L263" s="249">
        <f t="shared" si="543"/>
        <v>0</v>
      </c>
      <c r="M263" s="249">
        <f t="shared" si="544"/>
        <v>0</v>
      </c>
      <c r="N263" s="249">
        <f t="shared" si="545"/>
        <v>0</v>
      </c>
      <c r="O263" s="249">
        <f t="shared" si="546"/>
        <v>0</v>
      </c>
      <c r="P263" s="249">
        <f t="shared" si="547"/>
        <v>0</v>
      </c>
      <c r="Q263" s="249">
        <f t="shared" si="548"/>
        <v>0</v>
      </c>
      <c r="R263" s="438">
        <f t="shared" si="549"/>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1" t="str">
        <f t="shared" ref="B264" si="552">$B$205&amp;""</f>
        <v>Late</v>
      </c>
      <c r="C264" s="249">
        <f t="shared" si="534"/>
        <v>0</v>
      </c>
      <c r="D264" s="249">
        <f t="shared" si="535"/>
        <v>0</v>
      </c>
      <c r="E264" s="249">
        <f t="shared" si="536"/>
        <v>0</v>
      </c>
      <c r="F264" s="249">
        <f t="shared" si="537"/>
        <v>0</v>
      </c>
      <c r="G264" s="249">
        <f t="shared" si="538"/>
        <v>0</v>
      </c>
      <c r="H264" s="249">
        <f t="shared" si="539"/>
        <v>0</v>
      </c>
      <c r="I264" s="249">
        <f t="shared" si="540"/>
        <v>0</v>
      </c>
      <c r="J264" s="249">
        <f t="shared" si="541"/>
        <v>0</v>
      </c>
      <c r="K264" s="249">
        <f t="shared" si="542"/>
        <v>0</v>
      </c>
      <c r="L264" s="249">
        <f t="shared" si="543"/>
        <v>0</v>
      </c>
      <c r="M264" s="249">
        <f t="shared" si="544"/>
        <v>0</v>
      </c>
      <c r="N264" s="249">
        <f t="shared" si="545"/>
        <v>0</v>
      </c>
      <c r="O264" s="249">
        <f t="shared" si="546"/>
        <v>0</v>
      </c>
      <c r="P264" s="249">
        <f t="shared" si="547"/>
        <v>0</v>
      </c>
      <c r="Q264" s="249">
        <f t="shared" si="548"/>
        <v>0</v>
      </c>
      <c r="R264" s="438">
        <f t="shared" si="549"/>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1" t="s">
        <v>954</v>
      </c>
      <c r="C265" s="249">
        <f t="shared" ref="C265:C267" si="553">CHOOSE(d.Region,S265,AI265,AY265)</f>
        <v>0</v>
      </c>
      <c r="D265" s="249">
        <f t="shared" ref="D265:D267" si="554">CHOOSE(d.Region,T265,AJ265,AZ265)</f>
        <v>0</v>
      </c>
      <c r="E265" s="249">
        <f t="shared" ref="E265:E267" si="555">CHOOSE(d.Region,U265,AK265,BA265)</f>
        <v>0</v>
      </c>
      <c r="F265" s="249">
        <f t="shared" ref="F265:F267" si="556">CHOOSE(d.Region,V265,AL265,BB265)</f>
        <v>0</v>
      </c>
      <c r="G265" s="249">
        <f t="shared" ref="G265:G267" si="557">CHOOSE(d.Region,W265,AM265,BC265)</f>
        <v>0</v>
      </c>
      <c r="H265" s="249">
        <f t="shared" ref="H265:H267" si="558">CHOOSE(d.Region,X265,AN265,BD265)</f>
        <v>0</v>
      </c>
      <c r="I265" s="249">
        <f t="shared" ref="I265:I267" si="559">CHOOSE(d.Region,Y265,AO265,BE265)</f>
        <v>0</v>
      </c>
      <c r="J265" s="249">
        <f t="shared" ref="J265:J267" si="560">CHOOSE(d.Region,Z265,AP265,BF265)</f>
        <v>0</v>
      </c>
      <c r="K265" s="249">
        <f t="shared" ref="K265:K267" si="561">CHOOSE(d.Region,AA265,AQ265,BG265)</f>
        <v>0</v>
      </c>
      <c r="L265" s="249">
        <f t="shared" ref="L265:L267" si="562">CHOOSE(d.Region,AB265,AR265,BH265)</f>
        <v>0</v>
      </c>
      <c r="M265" s="249">
        <f t="shared" ref="M265:M267" si="563">CHOOSE(d.Region,AC265,AS265,BI265)</f>
        <v>0</v>
      </c>
      <c r="N265" s="249">
        <f t="shared" ref="N265:N267" si="564">CHOOSE(d.Region,AD265,AT265,BJ265)</f>
        <v>0</v>
      </c>
      <c r="O265" s="249">
        <f t="shared" ref="O265:O267" si="565">CHOOSE(d.Region,AE265,AU265,BK265)</f>
        <v>0</v>
      </c>
      <c r="P265" s="249">
        <f t="shared" ref="P265:P267" si="566">CHOOSE(d.Region,AF265,AV265,BL265)</f>
        <v>0</v>
      </c>
      <c r="Q265" s="249">
        <f t="shared" ref="Q265:Q267" si="567">CHOOSE(d.Region,AG265,AW265,BM265)</f>
        <v>0</v>
      </c>
      <c r="R265" s="438">
        <f t="shared" ref="R265:R267" si="568">CHOOSE(d.Region,AH265,AX265,BN265)</f>
        <v>0</v>
      </c>
      <c r="S265" s="470"/>
      <c r="T265" s="471"/>
      <c r="U265" s="471"/>
      <c r="V265" s="471"/>
      <c r="W265" s="471"/>
      <c r="X265" s="471"/>
      <c r="Y265" s="471"/>
      <c r="Z265" s="471"/>
      <c r="AA265" s="471"/>
      <c r="AB265" s="471"/>
      <c r="AC265" s="471"/>
      <c r="AD265" s="471"/>
      <c r="AE265" s="471"/>
      <c r="AF265" s="471"/>
      <c r="AG265" s="471"/>
      <c r="AH265" s="472"/>
      <c r="AI265" s="470"/>
      <c r="AJ265" s="471"/>
      <c r="AK265" s="471"/>
      <c r="AL265" s="471"/>
      <c r="AM265" s="471"/>
      <c r="AN265" s="471"/>
      <c r="AO265" s="471"/>
      <c r="AP265" s="471"/>
      <c r="AQ265" s="471"/>
      <c r="AR265" s="471"/>
      <c r="AS265" s="471"/>
      <c r="AT265" s="471"/>
      <c r="AU265" s="471"/>
      <c r="AV265" s="471"/>
      <c r="AW265" s="471"/>
      <c r="AX265" s="472"/>
      <c r="AY265" s="470"/>
      <c r="AZ265" s="471"/>
      <c r="BA265" s="471"/>
      <c r="BB265" s="471"/>
      <c r="BC265" s="471"/>
      <c r="BD265" s="471"/>
      <c r="BE265" s="471"/>
      <c r="BF265" s="471"/>
      <c r="BG265" s="471"/>
      <c r="BH265" s="471"/>
      <c r="BI265" s="471"/>
      <c r="BJ265" s="471"/>
      <c r="BK265" s="471"/>
      <c r="BL265" s="471"/>
      <c r="BM265" s="471"/>
      <c r="BN265" s="472"/>
    </row>
    <row r="266" spans="2:67" outlineLevel="1">
      <c r="B266" s="51" t="str">
        <f t="shared" ref="B266" si="569">$B$207&amp;""</f>
        <v>7mo with 0% mated</v>
      </c>
      <c r="C266" s="249">
        <f t="shared" si="553"/>
        <v>0</v>
      </c>
      <c r="D266" s="249">
        <f t="shared" si="554"/>
        <v>0</v>
      </c>
      <c r="E266" s="249">
        <f t="shared" si="555"/>
        <v>0</v>
      </c>
      <c r="F266" s="249">
        <f t="shared" si="556"/>
        <v>0</v>
      </c>
      <c r="G266" s="249">
        <f t="shared" si="557"/>
        <v>0</v>
      </c>
      <c r="H266" s="249">
        <f t="shared" si="558"/>
        <v>0</v>
      </c>
      <c r="I266" s="249">
        <f t="shared" si="559"/>
        <v>0</v>
      </c>
      <c r="J266" s="249">
        <f t="shared" si="560"/>
        <v>0</v>
      </c>
      <c r="K266" s="249">
        <f t="shared" si="561"/>
        <v>0</v>
      </c>
      <c r="L266" s="249">
        <f t="shared" si="562"/>
        <v>0</v>
      </c>
      <c r="M266" s="249">
        <f t="shared" si="563"/>
        <v>0</v>
      </c>
      <c r="N266" s="249">
        <f t="shared" si="564"/>
        <v>0</v>
      </c>
      <c r="O266" s="249">
        <f t="shared" si="565"/>
        <v>0</v>
      </c>
      <c r="P266" s="249">
        <f t="shared" si="566"/>
        <v>0</v>
      </c>
      <c r="Q266" s="249">
        <f t="shared" si="567"/>
        <v>0</v>
      </c>
      <c r="R266" s="438">
        <f t="shared" si="56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250"/>
    </row>
    <row r="267" spans="2:67" outlineLevel="1">
      <c r="B267" s="51" t="s">
        <v>1685</v>
      </c>
      <c r="C267" s="249">
        <f t="shared" si="553"/>
        <v>0</v>
      </c>
      <c r="D267" s="249">
        <f t="shared" si="554"/>
        <v>0</v>
      </c>
      <c r="E267" s="249">
        <f t="shared" si="555"/>
        <v>0</v>
      </c>
      <c r="F267" s="249">
        <f t="shared" si="556"/>
        <v>0</v>
      </c>
      <c r="G267" s="249">
        <f t="shared" si="557"/>
        <v>0</v>
      </c>
      <c r="H267" s="249">
        <f t="shared" si="558"/>
        <v>0</v>
      </c>
      <c r="I267" s="249">
        <f t="shared" si="559"/>
        <v>0</v>
      </c>
      <c r="J267" s="249">
        <f t="shared" si="560"/>
        <v>0</v>
      </c>
      <c r="K267" s="249">
        <f t="shared" si="561"/>
        <v>0</v>
      </c>
      <c r="L267" s="249">
        <f t="shared" si="562"/>
        <v>0</v>
      </c>
      <c r="M267" s="249">
        <f t="shared" si="563"/>
        <v>0</v>
      </c>
      <c r="N267" s="249">
        <f t="shared" si="564"/>
        <v>0</v>
      </c>
      <c r="O267" s="249">
        <f t="shared" si="565"/>
        <v>0</v>
      </c>
      <c r="P267" s="249">
        <f t="shared" si="566"/>
        <v>0</v>
      </c>
      <c r="Q267" s="249">
        <f t="shared" si="567"/>
        <v>0</v>
      </c>
      <c r="R267" s="438">
        <f t="shared" si="56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50"/>
    </row>
    <row r="268" spans="2:67" outlineLevel="1">
      <c r="B268" s="51" t="s">
        <v>1084</v>
      </c>
      <c r="C268" s="251">
        <f t="shared" ref="C268:C272" si="570">CHOOSE(d.Region,S268,AI268,AY268)</f>
        <v>0</v>
      </c>
      <c r="D268" s="251">
        <f t="shared" ref="D268:D272" si="571">CHOOSE(d.Region,T268,AJ268,AZ268)</f>
        <v>0</v>
      </c>
      <c r="E268" s="251">
        <f t="shared" ref="E268:E272" si="572">CHOOSE(d.Region,U268,AK268,BA268)</f>
        <v>0</v>
      </c>
      <c r="F268" s="251">
        <f t="shared" ref="F268:F272" si="573">CHOOSE(d.Region,V268,AL268,BB268)</f>
        <v>0</v>
      </c>
      <c r="G268" s="251">
        <f t="shared" ref="G268:G272" si="574">CHOOSE(d.Region,W268,AM268,BC268)</f>
        <v>0</v>
      </c>
      <c r="H268" s="251">
        <f t="shared" ref="H268:H272" si="575">CHOOSE(d.Region,X268,AN268,BD268)</f>
        <v>0</v>
      </c>
      <c r="I268" s="251">
        <f t="shared" ref="I268:I272" si="576">CHOOSE(d.Region,Y268,AO268,BE268)</f>
        <v>0</v>
      </c>
      <c r="J268" s="251">
        <f t="shared" ref="J268:J272" si="577">CHOOSE(d.Region,Z268,AP268,BF268)</f>
        <v>0</v>
      </c>
      <c r="K268" s="251">
        <f t="shared" ref="K268:K272" si="578">CHOOSE(d.Region,AA268,AQ268,BG268)</f>
        <v>0</v>
      </c>
      <c r="L268" s="251">
        <f t="shared" ref="L268:L272" si="579">CHOOSE(d.Region,AB268,AR268,BH268)</f>
        <v>0</v>
      </c>
      <c r="M268" s="251">
        <f t="shared" ref="M268:M272" si="580">CHOOSE(d.Region,AC268,AS268,BI268)</f>
        <v>0</v>
      </c>
      <c r="N268" s="251">
        <f t="shared" ref="N268:N272" si="581">CHOOSE(d.Region,AD268,AT268,BJ268)</f>
        <v>0</v>
      </c>
      <c r="O268" s="251">
        <f t="shared" ref="O268:O272" si="582">CHOOSE(d.Region,AE268,AU268,BK268)</f>
        <v>0</v>
      </c>
      <c r="P268" s="251">
        <f t="shared" ref="P268:P272" si="583">CHOOSE(d.Region,AF268,AV268,BL268)</f>
        <v>0</v>
      </c>
      <c r="Q268" s="251">
        <f t="shared" ref="Q268:Q272" si="584">CHOOSE(d.Region,AG268,AW268,BM268)</f>
        <v>0</v>
      </c>
      <c r="R268" s="439">
        <f t="shared" ref="R268:R272" si="585">CHOOSE(d.Region,AH268,AX268,BN268)</f>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50"/>
    </row>
    <row r="269" spans="2:67" ht="27" outlineLevel="1" collapsed="1">
      <c r="B269" s="50" t="str">
        <f>"Timing 3 - mid preg to Birth
"&amp;$B$202&amp;""</f>
        <v>Timing 3 - mid preg to Birth
Standard (7mo)</v>
      </c>
      <c r="C269" s="246">
        <f t="shared" si="570"/>
        <v>0</v>
      </c>
      <c r="D269" s="246">
        <f t="shared" si="571"/>
        <v>0</v>
      </c>
      <c r="E269" s="246">
        <f t="shared" si="572"/>
        <v>0</v>
      </c>
      <c r="F269" s="246">
        <f t="shared" si="573"/>
        <v>0</v>
      </c>
      <c r="G269" s="246">
        <f t="shared" si="574"/>
        <v>0</v>
      </c>
      <c r="H269" s="246">
        <f t="shared" si="575"/>
        <v>0</v>
      </c>
      <c r="I269" s="246">
        <f t="shared" si="576"/>
        <v>0</v>
      </c>
      <c r="J269" s="246">
        <f t="shared" si="577"/>
        <v>0</v>
      </c>
      <c r="K269" s="246">
        <f t="shared" si="578"/>
        <v>0</v>
      </c>
      <c r="L269" s="246">
        <f t="shared" si="579"/>
        <v>0</v>
      </c>
      <c r="M269" s="246">
        <f t="shared" si="580"/>
        <v>0</v>
      </c>
      <c r="N269" s="246">
        <f t="shared" si="581"/>
        <v>0</v>
      </c>
      <c r="O269" s="246">
        <f t="shared" si="582"/>
        <v>0</v>
      </c>
      <c r="P269" s="246">
        <f t="shared" si="583"/>
        <v>0</v>
      </c>
      <c r="Q269" s="246">
        <f t="shared" si="584"/>
        <v>0</v>
      </c>
      <c r="R269" s="437">
        <f t="shared" si="585"/>
        <v>0</v>
      </c>
      <c r="S269" s="448"/>
      <c r="T269" s="247"/>
      <c r="U269" s="247"/>
      <c r="V269" s="247"/>
      <c r="W269" s="247"/>
      <c r="X269" s="247"/>
      <c r="Y269" s="247"/>
      <c r="Z269" s="247"/>
      <c r="AA269" s="247"/>
      <c r="AB269" s="247"/>
      <c r="AC269" s="247"/>
      <c r="AD269" s="247"/>
      <c r="AE269" s="247"/>
      <c r="AF269" s="247"/>
      <c r="AG269" s="247"/>
      <c r="AH269" s="459"/>
      <c r="AI269" s="448"/>
      <c r="AJ269" s="247"/>
      <c r="AK269" s="247"/>
      <c r="AL269" s="247"/>
      <c r="AM269" s="247"/>
      <c r="AN269" s="247"/>
      <c r="AO269" s="247"/>
      <c r="AP269" s="247"/>
      <c r="AQ269" s="247"/>
      <c r="AR269" s="247"/>
      <c r="AS269" s="247"/>
      <c r="AT269" s="247"/>
      <c r="AU269" s="247"/>
      <c r="AV269" s="247"/>
      <c r="AW269" s="247"/>
      <c r="AX269" s="459"/>
      <c r="AY269" s="448"/>
      <c r="AZ269" s="247"/>
      <c r="BA269" s="247"/>
      <c r="BB269" s="247"/>
      <c r="BC269" s="247"/>
      <c r="BD269" s="247"/>
      <c r="BE269" s="247"/>
      <c r="BF269" s="247"/>
      <c r="BG269" s="247"/>
      <c r="BH269" s="247"/>
      <c r="BI269" s="247"/>
      <c r="BJ269" s="247"/>
      <c r="BK269" s="247"/>
      <c r="BL269" s="247"/>
      <c r="BM269" s="247"/>
      <c r="BN269" s="459"/>
      <c r="BO269" s="248" t="s">
        <v>1399</v>
      </c>
    </row>
    <row r="270" spans="2:67" hidden="1" outlineLevel="2">
      <c r="B270" s="51" t="str">
        <f t="shared" ref="B270" si="586">$B$203&amp;""</f>
        <v>Early</v>
      </c>
      <c r="C270" s="249">
        <f t="shared" si="570"/>
        <v>0</v>
      </c>
      <c r="D270" s="249">
        <f t="shared" si="571"/>
        <v>0</v>
      </c>
      <c r="E270" s="249">
        <f t="shared" si="572"/>
        <v>0</v>
      </c>
      <c r="F270" s="249">
        <f t="shared" si="573"/>
        <v>0</v>
      </c>
      <c r="G270" s="249">
        <f t="shared" si="574"/>
        <v>0</v>
      </c>
      <c r="H270" s="249">
        <f t="shared" si="575"/>
        <v>0</v>
      </c>
      <c r="I270" s="249">
        <f t="shared" si="576"/>
        <v>0</v>
      </c>
      <c r="J270" s="249">
        <f t="shared" si="577"/>
        <v>0</v>
      </c>
      <c r="K270" s="249">
        <f t="shared" si="578"/>
        <v>0</v>
      </c>
      <c r="L270" s="249">
        <f t="shared" si="579"/>
        <v>0</v>
      </c>
      <c r="M270" s="249">
        <f t="shared" si="580"/>
        <v>0</v>
      </c>
      <c r="N270" s="249">
        <f t="shared" si="581"/>
        <v>0</v>
      </c>
      <c r="O270" s="249">
        <f t="shared" si="582"/>
        <v>0</v>
      </c>
      <c r="P270" s="249">
        <f t="shared" si="583"/>
        <v>0</v>
      </c>
      <c r="Q270" s="249">
        <f t="shared" si="584"/>
        <v>0</v>
      </c>
      <c r="R270" s="438">
        <f t="shared" si="585"/>
        <v>0</v>
      </c>
      <c r="S270" s="449"/>
      <c r="T270" s="450"/>
      <c r="U270" s="450"/>
      <c r="V270" s="450"/>
      <c r="W270" s="450"/>
      <c r="X270" s="450"/>
      <c r="Y270" s="450"/>
      <c r="Z270" s="450"/>
      <c r="AA270" s="450"/>
      <c r="AB270" s="450"/>
      <c r="AC270" s="450"/>
      <c r="AD270" s="450"/>
      <c r="AE270" s="450"/>
      <c r="AF270" s="450"/>
      <c r="AG270" s="450"/>
      <c r="AH270" s="460"/>
      <c r="AI270" s="449"/>
      <c r="AJ270" s="450"/>
      <c r="AK270" s="450"/>
      <c r="AL270" s="450"/>
      <c r="AM270" s="450"/>
      <c r="AN270" s="450"/>
      <c r="AO270" s="450"/>
      <c r="AP270" s="450"/>
      <c r="AQ270" s="450"/>
      <c r="AR270" s="450"/>
      <c r="AS270" s="450"/>
      <c r="AT270" s="450"/>
      <c r="AU270" s="450"/>
      <c r="AV270" s="450"/>
      <c r="AW270" s="450"/>
      <c r="AX270" s="460"/>
      <c r="AY270" s="449"/>
      <c r="AZ270" s="450"/>
      <c r="BA270" s="450"/>
      <c r="BB270" s="450"/>
      <c r="BC270" s="450"/>
      <c r="BD270" s="450"/>
      <c r="BE270" s="450"/>
      <c r="BF270" s="450"/>
      <c r="BG270" s="450"/>
      <c r="BH270" s="450"/>
      <c r="BI270" s="450"/>
      <c r="BJ270" s="450"/>
      <c r="BK270" s="450"/>
      <c r="BL270" s="450"/>
      <c r="BM270" s="450"/>
      <c r="BN270" s="460"/>
    </row>
    <row r="271" spans="2:67" hidden="1" outlineLevel="2">
      <c r="B271" s="51" t="str">
        <f t="shared" ref="B271" si="587">$B$204&amp;""</f>
        <v>Middle</v>
      </c>
      <c r="C271" s="249">
        <f t="shared" si="570"/>
        <v>0</v>
      </c>
      <c r="D271" s="249">
        <f t="shared" si="571"/>
        <v>0</v>
      </c>
      <c r="E271" s="249">
        <f t="shared" si="572"/>
        <v>0</v>
      </c>
      <c r="F271" s="249">
        <f t="shared" si="573"/>
        <v>0</v>
      </c>
      <c r="G271" s="249">
        <f t="shared" si="574"/>
        <v>0</v>
      </c>
      <c r="H271" s="249">
        <f t="shared" si="575"/>
        <v>0</v>
      </c>
      <c r="I271" s="249">
        <f t="shared" si="576"/>
        <v>0</v>
      </c>
      <c r="J271" s="249">
        <f t="shared" si="577"/>
        <v>0</v>
      </c>
      <c r="K271" s="249">
        <f t="shared" si="578"/>
        <v>0</v>
      </c>
      <c r="L271" s="249">
        <f t="shared" si="579"/>
        <v>0</v>
      </c>
      <c r="M271" s="249">
        <f t="shared" si="580"/>
        <v>0</v>
      </c>
      <c r="N271" s="249">
        <f t="shared" si="581"/>
        <v>0</v>
      </c>
      <c r="O271" s="249">
        <f t="shared" si="582"/>
        <v>0</v>
      </c>
      <c r="P271" s="249">
        <f t="shared" si="583"/>
        <v>0</v>
      </c>
      <c r="Q271" s="249">
        <f t="shared" si="584"/>
        <v>0</v>
      </c>
      <c r="R271" s="438">
        <f t="shared" si="585"/>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hidden="1" outlineLevel="2">
      <c r="B272" s="51" t="str">
        <f t="shared" ref="B272" si="588">$B$205&amp;""</f>
        <v>Late</v>
      </c>
      <c r="C272" s="249">
        <f t="shared" si="570"/>
        <v>0</v>
      </c>
      <c r="D272" s="249">
        <f t="shared" si="571"/>
        <v>0</v>
      </c>
      <c r="E272" s="249">
        <f t="shared" si="572"/>
        <v>0</v>
      </c>
      <c r="F272" s="249">
        <f t="shared" si="573"/>
        <v>0</v>
      </c>
      <c r="G272" s="249">
        <f t="shared" si="574"/>
        <v>0</v>
      </c>
      <c r="H272" s="249">
        <f t="shared" si="575"/>
        <v>0</v>
      </c>
      <c r="I272" s="249">
        <f t="shared" si="576"/>
        <v>0</v>
      </c>
      <c r="J272" s="249">
        <f t="shared" si="577"/>
        <v>0</v>
      </c>
      <c r="K272" s="249">
        <f t="shared" si="578"/>
        <v>0</v>
      </c>
      <c r="L272" s="249">
        <f t="shared" si="579"/>
        <v>0</v>
      </c>
      <c r="M272" s="249">
        <f t="shared" si="580"/>
        <v>0</v>
      </c>
      <c r="N272" s="249">
        <f t="shared" si="581"/>
        <v>0</v>
      </c>
      <c r="O272" s="249">
        <f t="shared" si="582"/>
        <v>0</v>
      </c>
      <c r="P272" s="249">
        <f t="shared" si="583"/>
        <v>0</v>
      </c>
      <c r="Q272" s="249">
        <f t="shared" si="584"/>
        <v>0</v>
      </c>
      <c r="R272" s="438">
        <f t="shared" si="585"/>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hidden="1" outlineLevel="2">
      <c r="B273" s="51" t="s">
        <v>954</v>
      </c>
      <c r="C273" s="249">
        <f t="shared" ref="C273:C275" si="589">CHOOSE(d.Region,S273,AI273,AY273)</f>
        <v>0</v>
      </c>
      <c r="D273" s="249">
        <f t="shared" ref="D273:D275" si="590">CHOOSE(d.Region,T273,AJ273,AZ273)</f>
        <v>0</v>
      </c>
      <c r="E273" s="249">
        <f t="shared" ref="E273:E275" si="591">CHOOSE(d.Region,U273,AK273,BA273)</f>
        <v>0</v>
      </c>
      <c r="F273" s="249">
        <f t="shared" ref="F273:F275" si="592">CHOOSE(d.Region,V273,AL273,BB273)</f>
        <v>0</v>
      </c>
      <c r="G273" s="249">
        <f t="shared" ref="G273:G275" si="593">CHOOSE(d.Region,W273,AM273,BC273)</f>
        <v>0</v>
      </c>
      <c r="H273" s="249">
        <f t="shared" ref="H273:H275" si="594">CHOOSE(d.Region,X273,AN273,BD273)</f>
        <v>0</v>
      </c>
      <c r="I273" s="249">
        <f t="shared" ref="I273:I275" si="595">CHOOSE(d.Region,Y273,AO273,BE273)</f>
        <v>0</v>
      </c>
      <c r="J273" s="249">
        <f t="shared" ref="J273:J275" si="596">CHOOSE(d.Region,Z273,AP273,BF273)</f>
        <v>0</v>
      </c>
      <c r="K273" s="249">
        <f t="shared" ref="K273:K275" si="597">CHOOSE(d.Region,AA273,AQ273,BG273)</f>
        <v>0</v>
      </c>
      <c r="L273" s="249">
        <f t="shared" ref="L273:L275" si="598">CHOOSE(d.Region,AB273,AR273,BH273)</f>
        <v>0</v>
      </c>
      <c r="M273" s="249">
        <f t="shared" ref="M273:M275" si="599">CHOOSE(d.Region,AC273,AS273,BI273)</f>
        <v>0</v>
      </c>
      <c r="N273" s="249">
        <f t="shared" ref="N273:N275" si="600">CHOOSE(d.Region,AD273,AT273,BJ273)</f>
        <v>0</v>
      </c>
      <c r="O273" s="249">
        <f t="shared" ref="O273:O275" si="601">CHOOSE(d.Region,AE273,AU273,BK273)</f>
        <v>0</v>
      </c>
      <c r="P273" s="249">
        <f t="shared" ref="P273:P275" si="602">CHOOSE(d.Region,AF273,AV273,BL273)</f>
        <v>0</v>
      </c>
      <c r="Q273" s="249">
        <f t="shared" ref="Q273:Q275" si="603">CHOOSE(d.Region,AG273,AW273,BM273)</f>
        <v>0</v>
      </c>
      <c r="R273" s="438">
        <f t="shared" ref="R273:R275" si="604">CHOOSE(d.Region,AH273,AX273,BN273)</f>
        <v>0</v>
      </c>
      <c r="S273" s="470"/>
      <c r="T273" s="471"/>
      <c r="U273" s="471"/>
      <c r="V273" s="471"/>
      <c r="W273" s="471"/>
      <c r="X273" s="471"/>
      <c r="Y273" s="471"/>
      <c r="Z273" s="471"/>
      <c r="AA273" s="471"/>
      <c r="AB273" s="471"/>
      <c r="AC273" s="471"/>
      <c r="AD273" s="471"/>
      <c r="AE273" s="471"/>
      <c r="AF273" s="471"/>
      <c r="AG273" s="471"/>
      <c r="AH273" s="472"/>
      <c r="AI273" s="470"/>
      <c r="AJ273" s="471"/>
      <c r="AK273" s="471"/>
      <c r="AL273" s="471"/>
      <c r="AM273" s="471"/>
      <c r="AN273" s="471"/>
      <c r="AO273" s="471"/>
      <c r="AP273" s="471"/>
      <c r="AQ273" s="471"/>
      <c r="AR273" s="471"/>
      <c r="AS273" s="471"/>
      <c r="AT273" s="471"/>
      <c r="AU273" s="471"/>
      <c r="AV273" s="471"/>
      <c r="AW273" s="471"/>
      <c r="AX273" s="472"/>
      <c r="AY273" s="470"/>
      <c r="AZ273" s="471"/>
      <c r="BA273" s="471"/>
      <c r="BB273" s="471"/>
      <c r="BC273" s="471"/>
      <c r="BD273" s="471"/>
      <c r="BE273" s="471"/>
      <c r="BF273" s="471"/>
      <c r="BG273" s="471"/>
      <c r="BH273" s="471"/>
      <c r="BI273" s="471"/>
      <c r="BJ273" s="471"/>
      <c r="BK273" s="471"/>
      <c r="BL273" s="471"/>
      <c r="BM273" s="471"/>
      <c r="BN273" s="472"/>
    </row>
    <row r="274" spans="1:67" hidden="1" outlineLevel="2">
      <c r="B274" s="51" t="str">
        <f t="shared" ref="B274" si="605">$B$207&amp;""</f>
        <v>7mo with 0% mated</v>
      </c>
      <c r="C274" s="249">
        <f t="shared" si="589"/>
        <v>0</v>
      </c>
      <c r="D274" s="249">
        <f t="shared" si="590"/>
        <v>0</v>
      </c>
      <c r="E274" s="249">
        <f t="shared" si="591"/>
        <v>0</v>
      </c>
      <c r="F274" s="249">
        <f t="shared" si="592"/>
        <v>0</v>
      </c>
      <c r="G274" s="249">
        <f t="shared" si="593"/>
        <v>0</v>
      </c>
      <c r="H274" s="249">
        <f t="shared" si="594"/>
        <v>0</v>
      </c>
      <c r="I274" s="249">
        <f t="shared" si="595"/>
        <v>0</v>
      </c>
      <c r="J274" s="249">
        <f t="shared" si="596"/>
        <v>0</v>
      </c>
      <c r="K274" s="249">
        <f t="shared" si="597"/>
        <v>0</v>
      </c>
      <c r="L274" s="249">
        <f t="shared" si="598"/>
        <v>0</v>
      </c>
      <c r="M274" s="249">
        <f t="shared" si="599"/>
        <v>0</v>
      </c>
      <c r="N274" s="249">
        <f t="shared" si="600"/>
        <v>0</v>
      </c>
      <c r="O274" s="249">
        <f t="shared" si="601"/>
        <v>0</v>
      </c>
      <c r="P274" s="249">
        <f t="shared" si="602"/>
        <v>0</v>
      </c>
      <c r="Q274" s="249">
        <f t="shared" si="603"/>
        <v>0</v>
      </c>
      <c r="R274" s="438">
        <f t="shared" si="604"/>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row>
    <row r="275" spans="1:67" hidden="1" outlineLevel="2">
      <c r="B275" s="51" t="s">
        <v>1685</v>
      </c>
      <c r="C275" s="249">
        <f t="shared" si="589"/>
        <v>0</v>
      </c>
      <c r="D275" s="249">
        <f t="shared" si="590"/>
        <v>0</v>
      </c>
      <c r="E275" s="249">
        <f t="shared" si="591"/>
        <v>0</v>
      </c>
      <c r="F275" s="249">
        <f t="shared" si="592"/>
        <v>0</v>
      </c>
      <c r="G275" s="249">
        <f t="shared" si="593"/>
        <v>0</v>
      </c>
      <c r="H275" s="249">
        <f t="shared" si="594"/>
        <v>0</v>
      </c>
      <c r="I275" s="249">
        <f t="shared" si="595"/>
        <v>0</v>
      </c>
      <c r="J275" s="249">
        <f t="shared" si="596"/>
        <v>0</v>
      </c>
      <c r="K275" s="249">
        <f t="shared" si="597"/>
        <v>0</v>
      </c>
      <c r="L275" s="249">
        <f t="shared" si="598"/>
        <v>0</v>
      </c>
      <c r="M275" s="249">
        <f t="shared" si="599"/>
        <v>0</v>
      </c>
      <c r="N275" s="249">
        <f t="shared" si="600"/>
        <v>0</v>
      </c>
      <c r="O275" s="249">
        <f t="shared" si="601"/>
        <v>0</v>
      </c>
      <c r="P275" s="249">
        <f t="shared" si="602"/>
        <v>0</v>
      </c>
      <c r="Q275" s="249">
        <f t="shared" si="603"/>
        <v>0</v>
      </c>
      <c r="R275" s="438">
        <f t="shared" si="604"/>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hidden="1" outlineLevel="2">
      <c r="B276" s="51" t="s">
        <v>1084</v>
      </c>
      <c r="C276" s="251">
        <f t="shared" ref="C276:C299" si="606">CHOOSE(d.Region,S276,AI276,AY276)</f>
        <v>0</v>
      </c>
      <c r="D276" s="251">
        <f t="shared" ref="D276:D299" si="607">CHOOSE(d.Region,T276,AJ276,AZ276)</f>
        <v>0</v>
      </c>
      <c r="E276" s="251">
        <f t="shared" ref="E276:E299" si="608">CHOOSE(d.Region,U276,AK276,BA276)</f>
        <v>0</v>
      </c>
      <c r="F276" s="251">
        <f t="shared" ref="F276:F299" si="609">CHOOSE(d.Region,V276,AL276,BB276)</f>
        <v>0</v>
      </c>
      <c r="G276" s="251">
        <f t="shared" ref="G276:G299" si="610">CHOOSE(d.Region,W276,AM276,BC276)</f>
        <v>0</v>
      </c>
      <c r="H276" s="251">
        <f t="shared" ref="H276:H299" si="611">CHOOSE(d.Region,X276,AN276,BD276)</f>
        <v>0</v>
      </c>
      <c r="I276" s="251">
        <f t="shared" ref="I276:I299" si="612">CHOOSE(d.Region,Y276,AO276,BE276)</f>
        <v>0</v>
      </c>
      <c r="J276" s="251">
        <f t="shared" ref="J276:J299" si="613">CHOOSE(d.Region,Z276,AP276,BF276)</f>
        <v>0</v>
      </c>
      <c r="K276" s="251">
        <f t="shared" ref="K276:K299" si="614">CHOOSE(d.Region,AA276,AQ276,BG276)</f>
        <v>0</v>
      </c>
      <c r="L276" s="251">
        <f t="shared" ref="L276:L299" si="615">CHOOSE(d.Region,AB276,AR276,BH276)</f>
        <v>0</v>
      </c>
      <c r="M276" s="251">
        <f t="shared" ref="M276:M299" si="616">CHOOSE(d.Region,AC276,AS276,BI276)</f>
        <v>0</v>
      </c>
      <c r="N276" s="251">
        <f t="shared" ref="N276:N299" si="617">CHOOSE(d.Region,AD276,AT276,BJ276)</f>
        <v>0</v>
      </c>
      <c r="O276" s="251">
        <f t="shared" ref="O276:O299" si="618">CHOOSE(d.Region,AE276,AU276,BK276)</f>
        <v>0</v>
      </c>
      <c r="P276" s="251">
        <f t="shared" ref="P276:P299" si="619">CHOOSE(d.Region,AF276,AV276,BL276)</f>
        <v>0</v>
      </c>
      <c r="Q276" s="251">
        <f t="shared" ref="Q276:Q299" si="620">CHOOSE(d.Region,AG276,AW276,BM276)</f>
        <v>0</v>
      </c>
      <c r="R276" s="439">
        <f t="shared" ref="R276:R299" si="621">CHOOSE(d.Region,AH276,AX276,BN276)</f>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ht="27" hidden="1" outlineLevel="2">
      <c r="A277" t="s">
        <v>1711</v>
      </c>
      <c r="B277" s="50" t="str">
        <f>"Timing 1 - Wean to Join
"&amp;$B$202&amp;""</f>
        <v>Timing 1 - Wean to Join
Standard (7mo)</v>
      </c>
      <c r="C277" s="246">
        <f t="shared" si="606"/>
        <v>0</v>
      </c>
      <c r="D277" s="246">
        <f t="shared" si="607"/>
        <v>0</v>
      </c>
      <c r="E277" s="246">
        <f t="shared" si="608"/>
        <v>0</v>
      </c>
      <c r="F277" s="246">
        <f t="shared" si="609"/>
        <v>0</v>
      </c>
      <c r="G277" s="246">
        <f t="shared" si="610"/>
        <v>0</v>
      </c>
      <c r="H277" s="246">
        <f t="shared" si="611"/>
        <v>0</v>
      </c>
      <c r="I277" s="246">
        <f t="shared" si="612"/>
        <v>0</v>
      </c>
      <c r="J277" s="246">
        <f t="shared" si="613"/>
        <v>0</v>
      </c>
      <c r="K277" s="246">
        <f t="shared" si="614"/>
        <v>0</v>
      </c>
      <c r="L277" s="246">
        <f t="shared" si="615"/>
        <v>0</v>
      </c>
      <c r="M277" s="246">
        <f t="shared" si="616"/>
        <v>0</v>
      </c>
      <c r="N277" s="246">
        <f t="shared" si="617"/>
        <v>0</v>
      </c>
      <c r="O277" s="246">
        <f t="shared" si="618"/>
        <v>0</v>
      </c>
      <c r="P277" s="246">
        <f t="shared" si="619"/>
        <v>0</v>
      </c>
      <c r="Q277" s="246">
        <f t="shared" si="620"/>
        <v>0</v>
      </c>
      <c r="R277" s="437">
        <f t="shared" si="621"/>
        <v>0</v>
      </c>
      <c r="S277" s="448"/>
      <c r="T277" s="247"/>
      <c r="U277" s="247"/>
      <c r="V277" s="247"/>
      <c r="W277" s="247"/>
      <c r="X277" s="247"/>
      <c r="Y277" s="247"/>
      <c r="Z277" s="247"/>
      <c r="AA277" s="247"/>
      <c r="AB277" s="247"/>
      <c r="AC277" s="247"/>
      <c r="AD277" s="247"/>
      <c r="AE277" s="247"/>
      <c r="AF277" s="247"/>
      <c r="AG277" s="247"/>
      <c r="AH277" s="459"/>
      <c r="AI277" s="448"/>
      <c r="AJ277" s="247"/>
      <c r="AK277" s="247"/>
      <c r="AL277" s="247"/>
      <c r="AM277" s="247"/>
      <c r="AN277" s="247"/>
      <c r="AO277" s="247"/>
      <c r="AP277" s="247"/>
      <c r="AQ277" s="247"/>
      <c r="AR277" s="247"/>
      <c r="AS277" s="247"/>
      <c r="AT277" s="247"/>
      <c r="AU277" s="247"/>
      <c r="AV277" s="247"/>
      <c r="AW277" s="247"/>
      <c r="AX277" s="459"/>
      <c r="AY277" s="448"/>
      <c r="AZ277" s="247"/>
      <c r="BA277" s="247"/>
      <c r="BB277" s="247"/>
      <c r="BC277" s="247"/>
      <c r="BD277" s="247"/>
      <c r="BE277" s="247"/>
      <c r="BF277" s="247"/>
      <c r="BG277" s="247"/>
      <c r="BH277" s="247"/>
      <c r="BI277" s="247"/>
      <c r="BJ277" s="247"/>
      <c r="BK277" s="247"/>
      <c r="BL277" s="247"/>
      <c r="BM277" s="247"/>
      <c r="BN277" s="459"/>
      <c r="BO277" s="248" t="s">
        <v>1399</v>
      </c>
    </row>
    <row r="278" spans="1:67" hidden="1" outlineLevel="2">
      <c r="B278" s="51" t="str">
        <f>$B$203&amp;""</f>
        <v>Early</v>
      </c>
      <c r="C278" s="249">
        <f t="shared" si="606"/>
        <v>0</v>
      </c>
      <c r="D278" s="249">
        <f t="shared" si="607"/>
        <v>0</v>
      </c>
      <c r="E278" s="249">
        <f t="shared" si="608"/>
        <v>0</v>
      </c>
      <c r="F278" s="249">
        <f t="shared" si="609"/>
        <v>0</v>
      </c>
      <c r="G278" s="249">
        <f t="shared" si="610"/>
        <v>0</v>
      </c>
      <c r="H278" s="249">
        <f t="shared" si="611"/>
        <v>0</v>
      </c>
      <c r="I278" s="249">
        <f t="shared" si="612"/>
        <v>0</v>
      </c>
      <c r="J278" s="249">
        <f t="shared" si="613"/>
        <v>0</v>
      </c>
      <c r="K278" s="249">
        <f t="shared" si="614"/>
        <v>0</v>
      </c>
      <c r="L278" s="249">
        <f t="shared" si="615"/>
        <v>0</v>
      </c>
      <c r="M278" s="249">
        <f t="shared" si="616"/>
        <v>0</v>
      </c>
      <c r="N278" s="249">
        <f t="shared" si="617"/>
        <v>0</v>
      </c>
      <c r="O278" s="249">
        <f t="shared" si="618"/>
        <v>0</v>
      </c>
      <c r="P278" s="249">
        <f t="shared" si="619"/>
        <v>0</v>
      </c>
      <c r="Q278" s="249">
        <f t="shared" si="620"/>
        <v>0</v>
      </c>
      <c r="R278" s="438">
        <f t="shared" si="621"/>
        <v>0</v>
      </c>
      <c r="S278" s="449"/>
      <c r="T278" s="450"/>
      <c r="U278" s="450"/>
      <c r="V278" s="450"/>
      <c r="W278" s="450"/>
      <c r="X278" s="450"/>
      <c r="Y278" s="450"/>
      <c r="Z278" s="450"/>
      <c r="AA278" s="450"/>
      <c r="AB278" s="450"/>
      <c r="AC278" s="450"/>
      <c r="AD278" s="450"/>
      <c r="AE278" s="450"/>
      <c r="AF278" s="450"/>
      <c r="AG278" s="450"/>
      <c r="AH278" s="460"/>
      <c r="AI278" s="449"/>
      <c r="AJ278" s="450"/>
      <c r="AK278" s="450"/>
      <c r="AL278" s="450"/>
      <c r="AM278" s="450"/>
      <c r="AN278" s="450"/>
      <c r="AO278" s="450"/>
      <c r="AP278" s="450"/>
      <c r="AQ278" s="450"/>
      <c r="AR278" s="450"/>
      <c r="AS278" s="450"/>
      <c r="AT278" s="450"/>
      <c r="AU278" s="450"/>
      <c r="AV278" s="450"/>
      <c r="AW278" s="450"/>
      <c r="AX278" s="460"/>
      <c r="AY278" s="449"/>
      <c r="AZ278" s="450"/>
      <c r="BA278" s="450"/>
      <c r="BB278" s="450"/>
      <c r="BC278" s="450"/>
      <c r="BD278" s="450"/>
      <c r="BE278" s="450"/>
      <c r="BF278" s="450"/>
      <c r="BG278" s="450"/>
      <c r="BH278" s="450"/>
      <c r="BI278" s="450"/>
      <c r="BJ278" s="450"/>
      <c r="BK278" s="450"/>
      <c r="BL278" s="450"/>
      <c r="BM278" s="450"/>
      <c r="BN278" s="460"/>
      <c r="BO278" s="250"/>
    </row>
    <row r="279" spans="1:67" hidden="1" outlineLevel="2">
      <c r="B279" s="51" t="str">
        <f>$B$204&amp;""</f>
        <v>Middle</v>
      </c>
      <c r="C279" s="249">
        <f t="shared" si="606"/>
        <v>0</v>
      </c>
      <c r="D279" s="249">
        <f t="shared" si="607"/>
        <v>0</v>
      </c>
      <c r="E279" s="249">
        <f t="shared" si="608"/>
        <v>0</v>
      </c>
      <c r="F279" s="249">
        <f t="shared" si="609"/>
        <v>0</v>
      </c>
      <c r="G279" s="249">
        <f t="shared" si="610"/>
        <v>0</v>
      </c>
      <c r="H279" s="249">
        <f t="shared" si="611"/>
        <v>0</v>
      </c>
      <c r="I279" s="249">
        <f t="shared" si="612"/>
        <v>0</v>
      </c>
      <c r="J279" s="249">
        <f t="shared" si="613"/>
        <v>0</v>
      </c>
      <c r="K279" s="249">
        <f t="shared" si="614"/>
        <v>0</v>
      </c>
      <c r="L279" s="249">
        <f t="shared" si="615"/>
        <v>0</v>
      </c>
      <c r="M279" s="249">
        <f t="shared" si="616"/>
        <v>0</v>
      </c>
      <c r="N279" s="249">
        <f t="shared" si="617"/>
        <v>0</v>
      </c>
      <c r="O279" s="249">
        <f t="shared" si="618"/>
        <v>0</v>
      </c>
      <c r="P279" s="249">
        <f t="shared" si="619"/>
        <v>0</v>
      </c>
      <c r="Q279" s="249">
        <f t="shared" si="620"/>
        <v>0</v>
      </c>
      <c r="R279" s="438">
        <f t="shared" si="621"/>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row>
    <row r="280" spans="1:67" hidden="1" outlineLevel="2">
      <c r="B280" s="51" t="str">
        <f>$B$205&amp;""</f>
        <v>Late</v>
      </c>
      <c r="C280" s="249">
        <f t="shared" si="606"/>
        <v>0</v>
      </c>
      <c r="D280" s="249">
        <f t="shared" si="607"/>
        <v>0</v>
      </c>
      <c r="E280" s="249">
        <f t="shared" si="608"/>
        <v>0</v>
      </c>
      <c r="F280" s="249">
        <f t="shared" si="609"/>
        <v>0</v>
      </c>
      <c r="G280" s="249">
        <f t="shared" si="610"/>
        <v>0</v>
      </c>
      <c r="H280" s="249">
        <f t="shared" si="611"/>
        <v>0</v>
      </c>
      <c r="I280" s="249">
        <f t="shared" si="612"/>
        <v>0</v>
      </c>
      <c r="J280" s="249">
        <f t="shared" si="613"/>
        <v>0</v>
      </c>
      <c r="K280" s="249">
        <f t="shared" si="614"/>
        <v>0</v>
      </c>
      <c r="L280" s="249">
        <f t="shared" si="615"/>
        <v>0</v>
      </c>
      <c r="M280" s="249">
        <f t="shared" si="616"/>
        <v>0</v>
      </c>
      <c r="N280" s="249">
        <f t="shared" si="617"/>
        <v>0</v>
      </c>
      <c r="O280" s="249">
        <f t="shared" si="618"/>
        <v>0</v>
      </c>
      <c r="P280" s="249">
        <f t="shared" si="619"/>
        <v>0</v>
      </c>
      <c r="Q280" s="249">
        <f t="shared" si="620"/>
        <v>0</v>
      </c>
      <c r="R280" s="438">
        <f t="shared" si="621"/>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hidden="1" outlineLevel="2">
      <c r="B281" s="51" t="s">
        <v>1538</v>
      </c>
      <c r="C281" s="249">
        <f t="shared" si="606"/>
        <v>0</v>
      </c>
      <c r="D281" s="249">
        <f t="shared" si="607"/>
        <v>0</v>
      </c>
      <c r="E281" s="249">
        <f t="shared" si="608"/>
        <v>0</v>
      </c>
      <c r="F281" s="249">
        <f t="shared" si="609"/>
        <v>0</v>
      </c>
      <c r="G281" s="249">
        <f t="shared" si="610"/>
        <v>0</v>
      </c>
      <c r="H281" s="249">
        <f t="shared" si="611"/>
        <v>0</v>
      </c>
      <c r="I281" s="249">
        <f t="shared" si="612"/>
        <v>0</v>
      </c>
      <c r="J281" s="249">
        <f t="shared" si="613"/>
        <v>0</v>
      </c>
      <c r="K281" s="249">
        <f t="shared" si="614"/>
        <v>0</v>
      </c>
      <c r="L281" s="249">
        <f t="shared" si="615"/>
        <v>0</v>
      </c>
      <c r="M281" s="249">
        <f t="shared" si="616"/>
        <v>0</v>
      </c>
      <c r="N281" s="249">
        <f t="shared" si="617"/>
        <v>0</v>
      </c>
      <c r="O281" s="249">
        <f t="shared" si="618"/>
        <v>0</v>
      </c>
      <c r="P281" s="249">
        <f t="shared" si="619"/>
        <v>0</v>
      </c>
      <c r="Q281" s="249">
        <f t="shared" si="620"/>
        <v>0</v>
      </c>
      <c r="R281" s="438">
        <f t="shared" si="621"/>
        <v>0</v>
      </c>
      <c r="S281" s="470"/>
      <c r="T281" s="471"/>
      <c r="U281" s="471"/>
      <c r="V281" s="471"/>
      <c r="W281" s="471"/>
      <c r="X281" s="471"/>
      <c r="Y281" s="471"/>
      <c r="Z281" s="471"/>
      <c r="AA281" s="471"/>
      <c r="AB281" s="471"/>
      <c r="AC281" s="471"/>
      <c r="AD281" s="471"/>
      <c r="AE281" s="471"/>
      <c r="AF281" s="471"/>
      <c r="AG281" s="471"/>
      <c r="AH281" s="472"/>
      <c r="AI281" s="470"/>
      <c r="AJ281" s="471"/>
      <c r="AK281" s="471"/>
      <c r="AL281" s="471"/>
      <c r="AM281" s="471"/>
      <c r="AN281" s="471"/>
      <c r="AO281" s="471"/>
      <c r="AP281" s="471"/>
      <c r="AQ281" s="471"/>
      <c r="AR281" s="471"/>
      <c r="AS281" s="471"/>
      <c r="AT281" s="471"/>
      <c r="AU281" s="471"/>
      <c r="AV281" s="471"/>
      <c r="AW281" s="471"/>
      <c r="AX281" s="472"/>
      <c r="AY281" s="470"/>
      <c r="AZ281" s="471"/>
      <c r="BA281" s="471"/>
      <c r="BB281" s="471"/>
      <c r="BC281" s="471"/>
      <c r="BD281" s="471"/>
      <c r="BE281" s="471"/>
      <c r="BF281" s="471"/>
      <c r="BG281" s="471"/>
      <c r="BH281" s="471"/>
      <c r="BI281" s="471"/>
      <c r="BJ281" s="471"/>
      <c r="BK281" s="471"/>
      <c r="BL281" s="471"/>
      <c r="BM281" s="471"/>
      <c r="BN281" s="472"/>
    </row>
    <row r="282" spans="1:67" outlineLevel="1">
      <c r="B282" s="51" t="str">
        <f t="shared" ref="B282" si="622">$B$207&amp;""</f>
        <v>7mo with 0% mated</v>
      </c>
      <c r="C282" s="249">
        <f t="shared" si="606"/>
        <v>0</v>
      </c>
      <c r="D282" s="249">
        <f t="shared" si="607"/>
        <v>0</v>
      </c>
      <c r="E282" s="249">
        <f t="shared" si="608"/>
        <v>0</v>
      </c>
      <c r="F282" s="249">
        <f t="shared" si="609"/>
        <v>0</v>
      </c>
      <c r="G282" s="249">
        <f t="shared" si="610"/>
        <v>0</v>
      </c>
      <c r="H282" s="249">
        <f t="shared" si="611"/>
        <v>0</v>
      </c>
      <c r="I282" s="249">
        <f t="shared" si="612"/>
        <v>0</v>
      </c>
      <c r="J282" s="249">
        <f t="shared" si="613"/>
        <v>0</v>
      </c>
      <c r="K282" s="249">
        <f t="shared" si="614"/>
        <v>0</v>
      </c>
      <c r="L282" s="249">
        <f t="shared" si="615"/>
        <v>0</v>
      </c>
      <c r="M282" s="249">
        <f t="shared" si="616"/>
        <v>0</v>
      </c>
      <c r="N282" s="249">
        <f t="shared" si="617"/>
        <v>0</v>
      </c>
      <c r="O282" s="249">
        <f t="shared" si="618"/>
        <v>0</v>
      </c>
      <c r="P282" s="249">
        <f t="shared" si="619"/>
        <v>0</v>
      </c>
      <c r="Q282" s="249">
        <f t="shared" si="620"/>
        <v>0</v>
      </c>
      <c r="R282" s="438">
        <f t="shared" si="621"/>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c r="BO282" s="250"/>
    </row>
    <row r="283" spans="1:67" outlineLevel="1">
      <c r="B283" s="51" t="s">
        <v>1685</v>
      </c>
      <c r="C283" s="249">
        <f t="shared" si="606"/>
        <v>0</v>
      </c>
      <c r="D283" s="249">
        <f t="shared" si="607"/>
        <v>0</v>
      </c>
      <c r="E283" s="249">
        <f t="shared" si="608"/>
        <v>0</v>
      </c>
      <c r="F283" s="249">
        <f t="shared" si="609"/>
        <v>0</v>
      </c>
      <c r="G283" s="249">
        <f t="shared" si="610"/>
        <v>0</v>
      </c>
      <c r="H283" s="249">
        <f t="shared" si="611"/>
        <v>0</v>
      </c>
      <c r="I283" s="249">
        <f t="shared" si="612"/>
        <v>0</v>
      </c>
      <c r="J283" s="249">
        <f t="shared" si="613"/>
        <v>0</v>
      </c>
      <c r="K283" s="249">
        <f t="shared" si="614"/>
        <v>0</v>
      </c>
      <c r="L283" s="249">
        <f t="shared" si="615"/>
        <v>0</v>
      </c>
      <c r="M283" s="249">
        <f t="shared" si="616"/>
        <v>0</v>
      </c>
      <c r="N283" s="249">
        <f t="shared" si="617"/>
        <v>0</v>
      </c>
      <c r="O283" s="249">
        <f t="shared" si="618"/>
        <v>0</v>
      </c>
      <c r="P283" s="249">
        <f t="shared" si="619"/>
        <v>0</v>
      </c>
      <c r="Q283" s="249">
        <f t="shared" si="620"/>
        <v>0</v>
      </c>
      <c r="R283" s="438">
        <f t="shared" si="621"/>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50"/>
    </row>
    <row r="284" spans="1:67" outlineLevel="1">
      <c r="B284" s="51" t="s">
        <v>1084</v>
      </c>
      <c r="C284" s="251">
        <f t="shared" si="606"/>
        <v>0</v>
      </c>
      <c r="D284" s="251">
        <f t="shared" si="607"/>
        <v>0</v>
      </c>
      <c r="E284" s="251">
        <f t="shared" si="608"/>
        <v>0</v>
      </c>
      <c r="F284" s="251">
        <f t="shared" si="609"/>
        <v>0</v>
      </c>
      <c r="G284" s="251">
        <f t="shared" si="610"/>
        <v>0</v>
      </c>
      <c r="H284" s="251">
        <f t="shared" si="611"/>
        <v>0</v>
      </c>
      <c r="I284" s="251">
        <f t="shared" si="612"/>
        <v>0</v>
      </c>
      <c r="J284" s="251">
        <f t="shared" si="613"/>
        <v>0</v>
      </c>
      <c r="K284" s="251">
        <f t="shared" si="614"/>
        <v>0</v>
      </c>
      <c r="L284" s="251">
        <f t="shared" si="615"/>
        <v>0</v>
      </c>
      <c r="M284" s="251">
        <f t="shared" si="616"/>
        <v>0</v>
      </c>
      <c r="N284" s="251">
        <f t="shared" si="617"/>
        <v>0</v>
      </c>
      <c r="O284" s="251">
        <f t="shared" si="618"/>
        <v>0</v>
      </c>
      <c r="P284" s="251">
        <f t="shared" si="619"/>
        <v>0</v>
      </c>
      <c r="Q284" s="251">
        <f t="shared" si="620"/>
        <v>0</v>
      </c>
      <c r="R284" s="439">
        <f t="shared" si="621"/>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50"/>
    </row>
    <row r="285" spans="1:67" ht="27" outlineLevel="1">
      <c r="B285" s="50" t="str">
        <f>"Timing 2 - Join to mid preg
"&amp;$B$202&amp;""</f>
        <v>Timing 2 - Join to mid preg
Standard (7mo)</v>
      </c>
      <c r="C285" s="246">
        <f t="shared" si="606"/>
        <v>0</v>
      </c>
      <c r="D285" s="246">
        <f t="shared" si="607"/>
        <v>0</v>
      </c>
      <c r="E285" s="246">
        <f t="shared" si="608"/>
        <v>0</v>
      </c>
      <c r="F285" s="246">
        <f t="shared" si="609"/>
        <v>0</v>
      </c>
      <c r="G285" s="246">
        <f t="shared" si="610"/>
        <v>0</v>
      </c>
      <c r="H285" s="246">
        <f t="shared" si="611"/>
        <v>0</v>
      </c>
      <c r="I285" s="246">
        <f t="shared" si="612"/>
        <v>0</v>
      </c>
      <c r="J285" s="246">
        <f t="shared" si="613"/>
        <v>0</v>
      </c>
      <c r="K285" s="246">
        <f t="shared" si="614"/>
        <v>0</v>
      </c>
      <c r="L285" s="246">
        <f t="shared" si="615"/>
        <v>0</v>
      </c>
      <c r="M285" s="246">
        <f t="shared" si="616"/>
        <v>0</v>
      </c>
      <c r="N285" s="246">
        <f t="shared" si="617"/>
        <v>0</v>
      </c>
      <c r="O285" s="246">
        <f t="shared" si="618"/>
        <v>0</v>
      </c>
      <c r="P285" s="246">
        <f t="shared" si="619"/>
        <v>0</v>
      </c>
      <c r="Q285" s="246">
        <f t="shared" si="620"/>
        <v>0</v>
      </c>
      <c r="R285" s="437">
        <f t="shared" si="621"/>
        <v>0</v>
      </c>
      <c r="S285" s="448"/>
      <c r="T285" s="247"/>
      <c r="U285" s="247"/>
      <c r="V285" s="247"/>
      <c r="W285" s="247"/>
      <c r="X285" s="247"/>
      <c r="Y285" s="247"/>
      <c r="Z285" s="247"/>
      <c r="AA285" s="247"/>
      <c r="AB285" s="247"/>
      <c r="AC285" s="247"/>
      <c r="AD285" s="247"/>
      <c r="AE285" s="247"/>
      <c r="AF285" s="247"/>
      <c r="AG285" s="247"/>
      <c r="AH285" s="459"/>
      <c r="AI285" s="448"/>
      <c r="AJ285" s="247"/>
      <c r="AK285" s="247"/>
      <c r="AL285" s="247"/>
      <c r="AM285" s="247"/>
      <c r="AN285" s="247"/>
      <c r="AO285" s="247"/>
      <c r="AP285" s="247"/>
      <c r="AQ285" s="247"/>
      <c r="AR285" s="247"/>
      <c r="AS285" s="247"/>
      <c r="AT285" s="247"/>
      <c r="AU285" s="247"/>
      <c r="AV285" s="247"/>
      <c r="AW285" s="247"/>
      <c r="AX285" s="459"/>
      <c r="AY285" s="448"/>
      <c r="AZ285" s="247"/>
      <c r="BA285" s="247"/>
      <c r="BB285" s="247"/>
      <c r="BC285" s="247"/>
      <c r="BD285" s="247"/>
      <c r="BE285" s="247"/>
      <c r="BF285" s="247"/>
      <c r="BG285" s="247"/>
      <c r="BH285" s="247"/>
      <c r="BI285" s="247"/>
      <c r="BJ285" s="247"/>
      <c r="BK285" s="247"/>
      <c r="BL285" s="247"/>
      <c r="BM285" s="247"/>
      <c r="BN285" s="459"/>
      <c r="BO285" s="248" t="s">
        <v>1399</v>
      </c>
    </row>
    <row r="286" spans="1:67" outlineLevel="1">
      <c r="B286" s="51" t="str">
        <f t="shared" ref="B286" si="623">$B$203&amp;""</f>
        <v>Early</v>
      </c>
      <c r="C286" s="249">
        <f t="shared" si="606"/>
        <v>0</v>
      </c>
      <c r="D286" s="249">
        <f t="shared" si="607"/>
        <v>0</v>
      </c>
      <c r="E286" s="249">
        <f t="shared" si="608"/>
        <v>0</v>
      </c>
      <c r="F286" s="249">
        <f t="shared" si="609"/>
        <v>0</v>
      </c>
      <c r="G286" s="249">
        <f t="shared" si="610"/>
        <v>0</v>
      </c>
      <c r="H286" s="249">
        <f t="shared" si="611"/>
        <v>0</v>
      </c>
      <c r="I286" s="249">
        <f t="shared" si="612"/>
        <v>0</v>
      </c>
      <c r="J286" s="249">
        <f t="shared" si="613"/>
        <v>0</v>
      </c>
      <c r="K286" s="249">
        <f t="shared" si="614"/>
        <v>0</v>
      </c>
      <c r="L286" s="249">
        <f t="shared" si="615"/>
        <v>0</v>
      </c>
      <c r="M286" s="249">
        <f t="shared" si="616"/>
        <v>0</v>
      </c>
      <c r="N286" s="249">
        <f t="shared" si="617"/>
        <v>0</v>
      </c>
      <c r="O286" s="249">
        <f t="shared" si="618"/>
        <v>0</v>
      </c>
      <c r="P286" s="249">
        <f t="shared" si="619"/>
        <v>0</v>
      </c>
      <c r="Q286" s="249">
        <f t="shared" si="620"/>
        <v>0</v>
      </c>
      <c r="R286" s="438">
        <f t="shared" si="621"/>
        <v>0</v>
      </c>
      <c r="S286" s="449"/>
      <c r="T286" s="450"/>
      <c r="U286" s="450"/>
      <c r="V286" s="450"/>
      <c r="W286" s="450"/>
      <c r="X286" s="450"/>
      <c r="Y286" s="450"/>
      <c r="Z286" s="450"/>
      <c r="AA286" s="450"/>
      <c r="AB286" s="450"/>
      <c r="AC286" s="450"/>
      <c r="AD286" s="450"/>
      <c r="AE286" s="450"/>
      <c r="AF286" s="450"/>
      <c r="AG286" s="450"/>
      <c r="AH286" s="460"/>
      <c r="AI286" s="449"/>
      <c r="AJ286" s="450"/>
      <c r="AK286" s="450"/>
      <c r="AL286" s="450"/>
      <c r="AM286" s="450"/>
      <c r="AN286" s="450"/>
      <c r="AO286" s="450"/>
      <c r="AP286" s="450"/>
      <c r="AQ286" s="450"/>
      <c r="AR286" s="450"/>
      <c r="AS286" s="450"/>
      <c r="AT286" s="450"/>
      <c r="AU286" s="450"/>
      <c r="AV286" s="450"/>
      <c r="AW286" s="450"/>
      <c r="AX286" s="460"/>
      <c r="AY286" s="449"/>
      <c r="AZ286" s="450"/>
      <c r="BA286" s="450"/>
      <c r="BB286" s="450"/>
      <c r="BC286" s="450"/>
      <c r="BD286" s="450"/>
      <c r="BE286" s="450"/>
      <c r="BF286" s="450"/>
      <c r="BG286" s="450"/>
      <c r="BH286" s="450"/>
      <c r="BI286" s="450"/>
      <c r="BJ286" s="450"/>
      <c r="BK286" s="450"/>
      <c r="BL286" s="450"/>
      <c r="BM286" s="450"/>
      <c r="BN286" s="460"/>
    </row>
    <row r="287" spans="1:67" outlineLevel="1">
      <c r="B287" s="51" t="str">
        <f t="shared" ref="B287" si="624">$B$204&amp;""</f>
        <v>Middle</v>
      </c>
      <c r="C287" s="249">
        <f t="shared" si="606"/>
        <v>0</v>
      </c>
      <c r="D287" s="249">
        <f t="shared" si="607"/>
        <v>0</v>
      </c>
      <c r="E287" s="249">
        <f t="shared" si="608"/>
        <v>0</v>
      </c>
      <c r="F287" s="249">
        <f t="shared" si="609"/>
        <v>0</v>
      </c>
      <c r="G287" s="249">
        <f t="shared" si="610"/>
        <v>0</v>
      </c>
      <c r="H287" s="249">
        <f t="shared" si="611"/>
        <v>0</v>
      </c>
      <c r="I287" s="249">
        <f t="shared" si="612"/>
        <v>0</v>
      </c>
      <c r="J287" s="249">
        <f t="shared" si="613"/>
        <v>0</v>
      </c>
      <c r="K287" s="249">
        <f t="shared" si="614"/>
        <v>0</v>
      </c>
      <c r="L287" s="249">
        <f t="shared" si="615"/>
        <v>0</v>
      </c>
      <c r="M287" s="249">
        <f t="shared" si="616"/>
        <v>0</v>
      </c>
      <c r="N287" s="249">
        <f t="shared" si="617"/>
        <v>0</v>
      </c>
      <c r="O287" s="249">
        <f t="shared" si="618"/>
        <v>0</v>
      </c>
      <c r="P287" s="249">
        <f t="shared" si="619"/>
        <v>0</v>
      </c>
      <c r="Q287" s="249">
        <f t="shared" si="620"/>
        <v>0</v>
      </c>
      <c r="R287" s="438">
        <f t="shared" si="621"/>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1" t="str">
        <f t="shared" ref="B288" si="625">$B$205&amp;""</f>
        <v>Late</v>
      </c>
      <c r="C288" s="249">
        <f t="shared" si="606"/>
        <v>0</v>
      </c>
      <c r="D288" s="249">
        <f t="shared" si="607"/>
        <v>0</v>
      </c>
      <c r="E288" s="249">
        <f t="shared" si="608"/>
        <v>0</v>
      </c>
      <c r="F288" s="249">
        <f t="shared" si="609"/>
        <v>0</v>
      </c>
      <c r="G288" s="249">
        <f t="shared" si="610"/>
        <v>0</v>
      </c>
      <c r="H288" s="249">
        <f t="shared" si="611"/>
        <v>0</v>
      </c>
      <c r="I288" s="249">
        <f t="shared" si="612"/>
        <v>0</v>
      </c>
      <c r="J288" s="249">
        <f t="shared" si="613"/>
        <v>0</v>
      </c>
      <c r="K288" s="249">
        <f t="shared" si="614"/>
        <v>0</v>
      </c>
      <c r="L288" s="249">
        <f t="shared" si="615"/>
        <v>0</v>
      </c>
      <c r="M288" s="249">
        <f t="shared" si="616"/>
        <v>0</v>
      </c>
      <c r="N288" s="249">
        <f t="shared" si="617"/>
        <v>0</v>
      </c>
      <c r="O288" s="249">
        <f t="shared" si="618"/>
        <v>0</v>
      </c>
      <c r="P288" s="249">
        <f t="shared" si="619"/>
        <v>0</v>
      </c>
      <c r="Q288" s="249">
        <f t="shared" si="620"/>
        <v>0</v>
      </c>
      <c r="R288" s="438">
        <f t="shared" si="621"/>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1" t="s">
        <v>954</v>
      </c>
      <c r="C289" s="249">
        <f t="shared" si="606"/>
        <v>0</v>
      </c>
      <c r="D289" s="249">
        <f t="shared" si="607"/>
        <v>0</v>
      </c>
      <c r="E289" s="249">
        <f t="shared" si="608"/>
        <v>0</v>
      </c>
      <c r="F289" s="249">
        <f t="shared" si="609"/>
        <v>0</v>
      </c>
      <c r="G289" s="249">
        <f t="shared" si="610"/>
        <v>0</v>
      </c>
      <c r="H289" s="249">
        <f t="shared" si="611"/>
        <v>0</v>
      </c>
      <c r="I289" s="249">
        <f t="shared" si="612"/>
        <v>0</v>
      </c>
      <c r="J289" s="249">
        <f t="shared" si="613"/>
        <v>0</v>
      </c>
      <c r="K289" s="249">
        <f t="shared" si="614"/>
        <v>0</v>
      </c>
      <c r="L289" s="249">
        <f t="shared" si="615"/>
        <v>0</v>
      </c>
      <c r="M289" s="249">
        <f t="shared" si="616"/>
        <v>0</v>
      </c>
      <c r="N289" s="249">
        <f t="shared" si="617"/>
        <v>0</v>
      </c>
      <c r="O289" s="249">
        <f t="shared" si="618"/>
        <v>0</v>
      </c>
      <c r="P289" s="249">
        <f t="shared" si="619"/>
        <v>0</v>
      </c>
      <c r="Q289" s="249">
        <f t="shared" si="620"/>
        <v>0</v>
      </c>
      <c r="R289" s="438">
        <f t="shared" si="621"/>
        <v>0</v>
      </c>
      <c r="S289" s="470"/>
      <c r="T289" s="471"/>
      <c r="U289" s="471"/>
      <c r="V289" s="471"/>
      <c r="W289" s="471"/>
      <c r="X289" s="471"/>
      <c r="Y289" s="471"/>
      <c r="Z289" s="471"/>
      <c r="AA289" s="471"/>
      <c r="AB289" s="471"/>
      <c r="AC289" s="471"/>
      <c r="AD289" s="471"/>
      <c r="AE289" s="471"/>
      <c r="AF289" s="471"/>
      <c r="AG289" s="471"/>
      <c r="AH289" s="472"/>
      <c r="AI289" s="470"/>
      <c r="AJ289" s="471"/>
      <c r="AK289" s="471"/>
      <c r="AL289" s="471"/>
      <c r="AM289" s="471"/>
      <c r="AN289" s="471"/>
      <c r="AO289" s="471"/>
      <c r="AP289" s="471"/>
      <c r="AQ289" s="471"/>
      <c r="AR289" s="471"/>
      <c r="AS289" s="471"/>
      <c r="AT289" s="471"/>
      <c r="AU289" s="471"/>
      <c r="AV289" s="471"/>
      <c r="AW289" s="471"/>
      <c r="AX289" s="472"/>
      <c r="AY289" s="470"/>
      <c r="AZ289" s="471"/>
      <c r="BA289" s="471"/>
      <c r="BB289" s="471"/>
      <c r="BC289" s="471"/>
      <c r="BD289" s="471"/>
      <c r="BE289" s="471"/>
      <c r="BF289" s="471"/>
      <c r="BG289" s="471"/>
      <c r="BH289" s="471"/>
      <c r="BI289" s="471"/>
      <c r="BJ289" s="471"/>
      <c r="BK289" s="471"/>
      <c r="BL289" s="471"/>
      <c r="BM289" s="471"/>
      <c r="BN289" s="472"/>
    </row>
    <row r="290" spans="1:67" outlineLevel="1">
      <c r="B290" s="51" t="str">
        <f t="shared" ref="B290" si="626">$B$207&amp;""</f>
        <v>7mo with 0% mated</v>
      </c>
      <c r="C290" s="249">
        <f t="shared" si="606"/>
        <v>0</v>
      </c>
      <c r="D290" s="249">
        <f t="shared" si="607"/>
        <v>0</v>
      </c>
      <c r="E290" s="249">
        <f t="shared" si="608"/>
        <v>0</v>
      </c>
      <c r="F290" s="249">
        <f t="shared" si="609"/>
        <v>0</v>
      </c>
      <c r="G290" s="249">
        <f t="shared" si="610"/>
        <v>0</v>
      </c>
      <c r="H290" s="249">
        <f t="shared" si="611"/>
        <v>0</v>
      </c>
      <c r="I290" s="249">
        <f t="shared" si="612"/>
        <v>0</v>
      </c>
      <c r="J290" s="249">
        <f t="shared" si="613"/>
        <v>0</v>
      </c>
      <c r="K290" s="249">
        <f t="shared" si="614"/>
        <v>0</v>
      </c>
      <c r="L290" s="249">
        <f t="shared" si="615"/>
        <v>0</v>
      </c>
      <c r="M290" s="249">
        <f t="shared" si="616"/>
        <v>0</v>
      </c>
      <c r="N290" s="249">
        <f t="shared" si="617"/>
        <v>0</v>
      </c>
      <c r="O290" s="249">
        <f t="shared" si="618"/>
        <v>0</v>
      </c>
      <c r="P290" s="249">
        <f t="shared" si="619"/>
        <v>0</v>
      </c>
      <c r="Q290" s="249">
        <f t="shared" si="620"/>
        <v>0</v>
      </c>
      <c r="R290" s="438">
        <f t="shared" si="621"/>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250"/>
    </row>
    <row r="291" spans="1:67" outlineLevel="1">
      <c r="B291" s="51" t="s">
        <v>1685</v>
      </c>
      <c r="C291" s="249">
        <f t="shared" si="606"/>
        <v>0</v>
      </c>
      <c r="D291" s="249">
        <f t="shared" si="607"/>
        <v>0</v>
      </c>
      <c r="E291" s="249">
        <f t="shared" si="608"/>
        <v>0</v>
      </c>
      <c r="F291" s="249">
        <f t="shared" si="609"/>
        <v>0</v>
      </c>
      <c r="G291" s="249">
        <f t="shared" si="610"/>
        <v>0</v>
      </c>
      <c r="H291" s="249">
        <f t="shared" si="611"/>
        <v>0</v>
      </c>
      <c r="I291" s="249">
        <f t="shared" si="612"/>
        <v>0</v>
      </c>
      <c r="J291" s="249">
        <f t="shared" si="613"/>
        <v>0</v>
      </c>
      <c r="K291" s="249">
        <f t="shared" si="614"/>
        <v>0</v>
      </c>
      <c r="L291" s="249">
        <f t="shared" si="615"/>
        <v>0</v>
      </c>
      <c r="M291" s="249">
        <f t="shared" si="616"/>
        <v>0</v>
      </c>
      <c r="N291" s="249">
        <f t="shared" si="617"/>
        <v>0</v>
      </c>
      <c r="O291" s="249">
        <f t="shared" si="618"/>
        <v>0</v>
      </c>
      <c r="P291" s="249">
        <f t="shared" si="619"/>
        <v>0</v>
      </c>
      <c r="Q291" s="249">
        <f t="shared" si="620"/>
        <v>0</v>
      </c>
      <c r="R291" s="438">
        <f t="shared" si="621"/>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50"/>
    </row>
    <row r="292" spans="1:67" outlineLevel="1">
      <c r="B292" s="51" t="s">
        <v>1084</v>
      </c>
      <c r="C292" s="251">
        <f t="shared" si="606"/>
        <v>0</v>
      </c>
      <c r="D292" s="251">
        <f t="shared" si="607"/>
        <v>0</v>
      </c>
      <c r="E292" s="251">
        <f t="shared" si="608"/>
        <v>0</v>
      </c>
      <c r="F292" s="251">
        <f t="shared" si="609"/>
        <v>0</v>
      </c>
      <c r="G292" s="251">
        <f t="shared" si="610"/>
        <v>0</v>
      </c>
      <c r="H292" s="251">
        <f t="shared" si="611"/>
        <v>0</v>
      </c>
      <c r="I292" s="251">
        <f t="shared" si="612"/>
        <v>0</v>
      </c>
      <c r="J292" s="251">
        <f t="shared" si="613"/>
        <v>0</v>
      </c>
      <c r="K292" s="251">
        <f t="shared" si="614"/>
        <v>0</v>
      </c>
      <c r="L292" s="251">
        <f t="shared" si="615"/>
        <v>0</v>
      </c>
      <c r="M292" s="251">
        <f t="shared" si="616"/>
        <v>0</v>
      </c>
      <c r="N292" s="251">
        <f t="shared" si="617"/>
        <v>0</v>
      </c>
      <c r="O292" s="251">
        <f t="shared" si="618"/>
        <v>0</v>
      </c>
      <c r="P292" s="251">
        <f t="shared" si="619"/>
        <v>0</v>
      </c>
      <c r="Q292" s="251">
        <f t="shared" si="620"/>
        <v>0</v>
      </c>
      <c r="R292" s="439">
        <f t="shared" si="621"/>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50"/>
    </row>
    <row r="293" spans="1:67" ht="27" outlineLevel="1" collapsed="1">
      <c r="B293" s="50" t="str">
        <f>"Timing 3 - mid preg to Birth
"&amp;$B$202&amp;""</f>
        <v>Timing 3 - mid preg to Birth
Standard (7mo)</v>
      </c>
      <c r="C293" s="246">
        <f t="shared" si="606"/>
        <v>0</v>
      </c>
      <c r="D293" s="246">
        <f t="shared" si="607"/>
        <v>0</v>
      </c>
      <c r="E293" s="246">
        <f t="shared" si="608"/>
        <v>0</v>
      </c>
      <c r="F293" s="246">
        <f t="shared" si="609"/>
        <v>0</v>
      </c>
      <c r="G293" s="246">
        <f t="shared" si="610"/>
        <v>0</v>
      </c>
      <c r="H293" s="246">
        <f t="shared" si="611"/>
        <v>0</v>
      </c>
      <c r="I293" s="246">
        <f t="shared" si="612"/>
        <v>0</v>
      </c>
      <c r="J293" s="246">
        <f t="shared" si="613"/>
        <v>0</v>
      </c>
      <c r="K293" s="246">
        <f t="shared" si="614"/>
        <v>0</v>
      </c>
      <c r="L293" s="246">
        <f t="shared" si="615"/>
        <v>0</v>
      </c>
      <c r="M293" s="246">
        <f t="shared" si="616"/>
        <v>0</v>
      </c>
      <c r="N293" s="246">
        <f t="shared" si="617"/>
        <v>0</v>
      </c>
      <c r="O293" s="246">
        <f t="shared" si="618"/>
        <v>0</v>
      </c>
      <c r="P293" s="246">
        <f t="shared" si="619"/>
        <v>0</v>
      </c>
      <c r="Q293" s="246">
        <f t="shared" si="620"/>
        <v>0</v>
      </c>
      <c r="R293" s="437">
        <f t="shared" si="621"/>
        <v>0</v>
      </c>
      <c r="S293" s="448"/>
      <c r="T293" s="247"/>
      <c r="U293" s="247"/>
      <c r="V293" s="247"/>
      <c r="W293" s="247"/>
      <c r="X293" s="247"/>
      <c r="Y293" s="247"/>
      <c r="Z293" s="247"/>
      <c r="AA293" s="247"/>
      <c r="AB293" s="247"/>
      <c r="AC293" s="247"/>
      <c r="AD293" s="247"/>
      <c r="AE293" s="247"/>
      <c r="AF293" s="247"/>
      <c r="AG293" s="247"/>
      <c r="AH293" s="459"/>
      <c r="AI293" s="448"/>
      <c r="AJ293" s="247"/>
      <c r="AK293" s="247"/>
      <c r="AL293" s="247"/>
      <c r="AM293" s="247"/>
      <c r="AN293" s="247"/>
      <c r="AO293" s="247"/>
      <c r="AP293" s="247"/>
      <c r="AQ293" s="247"/>
      <c r="AR293" s="247"/>
      <c r="AS293" s="247"/>
      <c r="AT293" s="247"/>
      <c r="AU293" s="247"/>
      <c r="AV293" s="247"/>
      <c r="AW293" s="247"/>
      <c r="AX293" s="459"/>
      <c r="AY293" s="448"/>
      <c r="AZ293" s="247"/>
      <c r="BA293" s="247"/>
      <c r="BB293" s="247"/>
      <c r="BC293" s="247"/>
      <c r="BD293" s="247"/>
      <c r="BE293" s="247"/>
      <c r="BF293" s="247"/>
      <c r="BG293" s="247"/>
      <c r="BH293" s="247"/>
      <c r="BI293" s="247"/>
      <c r="BJ293" s="247"/>
      <c r="BK293" s="247"/>
      <c r="BL293" s="247"/>
      <c r="BM293" s="247"/>
      <c r="BN293" s="459"/>
      <c r="BO293" s="248" t="s">
        <v>1399</v>
      </c>
    </row>
    <row r="294" spans="1:67" hidden="1" outlineLevel="2">
      <c r="B294" s="51" t="str">
        <f t="shared" ref="B294" si="627">$B$203&amp;""</f>
        <v>Early</v>
      </c>
      <c r="C294" s="249">
        <f t="shared" si="606"/>
        <v>0</v>
      </c>
      <c r="D294" s="249">
        <f t="shared" si="607"/>
        <v>0</v>
      </c>
      <c r="E294" s="249">
        <f t="shared" si="608"/>
        <v>0</v>
      </c>
      <c r="F294" s="249">
        <f t="shared" si="609"/>
        <v>0</v>
      </c>
      <c r="G294" s="249">
        <f t="shared" si="610"/>
        <v>0</v>
      </c>
      <c r="H294" s="249">
        <f t="shared" si="611"/>
        <v>0</v>
      </c>
      <c r="I294" s="249">
        <f t="shared" si="612"/>
        <v>0</v>
      </c>
      <c r="J294" s="249">
        <f t="shared" si="613"/>
        <v>0</v>
      </c>
      <c r="K294" s="249">
        <f t="shared" si="614"/>
        <v>0</v>
      </c>
      <c r="L294" s="249">
        <f t="shared" si="615"/>
        <v>0</v>
      </c>
      <c r="M294" s="249">
        <f t="shared" si="616"/>
        <v>0</v>
      </c>
      <c r="N294" s="249">
        <f t="shared" si="617"/>
        <v>0</v>
      </c>
      <c r="O294" s="249">
        <f t="shared" si="618"/>
        <v>0</v>
      </c>
      <c r="P294" s="249">
        <f t="shared" si="619"/>
        <v>0</v>
      </c>
      <c r="Q294" s="249">
        <f t="shared" si="620"/>
        <v>0</v>
      </c>
      <c r="R294" s="438">
        <f t="shared" si="621"/>
        <v>0</v>
      </c>
      <c r="S294" s="449"/>
      <c r="T294" s="450"/>
      <c r="U294" s="450"/>
      <c r="V294" s="450"/>
      <c r="W294" s="450"/>
      <c r="X294" s="450"/>
      <c r="Y294" s="450"/>
      <c r="Z294" s="450"/>
      <c r="AA294" s="450"/>
      <c r="AB294" s="450"/>
      <c r="AC294" s="450"/>
      <c r="AD294" s="450"/>
      <c r="AE294" s="450"/>
      <c r="AF294" s="450"/>
      <c r="AG294" s="450"/>
      <c r="AH294" s="460"/>
      <c r="AI294" s="449"/>
      <c r="AJ294" s="450"/>
      <c r="AK294" s="450"/>
      <c r="AL294" s="450"/>
      <c r="AM294" s="450"/>
      <c r="AN294" s="450"/>
      <c r="AO294" s="450"/>
      <c r="AP294" s="450"/>
      <c r="AQ294" s="450"/>
      <c r="AR294" s="450"/>
      <c r="AS294" s="450"/>
      <c r="AT294" s="450"/>
      <c r="AU294" s="450"/>
      <c r="AV294" s="450"/>
      <c r="AW294" s="450"/>
      <c r="AX294" s="460"/>
      <c r="AY294" s="449"/>
      <c r="AZ294" s="450"/>
      <c r="BA294" s="450"/>
      <c r="BB294" s="450"/>
      <c r="BC294" s="450"/>
      <c r="BD294" s="450"/>
      <c r="BE294" s="450"/>
      <c r="BF294" s="450"/>
      <c r="BG294" s="450"/>
      <c r="BH294" s="450"/>
      <c r="BI294" s="450"/>
      <c r="BJ294" s="450"/>
      <c r="BK294" s="450"/>
      <c r="BL294" s="450"/>
      <c r="BM294" s="450"/>
      <c r="BN294" s="460"/>
    </row>
    <row r="295" spans="1:67" hidden="1" outlineLevel="2">
      <c r="B295" s="51" t="str">
        <f t="shared" ref="B295" si="628">$B$204&amp;""</f>
        <v>Middle</v>
      </c>
      <c r="C295" s="249">
        <f t="shared" si="606"/>
        <v>0</v>
      </c>
      <c r="D295" s="249">
        <f t="shared" si="607"/>
        <v>0</v>
      </c>
      <c r="E295" s="249">
        <f t="shared" si="608"/>
        <v>0</v>
      </c>
      <c r="F295" s="249">
        <f t="shared" si="609"/>
        <v>0</v>
      </c>
      <c r="G295" s="249">
        <f t="shared" si="610"/>
        <v>0</v>
      </c>
      <c r="H295" s="249">
        <f t="shared" si="611"/>
        <v>0</v>
      </c>
      <c r="I295" s="249">
        <f t="shared" si="612"/>
        <v>0</v>
      </c>
      <c r="J295" s="249">
        <f t="shared" si="613"/>
        <v>0</v>
      </c>
      <c r="K295" s="249">
        <f t="shared" si="614"/>
        <v>0</v>
      </c>
      <c r="L295" s="249">
        <f t="shared" si="615"/>
        <v>0</v>
      </c>
      <c r="M295" s="249">
        <f t="shared" si="616"/>
        <v>0</v>
      </c>
      <c r="N295" s="249">
        <f t="shared" si="617"/>
        <v>0</v>
      </c>
      <c r="O295" s="249">
        <f t="shared" si="618"/>
        <v>0</v>
      </c>
      <c r="P295" s="249">
        <f t="shared" si="619"/>
        <v>0</v>
      </c>
      <c r="Q295" s="249">
        <f t="shared" si="620"/>
        <v>0</v>
      </c>
      <c r="R295" s="438">
        <f t="shared" si="621"/>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hidden="1" outlineLevel="2">
      <c r="B296" s="51" t="str">
        <f t="shared" ref="B296" si="629">$B$205&amp;""</f>
        <v>Late</v>
      </c>
      <c r="C296" s="249">
        <f t="shared" si="606"/>
        <v>0</v>
      </c>
      <c r="D296" s="249">
        <f t="shared" si="607"/>
        <v>0</v>
      </c>
      <c r="E296" s="249">
        <f t="shared" si="608"/>
        <v>0</v>
      </c>
      <c r="F296" s="249">
        <f t="shared" si="609"/>
        <v>0</v>
      </c>
      <c r="G296" s="249">
        <f t="shared" si="610"/>
        <v>0</v>
      </c>
      <c r="H296" s="249">
        <f t="shared" si="611"/>
        <v>0</v>
      </c>
      <c r="I296" s="249">
        <f t="shared" si="612"/>
        <v>0</v>
      </c>
      <c r="J296" s="249">
        <f t="shared" si="613"/>
        <v>0</v>
      </c>
      <c r="K296" s="249">
        <f t="shared" si="614"/>
        <v>0</v>
      </c>
      <c r="L296" s="249">
        <f t="shared" si="615"/>
        <v>0</v>
      </c>
      <c r="M296" s="249">
        <f t="shared" si="616"/>
        <v>0</v>
      </c>
      <c r="N296" s="249">
        <f t="shared" si="617"/>
        <v>0</v>
      </c>
      <c r="O296" s="249">
        <f t="shared" si="618"/>
        <v>0</v>
      </c>
      <c r="P296" s="249">
        <f t="shared" si="619"/>
        <v>0</v>
      </c>
      <c r="Q296" s="249">
        <f t="shared" si="620"/>
        <v>0</v>
      </c>
      <c r="R296" s="438">
        <f t="shared" si="621"/>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hidden="1" outlineLevel="2">
      <c r="B297" s="51" t="s">
        <v>954</v>
      </c>
      <c r="C297" s="249">
        <f t="shared" si="606"/>
        <v>0</v>
      </c>
      <c r="D297" s="249">
        <f t="shared" si="607"/>
        <v>0</v>
      </c>
      <c r="E297" s="249">
        <f t="shared" si="608"/>
        <v>0</v>
      </c>
      <c r="F297" s="249">
        <f t="shared" si="609"/>
        <v>0</v>
      </c>
      <c r="G297" s="249">
        <f t="shared" si="610"/>
        <v>0</v>
      </c>
      <c r="H297" s="249">
        <f t="shared" si="611"/>
        <v>0</v>
      </c>
      <c r="I297" s="249">
        <f t="shared" si="612"/>
        <v>0</v>
      </c>
      <c r="J297" s="249">
        <f t="shared" si="613"/>
        <v>0</v>
      </c>
      <c r="K297" s="249">
        <f t="shared" si="614"/>
        <v>0</v>
      </c>
      <c r="L297" s="249">
        <f t="shared" si="615"/>
        <v>0</v>
      </c>
      <c r="M297" s="249">
        <f t="shared" si="616"/>
        <v>0</v>
      </c>
      <c r="N297" s="249">
        <f t="shared" si="617"/>
        <v>0</v>
      </c>
      <c r="O297" s="249">
        <f t="shared" si="618"/>
        <v>0</v>
      </c>
      <c r="P297" s="249">
        <f t="shared" si="619"/>
        <v>0</v>
      </c>
      <c r="Q297" s="249">
        <f t="shared" si="620"/>
        <v>0</v>
      </c>
      <c r="R297" s="438">
        <f t="shared" si="621"/>
        <v>0</v>
      </c>
      <c r="S297" s="470"/>
      <c r="T297" s="471"/>
      <c r="U297" s="471"/>
      <c r="V297" s="471"/>
      <c r="W297" s="471"/>
      <c r="X297" s="471"/>
      <c r="Y297" s="471"/>
      <c r="Z297" s="471"/>
      <c r="AA297" s="471"/>
      <c r="AB297" s="471"/>
      <c r="AC297" s="471"/>
      <c r="AD297" s="471"/>
      <c r="AE297" s="471"/>
      <c r="AF297" s="471"/>
      <c r="AG297" s="471"/>
      <c r="AH297" s="472"/>
      <c r="AI297" s="470"/>
      <c r="AJ297" s="471"/>
      <c r="AK297" s="471"/>
      <c r="AL297" s="471"/>
      <c r="AM297" s="471"/>
      <c r="AN297" s="471"/>
      <c r="AO297" s="471"/>
      <c r="AP297" s="471"/>
      <c r="AQ297" s="471"/>
      <c r="AR297" s="471"/>
      <c r="AS297" s="471"/>
      <c r="AT297" s="471"/>
      <c r="AU297" s="471"/>
      <c r="AV297" s="471"/>
      <c r="AW297" s="471"/>
      <c r="AX297" s="472"/>
      <c r="AY297" s="470"/>
      <c r="AZ297" s="471"/>
      <c r="BA297" s="471"/>
      <c r="BB297" s="471"/>
      <c r="BC297" s="471"/>
      <c r="BD297" s="471"/>
      <c r="BE297" s="471"/>
      <c r="BF297" s="471"/>
      <c r="BG297" s="471"/>
      <c r="BH297" s="471"/>
      <c r="BI297" s="471"/>
      <c r="BJ297" s="471"/>
      <c r="BK297" s="471"/>
      <c r="BL297" s="471"/>
      <c r="BM297" s="471"/>
      <c r="BN297" s="472"/>
    </row>
    <row r="298" spans="1:67" hidden="1" outlineLevel="2">
      <c r="B298" s="51" t="str">
        <f t="shared" ref="B298" si="630">$B$207&amp;""</f>
        <v>7mo with 0% mated</v>
      </c>
      <c r="C298" s="249">
        <f t="shared" si="606"/>
        <v>0</v>
      </c>
      <c r="D298" s="249">
        <f t="shared" si="607"/>
        <v>0</v>
      </c>
      <c r="E298" s="249">
        <f t="shared" si="608"/>
        <v>0</v>
      </c>
      <c r="F298" s="249">
        <f t="shared" si="609"/>
        <v>0</v>
      </c>
      <c r="G298" s="249">
        <f t="shared" si="610"/>
        <v>0</v>
      </c>
      <c r="H298" s="249">
        <f t="shared" si="611"/>
        <v>0</v>
      </c>
      <c r="I298" s="249">
        <f t="shared" si="612"/>
        <v>0</v>
      </c>
      <c r="J298" s="249">
        <f t="shared" si="613"/>
        <v>0</v>
      </c>
      <c r="K298" s="249">
        <f t="shared" si="614"/>
        <v>0</v>
      </c>
      <c r="L298" s="249">
        <f t="shared" si="615"/>
        <v>0</v>
      </c>
      <c r="M298" s="249">
        <f t="shared" si="616"/>
        <v>0</v>
      </c>
      <c r="N298" s="249">
        <f t="shared" si="617"/>
        <v>0</v>
      </c>
      <c r="O298" s="249">
        <f t="shared" si="618"/>
        <v>0</v>
      </c>
      <c r="P298" s="249">
        <f t="shared" si="619"/>
        <v>0</v>
      </c>
      <c r="Q298" s="249">
        <f t="shared" si="620"/>
        <v>0</v>
      </c>
      <c r="R298" s="438">
        <f t="shared" si="621"/>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row>
    <row r="299" spans="1:67" hidden="1" outlineLevel="2">
      <c r="B299" s="51" t="s">
        <v>1685</v>
      </c>
      <c r="C299" s="249">
        <f t="shared" si="606"/>
        <v>0</v>
      </c>
      <c r="D299" s="249">
        <f t="shared" si="607"/>
        <v>0</v>
      </c>
      <c r="E299" s="249">
        <f t="shared" si="608"/>
        <v>0</v>
      </c>
      <c r="F299" s="249">
        <f t="shared" si="609"/>
        <v>0</v>
      </c>
      <c r="G299" s="249">
        <f t="shared" si="610"/>
        <v>0</v>
      </c>
      <c r="H299" s="249">
        <f t="shared" si="611"/>
        <v>0</v>
      </c>
      <c r="I299" s="249">
        <f t="shared" si="612"/>
        <v>0</v>
      </c>
      <c r="J299" s="249">
        <f t="shared" si="613"/>
        <v>0</v>
      </c>
      <c r="K299" s="249">
        <f t="shared" si="614"/>
        <v>0</v>
      </c>
      <c r="L299" s="249">
        <f t="shared" si="615"/>
        <v>0</v>
      </c>
      <c r="M299" s="249">
        <f t="shared" si="616"/>
        <v>0</v>
      </c>
      <c r="N299" s="249">
        <f t="shared" si="617"/>
        <v>0</v>
      </c>
      <c r="O299" s="249">
        <f t="shared" si="618"/>
        <v>0</v>
      </c>
      <c r="P299" s="249">
        <f t="shared" si="619"/>
        <v>0</v>
      </c>
      <c r="Q299" s="249">
        <f t="shared" si="620"/>
        <v>0</v>
      </c>
      <c r="R299" s="438">
        <f t="shared" si="621"/>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hidden="1" outlineLevel="2">
      <c r="B300" s="51" t="s">
        <v>1084</v>
      </c>
      <c r="C300" s="251">
        <f t="shared" ref="C300" si="631">CHOOSE(d.Region,S300,AI300,AY300)</f>
        <v>0</v>
      </c>
      <c r="D300" s="251">
        <f t="shared" ref="D300" si="632">CHOOSE(d.Region,T300,AJ300,AZ300)</f>
        <v>0</v>
      </c>
      <c r="E300" s="251">
        <f t="shared" ref="E300" si="633">CHOOSE(d.Region,U300,AK300,BA300)</f>
        <v>0</v>
      </c>
      <c r="F300" s="251">
        <f t="shared" ref="F300" si="634">CHOOSE(d.Region,V300,AL300,BB300)</f>
        <v>0</v>
      </c>
      <c r="G300" s="251">
        <f t="shared" ref="G300" si="635">CHOOSE(d.Region,W300,AM300,BC300)</f>
        <v>0</v>
      </c>
      <c r="H300" s="251">
        <f t="shared" ref="H300" si="636">CHOOSE(d.Region,X300,AN300,BD300)</f>
        <v>0</v>
      </c>
      <c r="I300" s="251">
        <f t="shared" ref="I300" si="637">CHOOSE(d.Region,Y300,AO300,BE300)</f>
        <v>0</v>
      </c>
      <c r="J300" s="251">
        <f t="shared" ref="J300" si="638">CHOOSE(d.Region,Z300,AP300,BF300)</f>
        <v>0</v>
      </c>
      <c r="K300" s="251">
        <f t="shared" ref="K300" si="639">CHOOSE(d.Region,AA300,AQ300,BG300)</f>
        <v>0</v>
      </c>
      <c r="L300" s="251">
        <f t="shared" ref="L300" si="640">CHOOSE(d.Region,AB300,AR300,BH300)</f>
        <v>0</v>
      </c>
      <c r="M300" s="251">
        <f t="shared" ref="M300" si="641">CHOOSE(d.Region,AC300,AS300,BI300)</f>
        <v>0</v>
      </c>
      <c r="N300" s="251">
        <f t="shared" ref="N300" si="642">CHOOSE(d.Region,AD300,AT300,BJ300)</f>
        <v>0</v>
      </c>
      <c r="O300" s="251">
        <f t="shared" ref="O300" si="643">CHOOSE(d.Region,AE300,AU300,BK300)</f>
        <v>0</v>
      </c>
      <c r="P300" s="251">
        <f t="shared" ref="P300" si="644">CHOOSE(d.Region,AF300,AV300,BL300)</f>
        <v>0</v>
      </c>
      <c r="Q300" s="251">
        <f t="shared" ref="Q300" si="645">CHOOSE(d.Region,AG300,AW300,BM300)</f>
        <v>0</v>
      </c>
      <c r="R300" s="439">
        <f t="shared" ref="R300" si="646">CHOOSE(d.Region,AH300,AX300,BN300)</f>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4"/>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ollapsed="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0"/>
      <c r="T306" s="118"/>
      <c r="U306" s="118"/>
      <c r="V306" s="118"/>
      <c r="W306" s="118"/>
      <c r="X306" s="118"/>
      <c r="Y306" s="118"/>
      <c r="Z306" s="118"/>
      <c r="AA306" s="118"/>
      <c r="AB306" s="118"/>
      <c r="AC306" s="118"/>
      <c r="AD306" s="118"/>
      <c r="AE306" s="118"/>
      <c r="AF306" s="118"/>
      <c r="AG306" s="118"/>
      <c r="AH306" s="452"/>
      <c r="AI306" s="440"/>
      <c r="AJ306" s="118"/>
      <c r="AK306" s="118"/>
      <c r="AL306" s="118"/>
      <c r="AM306" s="118"/>
      <c r="AN306" s="118"/>
      <c r="AO306" s="118"/>
      <c r="AP306" s="118"/>
      <c r="AQ306" s="118"/>
      <c r="AR306" s="118"/>
      <c r="AS306" s="118"/>
      <c r="AT306" s="118"/>
      <c r="AU306" s="118"/>
      <c r="AV306" s="118"/>
      <c r="AW306" s="118"/>
      <c r="AX306" s="452"/>
      <c r="AY306" s="440"/>
      <c r="AZ306" s="118"/>
      <c r="BA306" s="118"/>
      <c r="BB306" s="118"/>
      <c r="BC306" s="118"/>
      <c r="BD306" s="118"/>
      <c r="BE306" s="118"/>
      <c r="BF306" s="118"/>
      <c r="BG306" s="118"/>
      <c r="BH306" s="118"/>
      <c r="BI306" s="118"/>
      <c r="BJ306" s="118"/>
      <c r="BK306" s="118"/>
      <c r="BL306" s="118"/>
      <c r="BM306" s="118"/>
      <c r="BN306" s="452"/>
    </row>
    <row r="307" spans="1:67" ht="27" hidden="1" outlineLevel="2">
      <c r="B307" s="50" t="str">
        <f>"Grazing Intensity 1
"&amp;$B$202&amp;": Ewe Lambs"</f>
        <v>Grazing Intensity 1
Standard (7mo): Ewe Lambs</v>
      </c>
      <c r="C307" s="246">
        <f t="shared" ref="C307:C360" si="647">CHOOSE(d.Region,S307,AI307,AY307)</f>
        <v>0</v>
      </c>
      <c r="D307" s="246">
        <f t="shared" ref="D307:D360" si="648">CHOOSE(d.Region,T307,AJ307,AZ307)</f>
        <v>0</v>
      </c>
      <c r="E307" s="246">
        <f t="shared" ref="E307:E360" si="649">CHOOSE(d.Region,U307,AK307,BA307)</f>
        <v>0</v>
      </c>
      <c r="F307" s="246">
        <f t="shared" ref="F307:F360" si="650">CHOOSE(d.Region,V307,AL307,BB307)</f>
        <v>0</v>
      </c>
      <c r="G307" s="246">
        <f t="shared" ref="G307:G360" si="651">CHOOSE(d.Region,W307,AM307,BC307)</f>
        <v>0</v>
      </c>
      <c r="H307" s="246">
        <f t="shared" ref="H307:H360" si="652">CHOOSE(d.Region,X307,AN307,BD307)</f>
        <v>0</v>
      </c>
      <c r="I307" s="246">
        <f t="shared" ref="I307:I360" si="653">CHOOSE(d.Region,Y307,AO307,BE307)</f>
        <v>0</v>
      </c>
      <c r="J307" s="246">
        <f t="shared" ref="J307:J360" si="654">CHOOSE(d.Region,Z307,AP307,BF307)</f>
        <v>0</v>
      </c>
      <c r="K307" s="246">
        <f t="shared" ref="K307:K360" si="655">CHOOSE(d.Region,AA307,AQ307,BG307)</f>
        <v>0</v>
      </c>
      <c r="L307" s="246">
        <f t="shared" ref="L307:L360" si="656">CHOOSE(d.Region,AB307,AR307,BH307)</f>
        <v>0</v>
      </c>
      <c r="M307" s="246">
        <f t="shared" ref="M307:M360" si="657">CHOOSE(d.Region,AC307,AS307,BI307)</f>
        <v>0</v>
      </c>
      <c r="N307" s="246">
        <f t="shared" ref="N307:N360" si="658">CHOOSE(d.Region,AD307,AT307,BJ307)</f>
        <v>0</v>
      </c>
      <c r="O307" s="246">
        <f t="shared" ref="O307:O360" si="659">CHOOSE(d.Region,AE307,AU307,BK307)</f>
        <v>0</v>
      </c>
      <c r="P307" s="246">
        <f t="shared" ref="P307:P360" si="660">CHOOSE(d.Region,AF307,AV307,BL307)</f>
        <v>0</v>
      </c>
      <c r="Q307" s="246">
        <f t="shared" ref="Q307:Q360" si="661">CHOOSE(d.Region,AG307,AW307,BM307)</f>
        <v>0</v>
      </c>
      <c r="R307" s="437">
        <f t="shared" ref="R307:R360" si="662">CHOOSE(d.Region,AH307,AX307,BN307)</f>
        <v>0</v>
      </c>
      <c r="S307" s="448"/>
      <c r="T307" s="247"/>
      <c r="U307" s="247"/>
      <c r="V307" s="247"/>
      <c r="W307" s="247"/>
      <c r="X307" s="247"/>
      <c r="Y307" s="247"/>
      <c r="Z307" s="247"/>
      <c r="AA307" s="247"/>
      <c r="AB307" s="247"/>
      <c r="AC307" s="247"/>
      <c r="AD307" s="247"/>
      <c r="AE307" s="247"/>
      <c r="AF307" s="247"/>
      <c r="AG307" s="247"/>
      <c r="AH307" s="459"/>
      <c r="AI307" s="448"/>
      <c r="AJ307" s="247"/>
      <c r="AK307" s="247"/>
      <c r="AL307" s="247"/>
      <c r="AM307" s="247"/>
      <c r="AN307" s="247"/>
      <c r="AO307" s="247"/>
      <c r="AP307" s="247"/>
      <c r="AQ307" s="247"/>
      <c r="AR307" s="247"/>
      <c r="AS307" s="247"/>
      <c r="AT307" s="247"/>
      <c r="AU307" s="247"/>
      <c r="AV307" s="247"/>
      <c r="AW307" s="247"/>
      <c r="AX307" s="459"/>
      <c r="AY307" s="448"/>
      <c r="AZ307" s="247"/>
      <c r="BA307" s="247"/>
      <c r="BB307" s="247"/>
      <c r="BC307" s="247"/>
      <c r="BD307" s="247"/>
      <c r="BE307" s="247"/>
      <c r="BF307" s="247"/>
      <c r="BG307" s="247"/>
      <c r="BH307" s="247"/>
      <c r="BI307" s="247"/>
      <c r="BJ307" s="247"/>
      <c r="BK307" s="247"/>
      <c r="BL307" s="247"/>
      <c r="BM307" s="247"/>
      <c r="BN307" s="459"/>
      <c r="BO307" s="248" t="s">
        <v>1068</v>
      </c>
    </row>
    <row r="308" spans="1:67" hidden="1" outlineLevel="2">
      <c r="B308" s="51" t="s">
        <v>1104</v>
      </c>
      <c r="C308" s="249">
        <f t="shared" si="647"/>
        <v>0</v>
      </c>
      <c r="D308" s="249">
        <f t="shared" si="648"/>
        <v>0</v>
      </c>
      <c r="E308" s="249">
        <f t="shared" si="649"/>
        <v>0</v>
      </c>
      <c r="F308" s="249">
        <f t="shared" si="650"/>
        <v>0</v>
      </c>
      <c r="G308" s="249">
        <f t="shared" si="651"/>
        <v>0</v>
      </c>
      <c r="H308" s="249">
        <f t="shared" si="652"/>
        <v>0</v>
      </c>
      <c r="I308" s="249">
        <f t="shared" si="653"/>
        <v>0</v>
      </c>
      <c r="J308" s="249">
        <f t="shared" si="654"/>
        <v>0</v>
      </c>
      <c r="K308" s="249">
        <f t="shared" si="655"/>
        <v>0</v>
      </c>
      <c r="L308" s="249">
        <f t="shared" si="656"/>
        <v>0</v>
      </c>
      <c r="M308" s="249">
        <f t="shared" si="657"/>
        <v>0</v>
      </c>
      <c r="N308" s="249">
        <f t="shared" si="658"/>
        <v>0</v>
      </c>
      <c r="O308" s="249">
        <f t="shared" si="659"/>
        <v>0</v>
      </c>
      <c r="P308" s="249">
        <f t="shared" si="660"/>
        <v>0</v>
      </c>
      <c r="Q308" s="249">
        <f t="shared" si="661"/>
        <v>0</v>
      </c>
      <c r="R308" s="438">
        <f t="shared" si="662"/>
        <v>0</v>
      </c>
      <c r="S308" s="449"/>
      <c r="T308" s="450"/>
      <c r="U308" s="450"/>
      <c r="V308" s="450"/>
      <c r="W308" s="450"/>
      <c r="X308" s="450"/>
      <c r="Y308" s="450"/>
      <c r="Z308" s="450"/>
      <c r="AA308" s="450"/>
      <c r="AB308" s="450"/>
      <c r="AC308" s="450"/>
      <c r="AD308" s="450"/>
      <c r="AE308" s="450"/>
      <c r="AF308" s="450"/>
      <c r="AG308" s="450"/>
      <c r="AH308" s="460"/>
      <c r="AI308" s="449"/>
      <c r="AJ308" s="450"/>
      <c r="AK308" s="450"/>
      <c r="AL308" s="450"/>
      <c r="AM308" s="450"/>
      <c r="AN308" s="450"/>
      <c r="AO308" s="450"/>
      <c r="AP308" s="450"/>
      <c r="AQ308" s="450"/>
      <c r="AR308" s="450"/>
      <c r="AS308" s="450"/>
      <c r="AT308" s="450"/>
      <c r="AU308" s="450"/>
      <c r="AV308" s="450"/>
      <c r="AW308" s="450"/>
      <c r="AX308" s="460"/>
      <c r="AY308" s="449"/>
      <c r="AZ308" s="450"/>
      <c r="BA308" s="450"/>
      <c r="BB308" s="450"/>
      <c r="BC308" s="450"/>
      <c r="BD308" s="450"/>
      <c r="BE308" s="450"/>
      <c r="BF308" s="450"/>
      <c r="BG308" s="450"/>
      <c r="BH308" s="450"/>
      <c r="BI308" s="450"/>
      <c r="BJ308" s="450"/>
      <c r="BK308" s="450"/>
      <c r="BL308" s="450"/>
      <c r="BM308" s="450"/>
      <c r="BN308" s="460"/>
      <c r="BO308" s="250"/>
    </row>
    <row r="309" spans="1:67" hidden="1" outlineLevel="2">
      <c r="B309" s="52" t="s">
        <v>1105</v>
      </c>
      <c r="C309" s="251">
        <f t="shared" si="647"/>
        <v>0</v>
      </c>
      <c r="D309" s="251">
        <f t="shared" si="648"/>
        <v>0</v>
      </c>
      <c r="E309" s="251">
        <f t="shared" si="649"/>
        <v>0</v>
      </c>
      <c r="F309" s="251">
        <f t="shared" si="650"/>
        <v>0</v>
      </c>
      <c r="G309" s="251">
        <f t="shared" si="651"/>
        <v>0</v>
      </c>
      <c r="H309" s="251">
        <f t="shared" si="652"/>
        <v>0</v>
      </c>
      <c r="I309" s="251">
        <f t="shared" si="653"/>
        <v>0</v>
      </c>
      <c r="J309" s="251">
        <f t="shared" si="654"/>
        <v>0</v>
      </c>
      <c r="K309" s="251">
        <f t="shared" si="655"/>
        <v>0</v>
      </c>
      <c r="L309" s="251">
        <f t="shared" si="656"/>
        <v>0</v>
      </c>
      <c r="M309" s="251">
        <f t="shared" si="657"/>
        <v>0</v>
      </c>
      <c r="N309" s="251">
        <f t="shared" si="658"/>
        <v>0</v>
      </c>
      <c r="O309" s="251">
        <f t="shared" si="659"/>
        <v>0</v>
      </c>
      <c r="P309" s="251">
        <f t="shared" si="660"/>
        <v>0</v>
      </c>
      <c r="Q309" s="251">
        <f t="shared" si="661"/>
        <v>0</v>
      </c>
      <c r="R309" s="439">
        <f t="shared" si="662"/>
        <v>0</v>
      </c>
      <c r="S309" s="451"/>
      <c r="T309" s="252"/>
      <c r="U309" s="252"/>
      <c r="V309" s="252"/>
      <c r="W309" s="252"/>
      <c r="X309" s="252"/>
      <c r="Y309" s="252"/>
      <c r="Z309" s="252"/>
      <c r="AA309" s="252"/>
      <c r="AB309" s="252"/>
      <c r="AC309" s="252"/>
      <c r="AD309" s="252"/>
      <c r="AE309" s="252"/>
      <c r="AF309" s="252"/>
      <c r="AG309" s="252"/>
      <c r="AH309" s="461"/>
      <c r="AI309" s="451"/>
      <c r="AJ309" s="252"/>
      <c r="AK309" s="252"/>
      <c r="AL309" s="252"/>
      <c r="AM309" s="252"/>
      <c r="AN309" s="252"/>
      <c r="AO309" s="252"/>
      <c r="AP309" s="252"/>
      <c r="AQ309" s="252"/>
      <c r="AR309" s="252"/>
      <c r="AS309" s="252"/>
      <c r="AT309" s="252"/>
      <c r="AU309" s="252"/>
      <c r="AV309" s="252"/>
      <c r="AW309" s="252"/>
      <c r="AX309" s="461"/>
      <c r="AY309" s="451"/>
      <c r="AZ309" s="252"/>
      <c r="BA309" s="252"/>
      <c r="BB309" s="252"/>
      <c r="BC309" s="252"/>
      <c r="BD309" s="252"/>
      <c r="BE309" s="252"/>
      <c r="BF309" s="252"/>
      <c r="BG309" s="252"/>
      <c r="BH309" s="252"/>
      <c r="BI309" s="252"/>
      <c r="BJ309" s="252"/>
      <c r="BK309" s="252"/>
      <c r="BL309" s="252"/>
      <c r="BM309" s="252"/>
      <c r="BN309" s="461"/>
      <c r="BO309" s="250"/>
    </row>
    <row r="310" spans="1:67" hidden="1" outlineLevel="2">
      <c r="B310" s="50" t="str">
        <f>$B$203&amp;": Ewe Lambs"</f>
        <v>Early: Ewe Lambs</v>
      </c>
      <c r="C310" s="246">
        <f t="shared" si="647"/>
        <v>0</v>
      </c>
      <c r="D310" s="246">
        <f t="shared" si="648"/>
        <v>0</v>
      </c>
      <c r="E310" s="246">
        <f t="shared" si="649"/>
        <v>0</v>
      </c>
      <c r="F310" s="246">
        <f t="shared" si="650"/>
        <v>0</v>
      </c>
      <c r="G310" s="246">
        <f t="shared" si="651"/>
        <v>0</v>
      </c>
      <c r="H310" s="246">
        <f t="shared" si="652"/>
        <v>0</v>
      </c>
      <c r="I310" s="246">
        <f t="shared" si="653"/>
        <v>0</v>
      </c>
      <c r="J310" s="246">
        <f t="shared" si="654"/>
        <v>0</v>
      </c>
      <c r="K310" s="246">
        <f t="shared" si="655"/>
        <v>0</v>
      </c>
      <c r="L310" s="246">
        <f t="shared" si="656"/>
        <v>0</v>
      </c>
      <c r="M310" s="246">
        <f t="shared" si="657"/>
        <v>0</v>
      </c>
      <c r="N310" s="246">
        <f t="shared" si="658"/>
        <v>0</v>
      </c>
      <c r="O310" s="246">
        <f t="shared" si="659"/>
        <v>0</v>
      </c>
      <c r="P310" s="246">
        <f t="shared" si="660"/>
        <v>0</v>
      </c>
      <c r="Q310" s="246">
        <f t="shared" si="661"/>
        <v>0</v>
      </c>
      <c r="R310" s="437">
        <f t="shared" si="662"/>
        <v>0</v>
      </c>
      <c r="S310" s="448"/>
      <c r="T310" s="247"/>
      <c r="U310" s="247"/>
      <c r="V310" s="247"/>
      <c r="W310" s="247"/>
      <c r="X310" s="247"/>
      <c r="Y310" s="247"/>
      <c r="Z310" s="247"/>
      <c r="AA310" s="247"/>
      <c r="AB310" s="247"/>
      <c r="AC310" s="247"/>
      <c r="AD310" s="247"/>
      <c r="AE310" s="247"/>
      <c r="AF310" s="247"/>
      <c r="AG310" s="247"/>
      <c r="AH310" s="459"/>
      <c r="AI310" s="448"/>
      <c r="AJ310" s="247"/>
      <c r="AK310" s="247"/>
      <c r="AL310" s="247"/>
      <c r="AM310" s="247"/>
      <c r="AN310" s="247"/>
      <c r="AO310" s="247"/>
      <c r="AP310" s="247"/>
      <c r="AQ310" s="247"/>
      <c r="AR310" s="247"/>
      <c r="AS310" s="247"/>
      <c r="AT310" s="247"/>
      <c r="AU310" s="247"/>
      <c r="AV310" s="247"/>
      <c r="AW310" s="247"/>
      <c r="AX310" s="459"/>
      <c r="AY310" s="448"/>
      <c r="AZ310" s="247"/>
      <c r="BA310" s="247"/>
      <c r="BB310" s="247"/>
      <c r="BC310" s="247"/>
      <c r="BD310" s="247"/>
      <c r="BE310" s="247"/>
      <c r="BF310" s="247"/>
      <c r="BG310" s="247"/>
      <c r="BH310" s="247"/>
      <c r="BI310" s="247"/>
      <c r="BJ310" s="247"/>
      <c r="BK310" s="247"/>
      <c r="BL310" s="247"/>
      <c r="BM310" s="247"/>
      <c r="BN310" s="459"/>
      <c r="BO310" s="248" t="s">
        <v>1068</v>
      </c>
    </row>
    <row r="311" spans="1:67" hidden="1" outlineLevel="2">
      <c r="B311" s="51" t="s">
        <v>1104</v>
      </c>
      <c r="C311" s="249">
        <f t="shared" si="647"/>
        <v>0</v>
      </c>
      <c r="D311" s="249">
        <f t="shared" si="648"/>
        <v>0</v>
      </c>
      <c r="E311" s="249">
        <f t="shared" si="649"/>
        <v>0</v>
      </c>
      <c r="F311" s="249">
        <f t="shared" si="650"/>
        <v>0</v>
      </c>
      <c r="G311" s="249">
        <f t="shared" si="651"/>
        <v>0</v>
      </c>
      <c r="H311" s="249">
        <f t="shared" si="652"/>
        <v>0</v>
      </c>
      <c r="I311" s="249">
        <f t="shared" si="653"/>
        <v>0</v>
      </c>
      <c r="J311" s="249">
        <f t="shared" si="654"/>
        <v>0</v>
      </c>
      <c r="K311" s="249">
        <f t="shared" si="655"/>
        <v>0</v>
      </c>
      <c r="L311" s="249">
        <f t="shared" si="656"/>
        <v>0</v>
      </c>
      <c r="M311" s="249">
        <f t="shared" si="657"/>
        <v>0</v>
      </c>
      <c r="N311" s="249">
        <f t="shared" si="658"/>
        <v>0</v>
      </c>
      <c r="O311" s="249">
        <f t="shared" si="659"/>
        <v>0</v>
      </c>
      <c r="P311" s="249">
        <f t="shared" si="660"/>
        <v>0</v>
      </c>
      <c r="Q311" s="249">
        <f t="shared" si="661"/>
        <v>0</v>
      </c>
      <c r="R311" s="438">
        <f t="shared" si="662"/>
        <v>0</v>
      </c>
      <c r="S311" s="449"/>
      <c r="T311" s="450"/>
      <c r="U311" s="450"/>
      <c r="V311" s="450"/>
      <c r="W311" s="450"/>
      <c r="X311" s="450"/>
      <c r="Y311" s="450"/>
      <c r="Z311" s="450"/>
      <c r="AA311" s="450"/>
      <c r="AB311" s="450"/>
      <c r="AC311" s="450"/>
      <c r="AD311" s="450"/>
      <c r="AE311" s="450"/>
      <c r="AF311" s="450"/>
      <c r="AG311" s="450"/>
      <c r="AH311" s="460"/>
      <c r="AI311" s="449"/>
      <c r="AJ311" s="450"/>
      <c r="AK311" s="450"/>
      <c r="AL311" s="450"/>
      <c r="AM311" s="450"/>
      <c r="AN311" s="450"/>
      <c r="AO311" s="450"/>
      <c r="AP311" s="450"/>
      <c r="AQ311" s="450"/>
      <c r="AR311" s="450"/>
      <c r="AS311" s="450"/>
      <c r="AT311" s="450"/>
      <c r="AU311" s="450"/>
      <c r="AV311" s="450"/>
      <c r="AW311" s="450"/>
      <c r="AX311" s="460"/>
      <c r="AY311" s="449"/>
      <c r="AZ311" s="450"/>
      <c r="BA311" s="450"/>
      <c r="BB311" s="450"/>
      <c r="BC311" s="450"/>
      <c r="BD311" s="450"/>
      <c r="BE311" s="450"/>
      <c r="BF311" s="450"/>
      <c r="BG311" s="450"/>
      <c r="BH311" s="450"/>
      <c r="BI311" s="450"/>
      <c r="BJ311" s="450"/>
      <c r="BK311" s="450"/>
      <c r="BL311" s="450"/>
      <c r="BM311" s="450"/>
      <c r="BN311" s="460"/>
      <c r="BO311" s="250"/>
    </row>
    <row r="312" spans="1:67" hidden="1" outlineLevel="2">
      <c r="B312" s="52" t="s">
        <v>1105</v>
      </c>
      <c r="C312" s="251">
        <f t="shared" si="647"/>
        <v>0</v>
      </c>
      <c r="D312" s="251">
        <f t="shared" si="648"/>
        <v>0</v>
      </c>
      <c r="E312" s="251">
        <f t="shared" si="649"/>
        <v>0</v>
      </c>
      <c r="F312" s="251">
        <f t="shared" si="650"/>
        <v>0</v>
      </c>
      <c r="G312" s="251">
        <f t="shared" si="651"/>
        <v>0</v>
      </c>
      <c r="H312" s="251">
        <f t="shared" si="652"/>
        <v>0</v>
      </c>
      <c r="I312" s="251">
        <f t="shared" si="653"/>
        <v>0</v>
      </c>
      <c r="J312" s="251">
        <f t="shared" si="654"/>
        <v>0</v>
      </c>
      <c r="K312" s="251">
        <f t="shared" si="655"/>
        <v>0</v>
      </c>
      <c r="L312" s="251">
        <f t="shared" si="656"/>
        <v>0</v>
      </c>
      <c r="M312" s="251">
        <f t="shared" si="657"/>
        <v>0</v>
      </c>
      <c r="N312" s="251">
        <f t="shared" si="658"/>
        <v>0</v>
      </c>
      <c r="O312" s="251">
        <f t="shared" si="659"/>
        <v>0</v>
      </c>
      <c r="P312" s="251">
        <f t="shared" si="660"/>
        <v>0</v>
      </c>
      <c r="Q312" s="251">
        <f t="shared" si="661"/>
        <v>0</v>
      </c>
      <c r="R312" s="439">
        <f t="shared" si="662"/>
        <v>0</v>
      </c>
      <c r="S312" s="451"/>
      <c r="T312" s="252"/>
      <c r="U312" s="252"/>
      <c r="V312" s="252"/>
      <c r="W312" s="252"/>
      <c r="X312" s="252"/>
      <c r="Y312" s="252"/>
      <c r="Z312" s="252"/>
      <c r="AA312" s="252"/>
      <c r="AB312" s="252"/>
      <c r="AC312" s="252"/>
      <c r="AD312" s="252"/>
      <c r="AE312" s="252"/>
      <c r="AF312" s="252"/>
      <c r="AG312" s="252"/>
      <c r="AH312" s="461"/>
      <c r="AI312" s="451"/>
      <c r="AJ312" s="252"/>
      <c r="AK312" s="252"/>
      <c r="AL312" s="252"/>
      <c r="AM312" s="252"/>
      <c r="AN312" s="252"/>
      <c r="AO312" s="252"/>
      <c r="AP312" s="252"/>
      <c r="AQ312" s="252"/>
      <c r="AR312" s="252"/>
      <c r="AS312" s="252"/>
      <c r="AT312" s="252"/>
      <c r="AU312" s="252"/>
      <c r="AV312" s="252"/>
      <c r="AW312" s="252"/>
      <c r="AX312" s="461"/>
      <c r="AY312" s="451"/>
      <c r="AZ312" s="252"/>
      <c r="BA312" s="252"/>
      <c r="BB312" s="252"/>
      <c r="BC312" s="252"/>
      <c r="BD312" s="252"/>
      <c r="BE312" s="252"/>
      <c r="BF312" s="252"/>
      <c r="BG312" s="252"/>
      <c r="BH312" s="252"/>
      <c r="BI312" s="252"/>
      <c r="BJ312" s="252"/>
      <c r="BK312" s="252"/>
      <c r="BL312" s="252"/>
      <c r="BM312" s="252"/>
      <c r="BN312" s="461"/>
      <c r="BO312" s="250"/>
    </row>
    <row r="313" spans="1:67" hidden="1" outlineLevel="2">
      <c r="B313" s="50" t="str">
        <f>$B$204&amp;": Ewe Lambs"</f>
        <v>Middle: Ewe Lambs</v>
      </c>
      <c r="C313" s="246">
        <f t="shared" si="647"/>
        <v>0</v>
      </c>
      <c r="D313" s="246">
        <f t="shared" si="648"/>
        <v>0</v>
      </c>
      <c r="E313" s="246">
        <f t="shared" si="649"/>
        <v>0</v>
      </c>
      <c r="F313" s="246">
        <f t="shared" si="650"/>
        <v>0</v>
      </c>
      <c r="G313" s="246">
        <f t="shared" si="651"/>
        <v>0</v>
      </c>
      <c r="H313" s="246">
        <f t="shared" si="652"/>
        <v>0</v>
      </c>
      <c r="I313" s="246">
        <f t="shared" si="653"/>
        <v>0</v>
      </c>
      <c r="J313" s="246">
        <f t="shared" si="654"/>
        <v>0</v>
      </c>
      <c r="K313" s="246">
        <f t="shared" si="655"/>
        <v>0</v>
      </c>
      <c r="L313" s="246">
        <f t="shared" si="656"/>
        <v>0</v>
      </c>
      <c r="M313" s="246">
        <f t="shared" si="657"/>
        <v>0</v>
      </c>
      <c r="N313" s="246">
        <f t="shared" si="658"/>
        <v>0</v>
      </c>
      <c r="O313" s="246">
        <f t="shared" si="659"/>
        <v>0</v>
      </c>
      <c r="P313" s="246">
        <f t="shared" si="660"/>
        <v>0</v>
      </c>
      <c r="Q313" s="246">
        <f t="shared" si="661"/>
        <v>0</v>
      </c>
      <c r="R313" s="437">
        <f t="shared" si="662"/>
        <v>0</v>
      </c>
      <c r="S313" s="448"/>
      <c r="T313" s="247"/>
      <c r="U313" s="247"/>
      <c r="V313" s="247"/>
      <c r="W313" s="247"/>
      <c r="X313" s="247"/>
      <c r="Y313" s="247"/>
      <c r="Z313" s="247"/>
      <c r="AA313" s="247"/>
      <c r="AB313" s="247"/>
      <c r="AC313" s="247"/>
      <c r="AD313" s="247"/>
      <c r="AE313" s="247"/>
      <c r="AF313" s="247"/>
      <c r="AG313" s="247"/>
      <c r="AH313" s="459"/>
      <c r="AI313" s="448"/>
      <c r="AJ313" s="247"/>
      <c r="AK313" s="247"/>
      <c r="AL313" s="247"/>
      <c r="AM313" s="247"/>
      <c r="AN313" s="247"/>
      <c r="AO313" s="247"/>
      <c r="AP313" s="247"/>
      <c r="AQ313" s="247"/>
      <c r="AR313" s="247"/>
      <c r="AS313" s="247"/>
      <c r="AT313" s="247"/>
      <c r="AU313" s="247"/>
      <c r="AV313" s="247"/>
      <c r="AW313" s="247"/>
      <c r="AX313" s="459"/>
      <c r="AY313" s="448"/>
      <c r="AZ313" s="247"/>
      <c r="BA313" s="247"/>
      <c r="BB313" s="247"/>
      <c r="BC313" s="247"/>
      <c r="BD313" s="247"/>
      <c r="BE313" s="247"/>
      <c r="BF313" s="247"/>
      <c r="BG313" s="247"/>
      <c r="BH313" s="247"/>
      <c r="BI313" s="247"/>
      <c r="BJ313" s="247"/>
      <c r="BK313" s="247"/>
      <c r="BL313" s="247"/>
      <c r="BM313" s="247"/>
      <c r="BN313" s="459"/>
      <c r="BO313" s="248" t="s">
        <v>1068</v>
      </c>
    </row>
    <row r="314" spans="1:67" hidden="1" outlineLevel="2">
      <c r="B314" s="51" t="s">
        <v>1104</v>
      </c>
      <c r="C314" s="249">
        <f t="shared" si="647"/>
        <v>0</v>
      </c>
      <c r="D314" s="249">
        <f t="shared" si="648"/>
        <v>0</v>
      </c>
      <c r="E314" s="249">
        <f t="shared" si="649"/>
        <v>0</v>
      </c>
      <c r="F314" s="249">
        <f t="shared" si="650"/>
        <v>0</v>
      </c>
      <c r="G314" s="249">
        <f t="shared" si="651"/>
        <v>0</v>
      </c>
      <c r="H314" s="249">
        <f t="shared" si="652"/>
        <v>0</v>
      </c>
      <c r="I314" s="249">
        <f t="shared" si="653"/>
        <v>0</v>
      </c>
      <c r="J314" s="249">
        <f t="shared" si="654"/>
        <v>0</v>
      </c>
      <c r="K314" s="249">
        <f t="shared" si="655"/>
        <v>0</v>
      </c>
      <c r="L314" s="249">
        <f t="shared" si="656"/>
        <v>0</v>
      </c>
      <c r="M314" s="249">
        <f t="shared" si="657"/>
        <v>0</v>
      </c>
      <c r="N314" s="249">
        <f t="shared" si="658"/>
        <v>0</v>
      </c>
      <c r="O314" s="249">
        <f t="shared" si="659"/>
        <v>0</v>
      </c>
      <c r="P314" s="249">
        <f t="shared" si="660"/>
        <v>0</v>
      </c>
      <c r="Q314" s="249">
        <f t="shared" si="661"/>
        <v>0</v>
      </c>
      <c r="R314" s="438">
        <f t="shared" si="662"/>
        <v>0</v>
      </c>
      <c r="S314" s="449"/>
      <c r="T314" s="450"/>
      <c r="U314" s="450"/>
      <c r="V314" s="450"/>
      <c r="W314" s="450"/>
      <c r="X314" s="450"/>
      <c r="Y314" s="450"/>
      <c r="Z314" s="450"/>
      <c r="AA314" s="450"/>
      <c r="AB314" s="450"/>
      <c r="AC314" s="450"/>
      <c r="AD314" s="450"/>
      <c r="AE314" s="450"/>
      <c r="AF314" s="450"/>
      <c r="AG314" s="450"/>
      <c r="AH314" s="460"/>
      <c r="AI314" s="449"/>
      <c r="AJ314" s="450"/>
      <c r="AK314" s="450"/>
      <c r="AL314" s="450"/>
      <c r="AM314" s="450"/>
      <c r="AN314" s="450"/>
      <c r="AO314" s="450"/>
      <c r="AP314" s="450"/>
      <c r="AQ314" s="450"/>
      <c r="AR314" s="450"/>
      <c r="AS314" s="450"/>
      <c r="AT314" s="450"/>
      <c r="AU314" s="450"/>
      <c r="AV314" s="450"/>
      <c r="AW314" s="450"/>
      <c r="AX314" s="460"/>
      <c r="AY314" s="449"/>
      <c r="AZ314" s="450"/>
      <c r="BA314" s="450"/>
      <c r="BB314" s="450"/>
      <c r="BC314" s="450"/>
      <c r="BD314" s="450"/>
      <c r="BE314" s="450"/>
      <c r="BF314" s="450"/>
      <c r="BG314" s="450"/>
      <c r="BH314" s="450"/>
      <c r="BI314" s="450"/>
      <c r="BJ314" s="450"/>
      <c r="BK314" s="450"/>
      <c r="BL314" s="450"/>
      <c r="BM314" s="450"/>
      <c r="BN314" s="460"/>
      <c r="BO314" s="250"/>
    </row>
    <row r="315" spans="1:67" hidden="1" outlineLevel="2">
      <c r="B315" s="52" t="s">
        <v>1105</v>
      </c>
      <c r="C315" s="251">
        <f t="shared" si="647"/>
        <v>0</v>
      </c>
      <c r="D315" s="251">
        <f t="shared" si="648"/>
        <v>0</v>
      </c>
      <c r="E315" s="251">
        <f t="shared" si="649"/>
        <v>0</v>
      </c>
      <c r="F315" s="251">
        <f t="shared" si="650"/>
        <v>0</v>
      </c>
      <c r="G315" s="251">
        <f t="shared" si="651"/>
        <v>0</v>
      </c>
      <c r="H315" s="251">
        <f t="shared" si="652"/>
        <v>0</v>
      </c>
      <c r="I315" s="251">
        <f t="shared" si="653"/>
        <v>0</v>
      </c>
      <c r="J315" s="251">
        <f t="shared" si="654"/>
        <v>0</v>
      </c>
      <c r="K315" s="251">
        <f t="shared" si="655"/>
        <v>0</v>
      </c>
      <c r="L315" s="251">
        <f t="shared" si="656"/>
        <v>0</v>
      </c>
      <c r="M315" s="251">
        <f t="shared" si="657"/>
        <v>0</v>
      </c>
      <c r="N315" s="251">
        <f t="shared" si="658"/>
        <v>0</v>
      </c>
      <c r="O315" s="251">
        <f t="shared" si="659"/>
        <v>0</v>
      </c>
      <c r="P315" s="251">
        <f t="shared" si="660"/>
        <v>0</v>
      </c>
      <c r="Q315" s="251">
        <f t="shared" si="661"/>
        <v>0</v>
      </c>
      <c r="R315" s="439">
        <f t="shared" si="662"/>
        <v>0</v>
      </c>
      <c r="S315" s="451"/>
      <c r="T315" s="252"/>
      <c r="U315" s="252"/>
      <c r="V315" s="252"/>
      <c r="W315" s="252"/>
      <c r="X315" s="252"/>
      <c r="Y315" s="252"/>
      <c r="Z315" s="252"/>
      <c r="AA315" s="252"/>
      <c r="AB315" s="252"/>
      <c r="AC315" s="252"/>
      <c r="AD315" s="252"/>
      <c r="AE315" s="252"/>
      <c r="AF315" s="252"/>
      <c r="AG315" s="252"/>
      <c r="AH315" s="461"/>
      <c r="AI315" s="451"/>
      <c r="AJ315" s="252"/>
      <c r="AK315" s="252"/>
      <c r="AL315" s="252"/>
      <c r="AM315" s="252"/>
      <c r="AN315" s="252"/>
      <c r="AO315" s="252"/>
      <c r="AP315" s="252"/>
      <c r="AQ315" s="252"/>
      <c r="AR315" s="252"/>
      <c r="AS315" s="252"/>
      <c r="AT315" s="252"/>
      <c r="AU315" s="252"/>
      <c r="AV315" s="252"/>
      <c r="AW315" s="252"/>
      <c r="AX315" s="461"/>
      <c r="AY315" s="451"/>
      <c r="AZ315" s="252"/>
      <c r="BA315" s="252"/>
      <c r="BB315" s="252"/>
      <c r="BC315" s="252"/>
      <c r="BD315" s="252"/>
      <c r="BE315" s="252"/>
      <c r="BF315" s="252"/>
      <c r="BG315" s="252"/>
      <c r="BH315" s="252"/>
      <c r="BI315" s="252"/>
      <c r="BJ315" s="252"/>
      <c r="BK315" s="252"/>
      <c r="BL315" s="252"/>
      <c r="BM315" s="252"/>
      <c r="BN315" s="461"/>
      <c r="BO315" s="250"/>
    </row>
    <row r="316" spans="1:67" hidden="1" outlineLevel="2">
      <c r="B316" s="50" t="str">
        <f>$B$205&amp;": Ewe Lambs"</f>
        <v>Late: Ewe Lambs</v>
      </c>
      <c r="C316" s="246">
        <f t="shared" si="647"/>
        <v>0</v>
      </c>
      <c r="D316" s="246">
        <f t="shared" si="648"/>
        <v>0</v>
      </c>
      <c r="E316" s="246">
        <f t="shared" si="649"/>
        <v>0</v>
      </c>
      <c r="F316" s="246">
        <f t="shared" si="650"/>
        <v>0</v>
      </c>
      <c r="G316" s="246">
        <f t="shared" si="651"/>
        <v>0</v>
      </c>
      <c r="H316" s="246">
        <f t="shared" si="652"/>
        <v>0</v>
      </c>
      <c r="I316" s="246">
        <f t="shared" si="653"/>
        <v>0</v>
      </c>
      <c r="J316" s="246">
        <f t="shared" si="654"/>
        <v>0</v>
      </c>
      <c r="K316" s="246">
        <f t="shared" si="655"/>
        <v>0</v>
      </c>
      <c r="L316" s="246">
        <f t="shared" si="656"/>
        <v>0</v>
      </c>
      <c r="M316" s="246">
        <f t="shared" si="657"/>
        <v>0</v>
      </c>
      <c r="N316" s="246">
        <f t="shared" si="658"/>
        <v>0</v>
      </c>
      <c r="O316" s="246">
        <f t="shared" si="659"/>
        <v>0</v>
      </c>
      <c r="P316" s="246">
        <f t="shared" si="660"/>
        <v>0</v>
      </c>
      <c r="Q316" s="246">
        <f t="shared" si="661"/>
        <v>0</v>
      </c>
      <c r="R316" s="437">
        <f t="shared" si="662"/>
        <v>0</v>
      </c>
      <c r="S316" s="448"/>
      <c r="T316" s="247"/>
      <c r="U316" s="247"/>
      <c r="V316" s="247"/>
      <c r="W316" s="247"/>
      <c r="X316" s="247"/>
      <c r="Y316" s="247"/>
      <c r="Z316" s="247"/>
      <c r="AA316" s="247"/>
      <c r="AB316" s="247"/>
      <c r="AC316" s="247"/>
      <c r="AD316" s="247"/>
      <c r="AE316" s="247"/>
      <c r="AF316" s="247"/>
      <c r="AG316" s="247"/>
      <c r="AH316" s="459"/>
      <c r="AI316" s="448"/>
      <c r="AJ316" s="247"/>
      <c r="AK316" s="247"/>
      <c r="AL316" s="247"/>
      <c r="AM316" s="247"/>
      <c r="AN316" s="247"/>
      <c r="AO316" s="247"/>
      <c r="AP316" s="247"/>
      <c r="AQ316" s="247"/>
      <c r="AR316" s="247"/>
      <c r="AS316" s="247"/>
      <c r="AT316" s="247"/>
      <c r="AU316" s="247"/>
      <c r="AV316" s="247"/>
      <c r="AW316" s="247"/>
      <c r="AX316" s="459"/>
      <c r="AY316" s="448"/>
      <c r="AZ316" s="247"/>
      <c r="BA316" s="247"/>
      <c r="BB316" s="247"/>
      <c r="BC316" s="247"/>
      <c r="BD316" s="247"/>
      <c r="BE316" s="247"/>
      <c r="BF316" s="247"/>
      <c r="BG316" s="247"/>
      <c r="BH316" s="247"/>
      <c r="BI316" s="247"/>
      <c r="BJ316" s="247"/>
      <c r="BK316" s="247"/>
      <c r="BL316" s="247"/>
      <c r="BM316" s="247"/>
      <c r="BN316" s="459"/>
      <c r="BO316" s="248" t="s">
        <v>1068</v>
      </c>
    </row>
    <row r="317" spans="1:67" hidden="1" outlineLevel="2">
      <c r="B317" s="51" t="s">
        <v>1104</v>
      </c>
      <c r="C317" s="249">
        <f t="shared" si="647"/>
        <v>0</v>
      </c>
      <c r="D317" s="249">
        <f t="shared" si="648"/>
        <v>0</v>
      </c>
      <c r="E317" s="249">
        <f t="shared" si="649"/>
        <v>0</v>
      </c>
      <c r="F317" s="249">
        <f t="shared" si="650"/>
        <v>0</v>
      </c>
      <c r="G317" s="249">
        <f t="shared" si="651"/>
        <v>0</v>
      </c>
      <c r="H317" s="249">
        <f t="shared" si="652"/>
        <v>0</v>
      </c>
      <c r="I317" s="249">
        <f t="shared" si="653"/>
        <v>0</v>
      </c>
      <c r="J317" s="249">
        <f t="shared" si="654"/>
        <v>0</v>
      </c>
      <c r="K317" s="249">
        <f t="shared" si="655"/>
        <v>0</v>
      </c>
      <c r="L317" s="249">
        <f t="shared" si="656"/>
        <v>0</v>
      </c>
      <c r="M317" s="249">
        <f t="shared" si="657"/>
        <v>0</v>
      </c>
      <c r="N317" s="249">
        <f t="shared" si="658"/>
        <v>0</v>
      </c>
      <c r="O317" s="249">
        <f t="shared" si="659"/>
        <v>0</v>
      </c>
      <c r="P317" s="249">
        <f t="shared" si="660"/>
        <v>0</v>
      </c>
      <c r="Q317" s="249">
        <f t="shared" si="661"/>
        <v>0</v>
      </c>
      <c r="R317" s="438">
        <f t="shared" si="662"/>
        <v>0</v>
      </c>
      <c r="S317" s="449"/>
      <c r="T317" s="450"/>
      <c r="U317" s="450"/>
      <c r="V317" s="450"/>
      <c r="W317" s="450"/>
      <c r="X317" s="450"/>
      <c r="Y317" s="450"/>
      <c r="Z317" s="450"/>
      <c r="AA317" s="450"/>
      <c r="AB317" s="450"/>
      <c r="AC317" s="450"/>
      <c r="AD317" s="450"/>
      <c r="AE317" s="450"/>
      <c r="AF317" s="450"/>
      <c r="AG317" s="450"/>
      <c r="AH317" s="460"/>
      <c r="AI317" s="449"/>
      <c r="AJ317" s="450"/>
      <c r="AK317" s="450"/>
      <c r="AL317" s="450"/>
      <c r="AM317" s="450"/>
      <c r="AN317" s="450"/>
      <c r="AO317" s="450"/>
      <c r="AP317" s="450"/>
      <c r="AQ317" s="450"/>
      <c r="AR317" s="450"/>
      <c r="AS317" s="450"/>
      <c r="AT317" s="450"/>
      <c r="AU317" s="450"/>
      <c r="AV317" s="450"/>
      <c r="AW317" s="450"/>
      <c r="AX317" s="460"/>
      <c r="AY317" s="449"/>
      <c r="AZ317" s="450"/>
      <c r="BA317" s="450"/>
      <c r="BB317" s="450"/>
      <c r="BC317" s="450"/>
      <c r="BD317" s="450"/>
      <c r="BE317" s="450"/>
      <c r="BF317" s="450"/>
      <c r="BG317" s="450"/>
      <c r="BH317" s="450"/>
      <c r="BI317" s="450"/>
      <c r="BJ317" s="450"/>
      <c r="BK317" s="450"/>
      <c r="BL317" s="450"/>
      <c r="BM317" s="450"/>
      <c r="BN317" s="460"/>
      <c r="BO317" s="250"/>
    </row>
    <row r="318" spans="1:67" hidden="1" outlineLevel="2">
      <c r="B318" s="52" t="s">
        <v>1105</v>
      </c>
      <c r="C318" s="251">
        <f t="shared" si="647"/>
        <v>0</v>
      </c>
      <c r="D318" s="251">
        <f t="shared" si="648"/>
        <v>0</v>
      </c>
      <c r="E318" s="251">
        <f t="shared" si="649"/>
        <v>0</v>
      </c>
      <c r="F318" s="251">
        <f t="shared" si="650"/>
        <v>0</v>
      </c>
      <c r="G318" s="251">
        <f t="shared" si="651"/>
        <v>0</v>
      </c>
      <c r="H318" s="251">
        <f t="shared" si="652"/>
        <v>0</v>
      </c>
      <c r="I318" s="251">
        <f t="shared" si="653"/>
        <v>0</v>
      </c>
      <c r="J318" s="251">
        <f t="shared" si="654"/>
        <v>0</v>
      </c>
      <c r="K318" s="251">
        <f t="shared" si="655"/>
        <v>0</v>
      </c>
      <c r="L318" s="251">
        <f t="shared" si="656"/>
        <v>0</v>
      </c>
      <c r="M318" s="251">
        <f t="shared" si="657"/>
        <v>0</v>
      </c>
      <c r="N318" s="251">
        <f t="shared" si="658"/>
        <v>0</v>
      </c>
      <c r="O318" s="251">
        <f t="shared" si="659"/>
        <v>0</v>
      </c>
      <c r="P318" s="251">
        <f t="shared" si="660"/>
        <v>0</v>
      </c>
      <c r="Q318" s="251">
        <f t="shared" si="661"/>
        <v>0</v>
      </c>
      <c r="R318" s="439">
        <f t="shared" si="662"/>
        <v>0</v>
      </c>
      <c r="S318" s="451"/>
      <c r="T318" s="252"/>
      <c r="U318" s="252"/>
      <c r="V318" s="252"/>
      <c r="W318" s="252"/>
      <c r="X318" s="252"/>
      <c r="Y318" s="252"/>
      <c r="Z318" s="252"/>
      <c r="AA318" s="252"/>
      <c r="AB318" s="252"/>
      <c r="AC318" s="252"/>
      <c r="AD318" s="252"/>
      <c r="AE318" s="252"/>
      <c r="AF318" s="252"/>
      <c r="AG318" s="252"/>
      <c r="AH318" s="461"/>
      <c r="AI318" s="451"/>
      <c r="AJ318" s="252"/>
      <c r="AK318" s="252"/>
      <c r="AL318" s="252"/>
      <c r="AM318" s="252"/>
      <c r="AN318" s="252"/>
      <c r="AO318" s="252"/>
      <c r="AP318" s="252"/>
      <c r="AQ318" s="252"/>
      <c r="AR318" s="252"/>
      <c r="AS318" s="252"/>
      <c r="AT318" s="252"/>
      <c r="AU318" s="252"/>
      <c r="AV318" s="252"/>
      <c r="AW318" s="252"/>
      <c r="AX318" s="461"/>
      <c r="AY318" s="451"/>
      <c r="AZ318" s="252"/>
      <c r="BA318" s="252"/>
      <c r="BB318" s="252"/>
      <c r="BC318" s="252"/>
      <c r="BD318" s="252"/>
      <c r="BE318" s="252"/>
      <c r="BF318" s="252"/>
      <c r="BG318" s="252"/>
      <c r="BH318" s="252"/>
      <c r="BI318" s="252"/>
      <c r="BJ318" s="252"/>
      <c r="BK318" s="252"/>
      <c r="BL318" s="252"/>
      <c r="BM318" s="252"/>
      <c r="BN318" s="461"/>
      <c r="BO318" s="250"/>
    </row>
    <row r="319" spans="1:67" hidden="1" outlineLevel="2">
      <c r="B319" s="50" t="str">
        <f>$B$206&amp;": Ewe Lambs"</f>
        <v>V. Late: Ewe Lambs</v>
      </c>
      <c r="C319" s="246">
        <f t="shared" ref="C319:C321" si="663">CHOOSE(d.Region,S319,AI319,AY319)</f>
        <v>0</v>
      </c>
      <c r="D319" s="246">
        <f t="shared" ref="D319:D321" si="664">CHOOSE(d.Region,T319,AJ319,AZ319)</f>
        <v>0</v>
      </c>
      <c r="E319" s="246">
        <f t="shared" ref="E319:E321" si="665">CHOOSE(d.Region,U319,AK319,BA319)</f>
        <v>0</v>
      </c>
      <c r="F319" s="246">
        <f t="shared" ref="F319:F321" si="666">CHOOSE(d.Region,V319,AL319,BB319)</f>
        <v>0</v>
      </c>
      <c r="G319" s="246">
        <f t="shared" ref="G319:G321" si="667">CHOOSE(d.Region,W319,AM319,BC319)</f>
        <v>0</v>
      </c>
      <c r="H319" s="246">
        <f t="shared" ref="H319:H321" si="668">CHOOSE(d.Region,X319,AN319,BD319)</f>
        <v>0</v>
      </c>
      <c r="I319" s="246">
        <f t="shared" ref="I319:I321" si="669">CHOOSE(d.Region,Y319,AO319,BE319)</f>
        <v>0</v>
      </c>
      <c r="J319" s="246">
        <f t="shared" ref="J319:J321" si="670">CHOOSE(d.Region,Z319,AP319,BF319)</f>
        <v>0</v>
      </c>
      <c r="K319" s="246">
        <f t="shared" ref="K319:K321" si="671">CHOOSE(d.Region,AA319,AQ319,BG319)</f>
        <v>0</v>
      </c>
      <c r="L319" s="246">
        <f t="shared" ref="L319:L321" si="672">CHOOSE(d.Region,AB319,AR319,BH319)</f>
        <v>0</v>
      </c>
      <c r="M319" s="246">
        <f t="shared" ref="M319:M321" si="673">CHOOSE(d.Region,AC319,AS319,BI319)</f>
        <v>0</v>
      </c>
      <c r="N319" s="246">
        <f t="shared" ref="N319:N321" si="674">CHOOSE(d.Region,AD319,AT319,BJ319)</f>
        <v>0</v>
      </c>
      <c r="O319" s="246">
        <f t="shared" ref="O319:O321" si="675">CHOOSE(d.Region,AE319,AU319,BK319)</f>
        <v>0</v>
      </c>
      <c r="P319" s="246">
        <f t="shared" ref="P319:P321" si="676">CHOOSE(d.Region,AF319,AV319,BL319)</f>
        <v>0</v>
      </c>
      <c r="Q319" s="246">
        <f t="shared" ref="Q319:Q321" si="677">CHOOSE(d.Region,AG319,AW319,BM319)</f>
        <v>0</v>
      </c>
      <c r="R319" s="437">
        <f t="shared" ref="R319:R321" si="678">CHOOSE(d.Region,AH319,AX319,BN319)</f>
        <v>0</v>
      </c>
      <c r="S319" s="448"/>
      <c r="T319" s="247"/>
      <c r="U319" s="247"/>
      <c r="V319" s="247"/>
      <c r="W319" s="247"/>
      <c r="X319" s="247"/>
      <c r="Y319" s="247"/>
      <c r="Z319" s="247"/>
      <c r="AA319" s="247"/>
      <c r="AB319" s="247"/>
      <c r="AC319" s="247"/>
      <c r="AD319" s="247"/>
      <c r="AE319" s="247"/>
      <c r="AF319" s="247"/>
      <c r="AG319" s="247"/>
      <c r="AH319" s="459"/>
      <c r="AI319" s="448"/>
      <c r="AJ319" s="247"/>
      <c r="AK319" s="247"/>
      <c r="AL319" s="247"/>
      <c r="AM319" s="247"/>
      <c r="AN319" s="247"/>
      <c r="AO319" s="247"/>
      <c r="AP319" s="247"/>
      <c r="AQ319" s="247"/>
      <c r="AR319" s="247"/>
      <c r="AS319" s="247"/>
      <c r="AT319" s="247"/>
      <c r="AU319" s="247"/>
      <c r="AV319" s="247"/>
      <c r="AW319" s="247"/>
      <c r="AX319" s="459"/>
      <c r="AY319" s="448"/>
      <c r="AZ319" s="247"/>
      <c r="BA319" s="247"/>
      <c r="BB319" s="247"/>
      <c r="BC319" s="247"/>
      <c r="BD319" s="247"/>
      <c r="BE319" s="247"/>
      <c r="BF319" s="247"/>
      <c r="BG319" s="247"/>
      <c r="BH319" s="247"/>
      <c r="BI319" s="247"/>
      <c r="BJ319" s="247"/>
      <c r="BK319" s="247"/>
      <c r="BL319" s="247"/>
      <c r="BM319" s="247"/>
      <c r="BN319" s="459"/>
      <c r="BO319" s="248" t="s">
        <v>1068</v>
      </c>
    </row>
    <row r="320" spans="1:67" hidden="1" outlineLevel="2">
      <c r="B320" s="51" t="s">
        <v>1104</v>
      </c>
      <c r="C320" s="249">
        <f t="shared" si="663"/>
        <v>0</v>
      </c>
      <c r="D320" s="249">
        <f t="shared" si="664"/>
        <v>0</v>
      </c>
      <c r="E320" s="249">
        <f t="shared" si="665"/>
        <v>0</v>
      </c>
      <c r="F320" s="249">
        <f t="shared" si="666"/>
        <v>0</v>
      </c>
      <c r="G320" s="249">
        <f t="shared" si="667"/>
        <v>0</v>
      </c>
      <c r="H320" s="249">
        <f t="shared" si="668"/>
        <v>0</v>
      </c>
      <c r="I320" s="249">
        <f t="shared" si="669"/>
        <v>0</v>
      </c>
      <c r="J320" s="249">
        <f t="shared" si="670"/>
        <v>0</v>
      </c>
      <c r="K320" s="249">
        <f t="shared" si="671"/>
        <v>0</v>
      </c>
      <c r="L320" s="249">
        <f t="shared" si="672"/>
        <v>0</v>
      </c>
      <c r="M320" s="249">
        <f t="shared" si="673"/>
        <v>0</v>
      </c>
      <c r="N320" s="249">
        <f t="shared" si="674"/>
        <v>0</v>
      </c>
      <c r="O320" s="249">
        <f t="shared" si="675"/>
        <v>0</v>
      </c>
      <c r="P320" s="249">
        <f t="shared" si="676"/>
        <v>0</v>
      </c>
      <c r="Q320" s="249">
        <f t="shared" si="677"/>
        <v>0</v>
      </c>
      <c r="R320" s="438">
        <f t="shared" si="678"/>
        <v>0</v>
      </c>
      <c r="S320" s="449"/>
      <c r="T320" s="450"/>
      <c r="U320" s="450"/>
      <c r="V320" s="450"/>
      <c r="W320" s="450"/>
      <c r="X320" s="450"/>
      <c r="Y320" s="450"/>
      <c r="Z320" s="450"/>
      <c r="AA320" s="450"/>
      <c r="AB320" s="450"/>
      <c r="AC320" s="450"/>
      <c r="AD320" s="450"/>
      <c r="AE320" s="450"/>
      <c r="AF320" s="450"/>
      <c r="AG320" s="450"/>
      <c r="AH320" s="460"/>
      <c r="AI320" s="449"/>
      <c r="AJ320" s="450"/>
      <c r="AK320" s="450"/>
      <c r="AL320" s="450"/>
      <c r="AM320" s="450"/>
      <c r="AN320" s="450"/>
      <c r="AO320" s="450"/>
      <c r="AP320" s="450"/>
      <c r="AQ320" s="450"/>
      <c r="AR320" s="450"/>
      <c r="AS320" s="450"/>
      <c r="AT320" s="450"/>
      <c r="AU320" s="450"/>
      <c r="AV320" s="450"/>
      <c r="AW320" s="450"/>
      <c r="AX320" s="460"/>
      <c r="AY320" s="449"/>
      <c r="AZ320" s="450"/>
      <c r="BA320" s="450"/>
      <c r="BB320" s="450"/>
      <c r="BC320" s="450"/>
      <c r="BD320" s="450"/>
      <c r="BE320" s="450"/>
      <c r="BF320" s="450"/>
      <c r="BG320" s="450"/>
      <c r="BH320" s="450"/>
      <c r="BI320" s="450"/>
      <c r="BJ320" s="450"/>
      <c r="BK320" s="450"/>
      <c r="BL320" s="450"/>
      <c r="BM320" s="450"/>
      <c r="BN320" s="460"/>
      <c r="BO320" s="250"/>
    </row>
    <row r="321" spans="2:67" hidden="1" outlineLevel="2">
      <c r="B321" s="52" t="s">
        <v>1105</v>
      </c>
      <c r="C321" s="251">
        <f t="shared" si="663"/>
        <v>0</v>
      </c>
      <c r="D321" s="251">
        <f t="shared" si="664"/>
        <v>0</v>
      </c>
      <c r="E321" s="251">
        <f t="shared" si="665"/>
        <v>0</v>
      </c>
      <c r="F321" s="251">
        <f t="shared" si="666"/>
        <v>0</v>
      </c>
      <c r="G321" s="251">
        <f t="shared" si="667"/>
        <v>0</v>
      </c>
      <c r="H321" s="251">
        <f t="shared" si="668"/>
        <v>0</v>
      </c>
      <c r="I321" s="251">
        <f t="shared" si="669"/>
        <v>0</v>
      </c>
      <c r="J321" s="251">
        <f t="shared" si="670"/>
        <v>0</v>
      </c>
      <c r="K321" s="251">
        <f t="shared" si="671"/>
        <v>0</v>
      </c>
      <c r="L321" s="251">
        <f t="shared" si="672"/>
        <v>0</v>
      </c>
      <c r="M321" s="251">
        <f t="shared" si="673"/>
        <v>0</v>
      </c>
      <c r="N321" s="251">
        <f t="shared" si="674"/>
        <v>0</v>
      </c>
      <c r="O321" s="251">
        <f t="shared" si="675"/>
        <v>0</v>
      </c>
      <c r="P321" s="251">
        <f t="shared" si="676"/>
        <v>0</v>
      </c>
      <c r="Q321" s="251">
        <f t="shared" si="677"/>
        <v>0</v>
      </c>
      <c r="R321" s="439">
        <f t="shared" si="678"/>
        <v>0</v>
      </c>
      <c r="S321" s="451"/>
      <c r="T321" s="252"/>
      <c r="U321" s="252"/>
      <c r="V321" s="252"/>
      <c r="W321" s="252"/>
      <c r="X321" s="252"/>
      <c r="Y321" s="252"/>
      <c r="Z321" s="252"/>
      <c r="AA321" s="252"/>
      <c r="AB321" s="252"/>
      <c r="AC321" s="252"/>
      <c r="AD321" s="252"/>
      <c r="AE321" s="252"/>
      <c r="AF321" s="252"/>
      <c r="AG321" s="252"/>
      <c r="AH321" s="461"/>
      <c r="AI321" s="451"/>
      <c r="AJ321" s="252"/>
      <c r="AK321" s="252"/>
      <c r="AL321" s="252"/>
      <c r="AM321" s="252"/>
      <c r="AN321" s="252"/>
      <c r="AO321" s="252"/>
      <c r="AP321" s="252"/>
      <c r="AQ321" s="252"/>
      <c r="AR321" s="252"/>
      <c r="AS321" s="252"/>
      <c r="AT321" s="252"/>
      <c r="AU321" s="252"/>
      <c r="AV321" s="252"/>
      <c r="AW321" s="252"/>
      <c r="AX321" s="461"/>
      <c r="AY321" s="451"/>
      <c r="AZ321" s="252"/>
      <c r="BA321" s="252"/>
      <c r="BB321" s="252"/>
      <c r="BC321" s="252"/>
      <c r="BD321" s="252"/>
      <c r="BE321" s="252"/>
      <c r="BF321" s="252"/>
      <c r="BG321" s="252"/>
      <c r="BH321" s="252"/>
      <c r="BI321" s="252"/>
      <c r="BJ321" s="252"/>
      <c r="BK321" s="252"/>
      <c r="BL321" s="252"/>
      <c r="BM321" s="252"/>
      <c r="BN321" s="461"/>
      <c r="BO321" s="250"/>
    </row>
    <row r="322" spans="2:67" hidden="1" outlineLevel="2">
      <c r="B322" s="50" t="str">
        <f>$B$207&amp;": Ewe Lambs"</f>
        <v>7mo with 0% mated: Ewe Lambs</v>
      </c>
      <c r="C322" s="246">
        <f t="shared" si="647"/>
        <v>0</v>
      </c>
      <c r="D322" s="246">
        <f t="shared" si="648"/>
        <v>0</v>
      </c>
      <c r="E322" s="246">
        <f t="shared" si="649"/>
        <v>0</v>
      </c>
      <c r="F322" s="246">
        <f t="shared" si="650"/>
        <v>0</v>
      </c>
      <c r="G322" s="246">
        <f t="shared" si="651"/>
        <v>0</v>
      </c>
      <c r="H322" s="246">
        <f t="shared" si="652"/>
        <v>0</v>
      </c>
      <c r="I322" s="246">
        <f t="shared" si="653"/>
        <v>0</v>
      </c>
      <c r="J322" s="246">
        <f t="shared" si="654"/>
        <v>0</v>
      </c>
      <c r="K322" s="246">
        <f t="shared" si="655"/>
        <v>0</v>
      </c>
      <c r="L322" s="246">
        <f t="shared" si="656"/>
        <v>0</v>
      </c>
      <c r="M322" s="246">
        <f t="shared" si="657"/>
        <v>0</v>
      </c>
      <c r="N322" s="246">
        <f t="shared" si="658"/>
        <v>0</v>
      </c>
      <c r="O322" s="246">
        <f t="shared" si="659"/>
        <v>0</v>
      </c>
      <c r="P322" s="246">
        <f t="shared" si="660"/>
        <v>0</v>
      </c>
      <c r="Q322" s="246">
        <f t="shared" si="661"/>
        <v>0</v>
      </c>
      <c r="R322" s="437">
        <f t="shared" si="662"/>
        <v>0</v>
      </c>
      <c r="S322" s="350">
        <f>S307</f>
        <v>0</v>
      </c>
      <c r="T322" s="350">
        <f t="shared" ref="T322:BN322" si="679">T307</f>
        <v>0</v>
      </c>
      <c r="U322" s="350">
        <f t="shared" si="679"/>
        <v>0</v>
      </c>
      <c r="V322" s="350">
        <f t="shared" si="679"/>
        <v>0</v>
      </c>
      <c r="W322" s="350">
        <f t="shared" si="679"/>
        <v>0</v>
      </c>
      <c r="X322" s="350">
        <f t="shared" si="679"/>
        <v>0</v>
      </c>
      <c r="Y322" s="350">
        <f t="shared" si="679"/>
        <v>0</v>
      </c>
      <c r="Z322" s="350">
        <f t="shared" si="679"/>
        <v>0</v>
      </c>
      <c r="AA322" s="350">
        <f t="shared" si="679"/>
        <v>0</v>
      </c>
      <c r="AB322" s="350">
        <f t="shared" si="679"/>
        <v>0</v>
      </c>
      <c r="AC322" s="350">
        <f t="shared" si="679"/>
        <v>0</v>
      </c>
      <c r="AD322" s="350">
        <f t="shared" si="679"/>
        <v>0</v>
      </c>
      <c r="AE322" s="350">
        <f t="shared" si="679"/>
        <v>0</v>
      </c>
      <c r="AF322" s="350">
        <f t="shared" si="679"/>
        <v>0</v>
      </c>
      <c r="AG322" s="350">
        <f t="shared" si="679"/>
        <v>0</v>
      </c>
      <c r="AH322" s="350">
        <f t="shared" si="679"/>
        <v>0</v>
      </c>
      <c r="AI322" s="350">
        <f t="shared" si="679"/>
        <v>0</v>
      </c>
      <c r="AJ322" s="350">
        <f t="shared" si="679"/>
        <v>0</v>
      </c>
      <c r="AK322" s="350">
        <f t="shared" si="679"/>
        <v>0</v>
      </c>
      <c r="AL322" s="350">
        <f t="shared" si="679"/>
        <v>0</v>
      </c>
      <c r="AM322" s="350">
        <f t="shared" si="679"/>
        <v>0</v>
      </c>
      <c r="AN322" s="350">
        <f t="shared" si="679"/>
        <v>0</v>
      </c>
      <c r="AO322" s="350">
        <f t="shared" si="679"/>
        <v>0</v>
      </c>
      <c r="AP322" s="350">
        <f t="shared" si="679"/>
        <v>0</v>
      </c>
      <c r="AQ322" s="350">
        <f t="shared" si="679"/>
        <v>0</v>
      </c>
      <c r="AR322" s="350">
        <f t="shared" si="679"/>
        <v>0</v>
      </c>
      <c r="AS322" s="350">
        <f t="shared" si="679"/>
        <v>0</v>
      </c>
      <c r="AT322" s="350">
        <f t="shared" si="679"/>
        <v>0</v>
      </c>
      <c r="AU322" s="350">
        <f t="shared" si="679"/>
        <v>0</v>
      </c>
      <c r="AV322" s="350">
        <f t="shared" si="679"/>
        <v>0</v>
      </c>
      <c r="AW322" s="350">
        <f t="shared" si="679"/>
        <v>0</v>
      </c>
      <c r="AX322" s="350">
        <f t="shared" si="679"/>
        <v>0</v>
      </c>
      <c r="AY322" s="350">
        <f t="shared" si="679"/>
        <v>0</v>
      </c>
      <c r="AZ322" s="350">
        <f t="shared" si="679"/>
        <v>0</v>
      </c>
      <c r="BA322" s="350">
        <f t="shared" si="679"/>
        <v>0</v>
      </c>
      <c r="BB322" s="350">
        <f t="shared" si="679"/>
        <v>0</v>
      </c>
      <c r="BC322" s="350">
        <f t="shared" si="679"/>
        <v>0</v>
      </c>
      <c r="BD322" s="350">
        <f t="shared" si="679"/>
        <v>0</v>
      </c>
      <c r="BE322" s="350">
        <f t="shared" si="679"/>
        <v>0</v>
      </c>
      <c r="BF322" s="350">
        <f t="shared" si="679"/>
        <v>0</v>
      </c>
      <c r="BG322" s="350">
        <f t="shared" si="679"/>
        <v>0</v>
      </c>
      <c r="BH322" s="350">
        <f t="shared" si="679"/>
        <v>0</v>
      </c>
      <c r="BI322" s="350">
        <f t="shared" si="679"/>
        <v>0</v>
      </c>
      <c r="BJ322" s="350">
        <f t="shared" si="679"/>
        <v>0</v>
      </c>
      <c r="BK322" s="350">
        <f t="shared" si="679"/>
        <v>0</v>
      </c>
      <c r="BL322" s="350">
        <f t="shared" si="679"/>
        <v>0</v>
      </c>
      <c r="BM322" s="350">
        <f t="shared" si="679"/>
        <v>0</v>
      </c>
      <c r="BN322" s="350">
        <f t="shared" si="679"/>
        <v>0</v>
      </c>
      <c r="BO322" s="248" t="s">
        <v>1068</v>
      </c>
    </row>
    <row r="323" spans="2:67" hidden="1" outlineLevel="2">
      <c r="B323" s="51" t="s">
        <v>1104</v>
      </c>
      <c r="C323" s="249">
        <f t="shared" si="647"/>
        <v>0</v>
      </c>
      <c r="D323" s="249">
        <f t="shared" si="648"/>
        <v>0</v>
      </c>
      <c r="E323" s="249">
        <f t="shared" si="649"/>
        <v>0</v>
      </c>
      <c r="F323" s="249">
        <f t="shared" si="650"/>
        <v>0</v>
      </c>
      <c r="G323" s="249">
        <f t="shared" si="651"/>
        <v>0</v>
      </c>
      <c r="H323" s="249">
        <f t="shared" si="652"/>
        <v>0</v>
      </c>
      <c r="I323" s="249">
        <f t="shared" si="653"/>
        <v>0</v>
      </c>
      <c r="J323" s="249">
        <f t="shared" si="654"/>
        <v>0</v>
      </c>
      <c r="K323" s="249">
        <f t="shared" si="655"/>
        <v>0</v>
      </c>
      <c r="L323" s="249">
        <f t="shared" si="656"/>
        <v>0</v>
      </c>
      <c r="M323" s="249">
        <f t="shared" si="657"/>
        <v>0</v>
      </c>
      <c r="N323" s="249">
        <f t="shared" si="658"/>
        <v>0</v>
      </c>
      <c r="O323" s="249">
        <f t="shared" si="659"/>
        <v>0</v>
      </c>
      <c r="P323" s="249">
        <f t="shared" si="660"/>
        <v>0</v>
      </c>
      <c r="Q323" s="249">
        <f t="shared" si="661"/>
        <v>0</v>
      </c>
      <c r="R323" s="438">
        <f t="shared" si="662"/>
        <v>0</v>
      </c>
      <c r="S323" s="350">
        <f t="shared" ref="S323:BN323" si="680">S308</f>
        <v>0</v>
      </c>
      <c r="T323" s="350">
        <f t="shared" si="680"/>
        <v>0</v>
      </c>
      <c r="U323" s="350">
        <f t="shared" si="680"/>
        <v>0</v>
      </c>
      <c r="V323" s="350">
        <f t="shared" si="680"/>
        <v>0</v>
      </c>
      <c r="W323" s="350">
        <f t="shared" si="680"/>
        <v>0</v>
      </c>
      <c r="X323" s="350">
        <f t="shared" si="680"/>
        <v>0</v>
      </c>
      <c r="Y323" s="350">
        <f t="shared" si="680"/>
        <v>0</v>
      </c>
      <c r="Z323" s="350">
        <f t="shared" si="680"/>
        <v>0</v>
      </c>
      <c r="AA323" s="350">
        <f t="shared" si="680"/>
        <v>0</v>
      </c>
      <c r="AB323" s="350">
        <f t="shared" si="680"/>
        <v>0</v>
      </c>
      <c r="AC323" s="350">
        <f t="shared" si="680"/>
        <v>0</v>
      </c>
      <c r="AD323" s="350">
        <f t="shared" si="680"/>
        <v>0</v>
      </c>
      <c r="AE323" s="350">
        <f t="shared" si="680"/>
        <v>0</v>
      </c>
      <c r="AF323" s="350">
        <f t="shared" si="680"/>
        <v>0</v>
      </c>
      <c r="AG323" s="350">
        <f t="shared" si="680"/>
        <v>0</v>
      </c>
      <c r="AH323" s="350">
        <f t="shared" si="680"/>
        <v>0</v>
      </c>
      <c r="AI323" s="350">
        <f t="shared" si="680"/>
        <v>0</v>
      </c>
      <c r="AJ323" s="350">
        <f t="shared" si="680"/>
        <v>0</v>
      </c>
      <c r="AK323" s="350">
        <f t="shared" si="680"/>
        <v>0</v>
      </c>
      <c r="AL323" s="350">
        <f t="shared" si="680"/>
        <v>0</v>
      </c>
      <c r="AM323" s="350">
        <f t="shared" si="680"/>
        <v>0</v>
      </c>
      <c r="AN323" s="350">
        <f t="shared" si="680"/>
        <v>0</v>
      </c>
      <c r="AO323" s="350">
        <f t="shared" si="680"/>
        <v>0</v>
      </c>
      <c r="AP323" s="350">
        <f t="shared" si="680"/>
        <v>0</v>
      </c>
      <c r="AQ323" s="350">
        <f t="shared" si="680"/>
        <v>0</v>
      </c>
      <c r="AR323" s="350">
        <f t="shared" si="680"/>
        <v>0</v>
      </c>
      <c r="AS323" s="350">
        <f t="shared" si="680"/>
        <v>0</v>
      </c>
      <c r="AT323" s="350">
        <f t="shared" si="680"/>
        <v>0</v>
      </c>
      <c r="AU323" s="350">
        <f t="shared" si="680"/>
        <v>0</v>
      </c>
      <c r="AV323" s="350">
        <f t="shared" si="680"/>
        <v>0</v>
      </c>
      <c r="AW323" s="350">
        <f t="shared" si="680"/>
        <v>0</v>
      </c>
      <c r="AX323" s="350">
        <f t="shared" si="680"/>
        <v>0</v>
      </c>
      <c r="AY323" s="350">
        <f t="shared" si="680"/>
        <v>0</v>
      </c>
      <c r="AZ323" s="350">
        <f t="shared" si="680"/>
        <v>0</v>
      </c>
      <c r="BA323" s="350">
        <f t="shared" si="680"/>
        <v>0</v>
      </c>
      <c r="BB323" s="350">
        <f t="shared" si="680"/>
        <v>0</v>
      </c>
      <c r="BC323" s="350">
        <f t="shared" si="680"/>
        <v>0</v>
      </c>
      <c r="BD323" s="350">
        <f t="shared" si="680"/>
        <v>0</v>
      </c>
      <c r="BE323" s="350">
        <f t="shared" si="680"/>
        <v>0</v>
      </c>
      <c r="BF323" s="350">
        <f t="shared" si="680"/>
        <v>0</v>
      </c>
      <c r="BG323" s="350">
        <f t="shared" si="680"/>
        <v>0</v>
      </c>
      <c r="BH323" s="350">
        <f t="shared" si="680"/>
        <v>0</v>
      </c>
      <c r="BI323" s="350">
        <f t="shared" si="680"/>
        <v>0</v>
      </c>
      <c r="BJ323" s="350">
        <f t="shared" si="680"/>
        <v>0</v>
      </c>
      <c r="BK323" s="350">
        <f t="shared" si="680"/>
        <v>0</v>
      </c>
      <c r="BL323" s="350">
        <f t="shared" si="680"/>
        <v>0</v>
      </c>
      <c r="BM323" s="350">
        <f t="shared" si="680"/>
        <v>0</v>
      </c>
      <c r="BN323" s="350">
        <f t="shared" si="680"/>
        <v>0</v>
      </c>
      <c r="BO323" s="250"/>
    </row>
    <row r="324" spans="2:67" hidden="1" outlineLevel="2">
      <c r="B324" s="52" t="s">
        <v>1105</v>
      </c>
      <c r="C324" s="251">
        <f t="shared" si="647"/>
        <v>0</v>
      </c>
      <c r="D324" s="251">
        <f t="shared" si="648"/>
        <v>0</v>
      </c>
      <c r="E324" s="251">
        <f t="shared" si="649"/>
        <v>0</v>
      </c>
      <c r="F324" s="251">
        <f t="shared" si="650"/>
        <v>0</v>
      </c>
      <c r="G324" s="251">
        <f t="shared" si="651"/>
        <v>0</v>
      </c>
      <c r="H324" s="251">
        <f t="shared" si="652"/>
        <v>0</v>
      </c>
      <c r="I324" s="251">
        <f t="shared" si="653"/>
        <v>0</v>
      </c>
      <c r="J324" s="251">
        <f t="shared" si="654"/>
        <v>0</v>
      </c>
      <c r="K324" s="251">
        <f t="shared" si="655"/>
        <v>0</v>
      </c>
      <c r="L324" s="251">
        <f t="shared" si="656"/>
        <v>0</v>
      </c>
      <c r="M324" s="251">
        <f t="shared" si="657"/>
        <v>0</v>
      </c>
      <c r="N324" s="251">
        <f t="shared" si="658"/>
        <v>0</v>
      </c>
      <c r="O324" s="251">
        <f t="shared" si="659"/>
        <v>0</v>
      </c>
      <c r="P324" s="251">
        <f t="shared" si="660"/>
        <v>0</v>
      </c>
      <c r="Q324" s="251">
        <f t="shared" si="661"/>
        <v>0</v>
      </c>
      <c r="R324" s="439">
        <f t="shared" si="662"/>
        <v>0</v>
      </c>
      <c r="S324" s="350">
        <f t="shared" ref="S324:BN324" si="681">S309</f>
        <v>0</v>
      </c>
      <c r="T324" s="350">
        <f t="shared" si="681"/>
        <v>0</v>
      </c>
      <c r="U324" s="350">
        <f t="shared" si="681"/>
        <v>0</v>
      </c>
      <c r="V324" s="350">
        <f t="shared" si="681"/>
        <v>0</v>
      </c>
      <c r="W324" s="350">
        <f t="shared" si="681"/>
        <v>0</v>
      </c>
      <c r="X324" s="350">
        <f t="shared" si="681"/>
        <v>0</v>
      </c>
      <c r="Y324" s="350">
        <f t="shared" si="681"/>
        <v>0</v>
      </c>
      <c r="Z324" s="350">
        <f t="shared" si="681"/>
        <v>0</v>
      </c>
      <c r="AA324" s="350">
        <f t="shared" si="681"/>
        <v>0</v>
      </c>
      <c r="AB324" s="350">
        <f t="shared" si="681"/>
        <v>0</v>
      </c>
      <c r="AC324" s="350">
        <f t="shared" si="681"/>
        <v>0</v>
      </c>
      <c r="AD324" s="350">
        <f t="shared" si="681"/>
        <v>0</v>
      </c>
      <c r="AE324" s="350">
        <f t="shared" si="681"/>
        <v>0</v>
      </c>
      <c r="AF324" s="350">
        <f t="shared" si="681"/>
        <v>0</v>
      </c>
      <c r="AG324" s="350">
        <f t="shared" si="681"/>
        <v>0</v>
      </c>
      <c r="AH324" s="350">
        <f t="shared" si="681"/>
        <v>0</v>
      </c>
      <c r="AI324" s="350">
        <f t="shared" si="681"/>
        <v>0</v>
      </c>
      <c r="AJ324" s="350">
        <f t="shared" si="681"/>
        <v>0</v>
      </c>
      <c r="AK324" s="350">
        <f t="shared" si="681"/>
        <v>0</v>
      </c>
      <c r="AL324" s="350">
        <f t="shared" si="681"/>
        <v>0</v>
      </c>
      <c r="AM324" s="350">
        <f t="shared" si="681"/>
        <v>0</v>
      </c>
      <c r="AN324" s="350">
        <f t="shared" si="681"/>
        <v>0</v>
      </c>
      <c r="AO324" s="350">
        <f t="shared" si="681"/>
        <v>0</v>
      </c>
      <c r="AP324" s="350">
        <f t="shared" si="681"/>
        <v>0</v>
      </c>
      <c r="AQ324" s="350">
        <f t="shared" si="681"/>
        <v>0</v>
      </c>
      <c r="AR324" s="350">
        <f t="shared" si="681"/>
        <v>0</v>
      </c>
      <c r="AS324" s="350">
        <f t="shared" si="681"/>
        <v>0</v>
      </c>
      <c r="AT324" s="350">
        <f t="shared" si="681"/>
        <v>0</v>
      </c>
      <c r="AU324" s="350">
        <f t="shared" si="681"/>
        <v>0</v>
      </c>
      <c r="AV324" s="350">
        <f t="shared" si="681"/>
        <v>0</v>
      </c>
      <c r="AW324" s="350">
        <f t="shared" si="681"/>
        <v>0</v>
      </c>
      <c r="AX324" s="350">
        <f t="shared" si="681"/>
        <v>0</v>
      </c>
      <c r="AY324" s="350">
        <f t="shared" si="681"/>
        <v>0</v>
      </c>
      <c r="AZ324" s="350">
        <f t="shared" si="681"/>
        <v>0</v>
      </c>
      <c r="BA324" s="350">
        <f t="shared" si="681"/>
        <v>0</v>
      </c>
      <c r="BB324" s="350">
        <f t="shared" si="681"/>
        <v>0</v>
      </c>
      <c r="BC324" s="350">
        <f t="shared" si="681"/>
        <v>0</v>
      </c>
      <c r="BD324" s="350">
        <f t="shared" si="681"/>
        <v>0</v>
      </c>
      <c r="BE324" s="350">
        <f t="shared" si="681"/>
        <v>0</v>
      </c>
      <c r="BF324" s="350">
        <f t="shared" si="681"/>
        <v>0</v>
      </c>
      <c r="BG324" s="350">
        <f t="shared" si="681"/>
        <v>0</v>
      </c>
      <c r="BH324" s="350">
        <f t="shared" si="681"/>
        <v>0</v>
      </c>
      <c r="BI324" s="350">
        <f t="shared" si="681"/>
        <v>0</v>
      </c>
      <c r="BJ324" s="350">
        <f t="shared" si="681"/>
        <v>0</v>
      </c>
      <c r="BK324" s="350">
        <f t="shared" si="681"/>
        <v>0</v>
      </c>
      <c r="BL324" s="350">
        <f t="shared" si="681"/>
        <v>0</v>
      </c>
      <c r="BM324" s="350">
        <f t="shared" si="681"/>
        <v>0</v>
      </c>
      <c r="BN324" s="350">
        <f t="shared" si="681"/>
        <v>0</v>
      </c>
      <c r="BO324" s="250"/>
    </row>
    <row r="325" spans="2:67" ht="27" outlineLevel="1">
      <c r="B325" s="50" t="str">
        <f>"Grazing Intensity 2
"&amp;$B$202&amp;": Ewe Lambs"</f>
        <v>Grazing Intensity 2
Standard (7mo): Ewe Lambs</v>
      </c>
      <c r="C325" s="246">
        <f t="shared" si="647"/>
        <v>0</v>
      </c>
      <c r="D325" s="246">
        <f t="shared" si="648"/>
        <v>0</v>
      </c>
      <c r="E325" s="246">
        <f t="shared" si="649"/>
        <v>0</v>
      </c>
      <c r="F325" s="246">
        <f t="shared" si="650"/>
        <v>0</v>
      </c>
      <c r="G325" s="246">
        <f t="shared" si="651"/>
        <v>0</v>
      </c>
      <c r="H325" s="246">
        <f t="shared" si="652"/>
        <v>0</v>
      </c>
      <c r="I325" s="246">
        <f t="shared" si="653"/>
        <v>0</v>
      </c>
      <c r="J325" s="246">
        <f t="shared" si="654"/>
        <v>0</v>
      </c>
      <c r="K325" s="246">
        <f t="shared" si="655"/>
        <v>0</v>
      </c>
      <c r="L325" s="246">
        <f t="shared" si="656"/>
        <v>0</v>
      </c>
      <c r="M325" s="246">
        <f t="shared" si="657"/>
        <v>0</v>
      </c>
      <c r="N325" s="246">
        <f t="shared" si="658"/>
        <v>0</v>
      </c>
      <c r="O325" s="246">
        <f t="shared" si="659"/>
        <v>0</v>
      </c>
      <c r="P325" s="246">
        <f t="shared" si="660"/>
        <v>0</v>
      </c>
      <c r="Q325" s="246">
        <f t="shared" si="661"/>
        <v>0</v>
      </c>
      <c r="R325" s="437">
        <f t="shared" si="662"/>
        <v>0</v>
      </c>
      <c r="S325" s="448"/>
      <c r="T325" s="247"/>
      <c r="U325" s="247"/>
      <c r="V325" s="247"/>
      <c r="W325" s="247"/>
      <c r="X325" s="247"/>
      <c r="Y325" s="247"/>
      <c r="Z325" s="247"/>
      <c r="AA325" s="247"/>
      <c r="AB325" s="247"/>
      <c r="AC325" s="247"/>
      <c r="AD325" s="247"/>
      <c r="AE325" s="247"/>
      <c r="AF325" s="247"/>
      <c r="AG325" s="247"/>
      <c r="AH325" s="459"/>
      <c r="AI325" s="448"/>
      <c r="AJ325" s="247"/>
      <c r="AK325" s="247"/>
      <c r="AL325" s="247"/>
      <c r="AM325" s="247"/>
      <c r="AN325" s="247"/>
      <c r="AO325" s="247"/>
      <c r="AP325" s="247"/>
      <c r="AQ325" s="247"/>
      <c r="AR325" s="247"/>
      <c r="AS325" s="247"/>
      <c r="AT325" s="247"/>
      <c r="AU325" s="247"/>
      <c r="AV325" s="247"/>
      <c r="AW325" s="247"/>
      <c r="AX325" s="459"/>
      <c r="AY325" s="448"/>
      <c r="AZ325" s="247"/>
      <c r="BA325" s="247"/>
      <c r="BB325" s="247"/>
      <c r="BC325" s="247"/>
      <c r="BD325" s="247"/>
      <c r="BE325" s="247"/>
      <c r="BF325" s="247"/>
      <c r="BG325" s="247"/>
      <c r="BH325" s="247"/>
      <c r="BI325" s="247"/>
      <c r="BJ325" s="247"/>
      <c r="BK325" s="247"/>
      <c r="BL325" s="247"/>
      <c r="BM325" s="247"/>
      <c r="BN325" s="459"/>
      <c r="BO325" s="248" t="s">
        <v>1068</v>
      </c>
    </row>
    <row r="326" spans="2:67" outlineLevel="1">
      <c r="B326" s="51" t="s">
        <v>1104</v>
      </c>
      <c r="C326" s="249">
        <f t="shared" si="647"/>
        <v>0</v>
      </c>
      <c r="D326" s="249">
        <f t="shared" si="648"/>
        <v>0</v>
      </c>
      <c r="E326" s="249">
        <f t="shared" si="649"/>
        <v>0</v>
      </c>
      <c r="F326" s="249">
        <f t="shared" si="650"/>
        <v>0</v>
      </c>
      <c r="G326" s="249">
        <f t="shared" si="651"/>
        <v>0</v>
      </c>
      <c r="H326" s="249">
        <f t="shared" si="652"/>
        <v>0</v>
      </c>
      <c r="I326" s="249">
        <f t="shared" si="653"/>
        <v>0</v>
      </c>
      <c r="J326" s="249">
        <f t="shared" si="654"/>
        <v>0</v>
      </c>
      <c r="K326" s="249">
        <f t="shared" si="655"/>
        <v>0</v>
      </c>
      <c r="L326" s="249">
        <f t="shared" si="656"/>
        <v>0</v>
      </c>
      <c r="M326" s="249">
        <f t="shared" si="657"/>
        <v>0</v>
      </c>
      <c r="N326" s="249">
        <f t="shared" si="658"/>
        <v>0</v>
      </c>
      <c r="O326" s="249">
        <f t="shared" si="659"/>
        <v>0</v>
      </c>
      <c r="P326" s="249">
        <f t="shared" si="660"/>
        <v>0</v>
      </c>
      <c r="Q326" s="249">
        <f t="shared" si="661"/>
        <v>0</v>
      </c>
      <c r="R326" s="438">
        <f t="shared" si="662"/>
        <v>0</v>
      </c>
      <c r="S326" s="449"/>
      <c r="T326" s="450"/>
      <c r="U326" s="450"/>
      <c r="V326" s="450"/>
      <c r="W326" s="450"/>
      <c r="X326" s="450"/>
      <c r="Y326" s="450"/>
      <c r="Z326" s="450"/>
      <c r="AA326" s="450"/>
      <c r="AB326" s="450"/>
      <c r="AC326" s="450"/>
      <c r="AD326" s="450"/>
      <c r="AE326" s="450"/>
      <c r="AF326" s="450"/>
      <c r="AG326" s="450"/>
      <c r="AH326" s="460"/>
      <c r="AI326" s="449"/>
      <c r="AJ326" s="450"/>
      <c r="AK326" s="450"/>
      <c r="AL326" s="450"/>
      <c r="AM326" s="450"/>
      <c r="AN326" s="450"/>
      <c r="AO326" s="450"/>
      <c r="AP326" s="450"/>
      <c r="AQ326" s="450"/>
      <c r="AR326" s="450"/>
      <c r="AS326" s="450"/>
      <c r="AT326" s="450"/>
      <c r="AU326" s="450"/>
      <c r="AV326" s="450"/>
      <c r="AW326" s="450"/>
      <c r="AX326" s="460"/>
      <c r="AY326" s="449"/>
      <c r="AZ326" s="450"/>
      <c r="BA326" s="450"/>
      <c r="BB326" s="450"/>
      <c r="BC326" s="450"/>
      <c r="BD326" s="450"/>
      <c r="BE326" s="450"/>
      <c r="BF326" s="450"/>
      <c r="BG326" s="450"/>
      <c r="BH326" s="450"/>
      <c r="BI326" s="450"/>
      <c r="BJ326" s="450"/>
      <c r="BK326" s="450"/>
      <c r="BL326" s="450"/>
      <c r="BM326" s="450"/>
      <c r="BN326" s="460"/>
      <c r="BO326" s="250"/>
    </row>
    <row r="327" spans="2:67" outlineLevel="1">
      <c r="B327" s="52" t="s">
        <v>1105</v>
      </c>
      <c r="C327" s="251">
        <f t="shared" si="647"/>
        <v>0</v>
      </c>
      <c r="D327" s="251">
        <f t="shared" si="648"/>
        <v>0</v>
      </c>
      <c r="E327" s="251">
        <f t="shared" si="649"/>
        <v>0</v>
      </c>
      <c r="F327" s="251">
        <f t="shared" si="650"/>
        <v>0</v>
      </c>
      <c r="G327" s="251">
        <f t="shared" si="651"/>
        <v>0</v>
      </c>
      <c r="H327" s="251">
        <f t="shared" si="652"/>
        <v>0</v>
      </c>
      <c r="I327" s="251">
        <f t="shared" si="653"/>
        <v>0</v>
      </c>
      <c r="J327" s="251">
        <f t="shared" si="654"/>
        <v>0</v>
      </c>
      <c r="K327" s="251">
        <f t="shared" si="655"/>
        <v>0</v>
      </c>
      <c r="L327" s="251">
        <f t="shared" si="656"/>
        <v>0</v>
      </c>
      <c r="M327" s="251">
        <f t="shared" si="657"/>
        <v>0</v>
      </c>
      <c r="N327" s="251">
        <f t="shared" si="658"/>
        <v>0</v>
      </c>
      <c r="O327" s="251">
        <f t="shared" si="659"/>
        <v>0</v>
      </c>
      <c r="P327" s="251">
        <f t="shared" si="660"/>
        <v>0</v>
      </c>
      <c r="Q327" s="251">
        <f t="shared" si="661"/>
        <v>0</v>
      </c>
      <c r="R327" s="439">
        <f t="shared" si="662"/>
        <v>0</v>
      </c>
      <c r="S327" s="451"/>
      <c r="T327" s="252"/>
      <c r="U327" s="252"/>
      <c r="V327" s="252"/>
      <c r="W327" s="252"/>
      <c r="X327" s="252"/>
      <c r="Y327" s="252"/>
      <c r="Z327" s="252"/>
      <c r="AA327" s="252"/>
      <c r="AB327" s="252"/>
      <c r="AC327" s="252"/>
      <c r="AD327" s="252"/>
      <c r="AE327" s="252"/>
      <c r="AF327" s="252"/>
      <c r="AG327" s="252"/>
      <c r="AH327" s="461"/>
      <c r="AI327" s="451"/>
      <c r="AJ327" s="252"/>
      <c r="AK327" s="252"/>
      <c r="AL327" s="252"/>
      <c r="AM327" s="252"/>
      <c r="AN327" s="252"/>
      <c r="AO327" s="252"/>
      <c r="AP327" s="252"/>
      <c r="AQ327" s="252"/>
      <c r="AR327" s="252"/>
      <c r="AS327" s="252"/>
      <c r="AT327" s="252"/>
      <c r="AU327" s="252"/>
      <c r="AV327" s="252"/>
      <c r="AW327" s="252"/>
      <c r="AX327" s="461"/>
      <c r="AY327" s="451"/>
      <c r="AZ327" s="252"/>
      <c r="BA327" s="252"/>
      <c r="BB327" s="252"/>
      <c r="BC327" s="252"/>
      <c r="BD327" s="252"/>
      <c r="BE327" s="252"/>
      <c r="BF327" s="252"/>
      <c r="BG327" s="252"/>
      <c r="BH327" s="252"/>
      <c r="BI327" s="252"/>
      <c r="BJ327" s="252"/>
      <c r="BK327" s="252"/>
      <c r="BL327" s="252"/>
      <c r="BM327" s="252"/>
      <c r="BN327" s="461"/>
      <c r="BO327" s="250"/>
    </row>
    <row r="328" spans="2:67" outlineLevel="1">
      <c r="B328" s="50" t="str">
        <f t="shared" ref="B328" si="682">$B$203&amp;": Ewe Lambs"</f>
        <v>Early: Ewe Lambs</v>
      </c>
      <c r="C328" s="246">
        <f t="shared" si="647"/>
        <v>0</v>
      </c>
      <c r="D328" s="246">
        <f t="shared" si="648"/>
        <v>0</v>
      </c>
      <c r="E328" s="246">
        <f t="shared" si="649"/>
        <v>0</v>
      </c>
      <c r="F328" s="246">
        <f t="shared" si="650"/>
        <v>0</v>
      </c>
      <c r="G328" s="246">
        <f t="shared" si="651"/>
        <v>0</v>
      </c>
      <c r="H328" s="246">
        <f t="shared" si="652"/>
        <v>0</v>
      </c>
      <c r="I328" s="246">
        <f t="shared" si="653"/>
        <v>0</v>
      </c>
      <c r="J328" s="246">
        <f t="shared" si="654"/>
        <v>0</v>
      </c>
      <c r="K328" s="246">
        <f t="shared" si="655"/>
        <v>0</v>
      </c>
      <c r="L328" s="246">
        <f t="shared" si="656"/>
        <v>0</v>
      </c>
      <c r="M328" s="246">
        <f t="shared" si="657"/>
        <v>0</v>
      </c>
      <c r="N328" s="246">
        <f t="shared" si="658"/>
        <v>0</v>
      </c>
      <c r="O328" s="246">
        <f t="shared" si="659"/>
        <v>0</v>
      </c>
      <c r="P328" s="246">
        <f t="shared" si="660"/>
        <v>0</v>
      </c>
      <c r="Q328" s="246">
        <f t="shared" si="661"/>
        <v>0</v>
      </c>
      <c r="R328" s="437">
        <f t="shared" si="662"/>
        <v>0</v>
      </c>
      <c r="S328" s="448"/>
      <c r="T328" s="247"/>
      <c r="U328" s="247"/>
      <c r="V328" s="247"/>
      <c r="W328" s="247"/>
      <c r="X328" s="247"/>
      <c r="Y328" s="247"/>
      <c r="Z328" s="247"/>
      <c r="AA328" s="247"/>
      <c r="AB328" s="247"/>
      <c r="AC328" s="247"/>
      <c r="AD328" s="247"/>
      <c r="AE328" s="247"/>
      <c r="AF328" s="247"/>
      <c r="AG328" s="247"/>
      <c r="AH328" s="459"/>
      <c r="AI328" s="448"/>
      <c r="AJ328" s="247"/>
      <c r="AK328" s="247"/>
      <c r="AL328" s="247"/>
      <c r="AM328" s="247"/>
      <c r="AN328" s="247"/>
      <c r="AO328" s="247"/>
      <c r="AP328" s="247"/>
      <c r="AQ328" s="247"/>
      <c r="AR328" s="247"/>
      <c r="AS328" s="247"/>
      <c r="AT328" s="247"/>
      <c r="AU328" s="247"/>
      <c r="AV328" s="247"/>
      <c r="AW328" s="247"/>
      <c r="AX328" s="459"/>
      <c r="AY328" s="448"/>
      <c r="AZ328" s="247"/>
      <c r="BA328" s="247"/>
      <c r="BB328" s="247"/>
      <c r="BC328" s="247"/>
      <c r="BD328" s="247"/>
      <c r="BE328" s="247"/>
      <c r="BF328" s="247"/>
      <c r="BG328" s="247"/>
      <c r="BH328" s="247"/>
      <c r="BI328" s="247"/>
      <c r="BJ328" s="247"/>
      <c r="BK328" s="247"/>
      <c r="BL328" s="247"/>
      <c r="BM328" s="247"/>
      <c r="BN328" s="459"/>
      <c r="BO328" s="248" t="s">
        <v>1068</v>
      </c>
    </row>
    <row r="329" spans="2:67" outlineLevel="1">
      <c r="B329" s="51" t="s">
        <v>1104</v>
      </c>
      <c r="C329" s="249">
        <f t="shared" si="647"/>
        <v>0</v>
      </c>
      <c r="D329" s="249">
        <f t="shared" si="648"/>
        <v>0</v>
      </c>
      <c r="E329" s="249">
        <f t="shared" si="649"/>
        <v>0</v>
      </c>
      <c r="F329" s="249">
        <f t="shared" si="650"/>
        <v>0</v>
      </c>
      <c r="G329" s="249">
        <f t="shared" si="651"/>
        <v>0</v>
      </c>
      <c r="H329" s="249">
        <f t="shared" si="652"/>
        <v>0</v>
      </c>
      <c r="I329" s="249">
        <f t="shared" si="653"/>
        <v>0</v>
      </c>
      <c r="J329" s="249">
        <f t="shared" si="654"/>
        <v>0</v>
      </c>
      <c r="K329" s="249">
        <f t="shared" si="655"/>
        <v>0</v>
      </c>
      <c r="L329" s="249">
        <f t="shared" si="656"/>
        <v>0</v>
      </c>
      <c r="M329" s="249">
        <f t="shared" si="657"/>
        <v>0</v>
      </c>
      <c r="N329" s="249">
        <f t="shared" si="658"/>
        <v>0</v>
      </c>
      <c r="O329" s="249">
        <f t="shared" si="659"/>
        <v>0</v>
      </c>
      <c r="P329" s="249">
        <f t="shared" si="660"/>
        <v>0</v>
      </c>
      <c r="Q329" s="249">
        <f t="shared" si="661"/>
        <v>0</v>
      </c>
      <c r="R329" s="438">
        <f t="shared" si="662"/>
        <v>0</v>
      </c>
      <c r="S329" s="449"/>
      <c r="T329" s="450"/>
      <c r="U329" s="450"/>
      <c r="V329" s="450"/>
      <c r="W329" s="450"/>
      <c r="X329" s="450"/>
      <c r="Y329" s="450"/>
      <c r="Z329" s="450"/>
      <c r="AA329" s="450"/>
      <c r="AB329" s="450"/>
      <c r="AC329" s="450"/>
      <c r="AD329" s="450"/>
      <c r="AE329" s="450"/>
      <c r="AF329" s="450"/>
      <c r="AG329" s="450"/>
      <c r="AH329" s="460"/>
      <c r="AI329" s="449"/>
      <c r="AJ329" s="450"/>
      <c r="AK329" s="450"/>
      <c r="AL329" s="450"/>
      <c r="AM329" s="450"/>
      <c r="AN329" s="450"/>
      <c r="AO329" s="450"/>
      <c r="AP329" s="450"/>
      <c r="AQ329" s="450"/>
      <c r="AR329" s="450"/>
      <c r="AS329" s="450"/>
      <c r="AT329" s="450"/>
      <c r="AU329" s="450"/>
      <c r="AV329" s="450"/>
      <c r="AW329" s="450"/>
      <c r="AX329" s="460"/>
      <c r="AY329" s="449"/>
      <c r="AZ329" s="450"/>
      <c r="BA329" s="450"/>
      <c r="BB329" s="450"/>
      <c r="BC329" s="450"/>
      <c r="BD329" s="450"/>
      <c r="BE329" s="450"/>
      <c r="BF329" s="450"/>
      <c r="BG329" s="450"/>
      <c r="BH329" s="450"/>
      <c r="BI329" s="450"/>
      <c r="BJ329" s="450"/>
      <c r="BK329" s="450"/>
      <c r="BL329" s="450"/>
      <c r="BM329" s="450"/>
      <c r="BN329" s="460"/>
      <c r="BO329" s="250"/>
    </row>
    <row r="330" spans="2:67" outlineLevel="1">
      <c r="B330" s="52" t="s">
        <v>1105</v>
      </c>
      <c r="C330" s="251">
        <f t="shared" si="647"/>
        <v>0</v>
      </c>
      <c r="D330" s="251">
        <f t="shared" si="648"/>
        <v>0</v>
      </c>
      <c r="E330" s="251">
        <f t="shared" si="649"/>
        <v>0</v>
      </c>
      <c r="F330" s="251">
        <f t="shared" si="650"/>
        <v>0</v>
      </c>
      <c r="G330" s="251">
        <f t="shared" si="651"/>
        <v>0</v>
      </c>
      <c r="H330" s="251">
        <f t="shared" si="652"/>
        <v>0</v>
      </c>
      <c r="I330" s="251">
        <f t="shared" si="653"/>
        <v>0</v>
      </c>
      <c r="J330" s="251">
        <f t="shared" si="654"/>
        <v>0</v>
      </c>
      <c r="K330" s="251">
        <f t="shared" si="655"/>
        <v>0</v>
      </c>
      <c r="L330" s="251">
        <f t="shared" si="656"/>
        <v>0</v>
      </c>
      <c r="M330" s="251">
        <f t="shared" si="657"/>
        <v>0</v>
      </c>
      <c r="N330" s="251">
        <f t="shared" si="658"/>
        <v>0</v>
      </c>
      <c r="O330" s="251">
        <f t="shared" si="659"/>
        <v>0</v>
      </c>
      <c r="P330" s="251">
        <f t="shared" si="660"/>
        <v>0</v>
      </c>
      <c r="Q330" s="251">
        <f t="shared" si="661"/>
        <v>0</v>
      </c>
      <c r="R330" s="439">
        <f t="shared" si="662"/>
        <v>0</v>
      </c>
      <c r="S330" s="451"/>
      <c r="T330" s="252"/>
      <c r="U330" s="252"/>
      <c r="V330" s="252"/>
      <c r="W330" s="252"/>
      <c r="X330" s="252"/>
      <c r="Y330" s="252"/>
      <c r="Z330" s="252"/>
      <c r="AA330" s="252"/>
      <c r="AB330" s="252"/>
      <c r="AC330" s="252"/>
      <c r="AD330" s="252"/>
      <c r="AE330" s="252"/>
      <c r="AF330" s="252"/>
      <c r="AG330" s="252"/>
      <c r="AH330" s="461"/>
      <c r="AI330" s="451"/>
      <c r="AJ330" s="252"/>
      <c r="AK330" s="252"/>
      <c r="AL330" s="252"/>
      <c r="AM330" s="252"/>
      <c r="AN330" s="252"/>
      <c r="AO330" s="252"/>
      <c r="AP330" s="252"/>
      <c r="AQ330" s="252"/>
      <c r="AR330" s="252"/>
      <c r="AS330" s="252"/>
      <c r="AT330" s="252"/>
      <c r="AU330" s="252"/>
      <c r="AV330" s="252"/>
      <c r="AW330" s="252"/>
      <c r="AX330" s="461"/>
      <c r="AY330" s="451"/>
      <c r="AZ330" s="252"/>
      <c r="BA330" s="252"/>
      <c r="BB330" s="252"/>
      <c r="BC330" s="252"/>
      <c r="BD330" s="252"/>
      <c r="BE330" s="252"/>
      <c r="BF330" s="252"/>
      <c r="BG330" s="252"/>
      <c r="BH330" s="252"/>
      <c r="BI330" s="252"/>
      <c r="BJ330" s="252"/>
      <c r="BK330" s="252"/>
      <c r="BL330" s="252"/>
      <c r="BM330" s="252"/>
      <c r="BN330" s="461"/>
      <c r="BO330" s="250"/>
    </row>
    <row r="331" spans="2:67" outlineLevel="1">
      <c r="B331" s="50" t="str">
        <f t="shared" ref="B331" si="683">$B$204&amp;": Ewe Lambs"</f>
        <v>Middle: Ewe Lambs</v>
      </c>
      <c r="C331" s="246">
        <f t="shared" si="647"/>
        <v>0</v>
      </c>
      <c r="D331" s="246">
        <f t="shared" si="648"/>
        <v>0</v>
      </c>
      <c r="E331" s="246">
        <f t="shared" si="649"/>
        <v>0</v>
      </c>
      <c r="F331" s="246">
        <f t="shared" si="650"/>
        <v>0</v>
      </c>
      <c r="G331" s="246">
        <f t="shared" si="651"/>
        <v>0</v>
      </c>
      <c r="H331" s="246">
        <f t="shared" si="652"/>
        <v>0</v>
      </c>
      <c r="I331" s="246">
        <f t="shared" si="653"/>
        <v>0</v>
      </c>
      <c r="J331" s="246">
        <f t="shared" si="654"/>
        <v>0</v>
      </c>
      <c r="K331" s="246">
        <f t="shared" si="655"/>
        <v>0</v>
      </c>
      <c r="L331" s="246">
        <f t="shared" si="656"/>
        <v>0</v>
      </c>
      <c r="M331" s="246">
        <f t="shared" si="657"/>
        <v>0</v>
      </c>
      <c r="N331" s="246">
        <f t="shared" si="658"/>
        <v>0</v>
      </c>
      <c r="O331" s="246">
        <f t="shared" si="659"/>
        <v>0</v>
      </c>
      <c r="P331" s="246">
        <f t="shared" si="660"/>
        <v>0</v>
      </c>
      <c r="Q331" s="246">
        <f t="shared" si="661"/>
        <v>0</v>
      </c>
      <c r="R331" s="437">
        <f t="shared" si="662"/>
        <v>0</v>
      </c>
      <c r="S331" s="448"/>
      <c r="T331" s="247"/>
      <c r="U331" s="247"/>
      <c r="V331" s="247"/>
      <c r="W331" s="247"/>
      <c r="X331" s="247"/>
      <c r="Y331" s="247"/>
      <c r="Z331" s="247"/>
      <c r="AA331" s="247"/>
      <c r="AB331" s="247"/>
      <c r="AC331" s="247"/>
      <c r="AD331" s="247"/>
      <c r="AE331" s="247"/>
      <c r="AF331" s="247"/>
      <c r="AG331" s="247"/>
      <c r="AH331" s="459"/>
      <c r="AI331" s="448"/>
      <c r="AJ331" s="247"/>
      <c r="AK331" s="247"/>
      <c r="AL331" s="247"/>
      <c r="AM331" s="247"/>
      <c r="AN331" s="247"/>
      <c r="AO331" s="247"/>
      <c r="AP331" s="247"/>
      <c r="AQ331" s="247"/>
      <c r="AR331" s="247"/>
      <c r="AS331" s="247"/>
      <c r="AT331" s="247"/>
      <c r="AU331" s="247"/>
      <c r="AV331" s="247"/>
      <c r="AW331" s="247"/>
      <c r="AX331" s="459"/>
      <c r="AY331" s="448"/>
      <c r="AZ331" s="247"/>
      <c r="BA331" s="247"/>
      <c r="BB331" s="247"/>
      <c r="BC331" s="247"/>
      <c r="BD331" s="247"/>
      <c r="BE331" s="247"/>
      <c r="BF331" s="247"/>
      <c r="BG331" s="247"/>
      <c r="BH331" s="247"/>
      <c r="BI331" s="247"/>
      <c r="BJ331" s="247"/>
      <c r="BK331" s="247"/>
      <c r="BL331" s="247"/>
      <c r="BM331" s="247"/>
      <c r="BN331" s="459"/>
      <c r="BO331" s="248" t="s">
        <v>1068</v>
      </c>
    </row>
    <row r="332" spans="2:67" outlineLevel="1">
      <c r="B332" s="51" t="s">
        <v>1104</v>
      </c>
      <c r="C332" s="249">
        <f t="shared" si="647"/>
        <v>0</v>
      </c>
      <c r="D332" s="249">
        <f t="shared" si="648"/>
        <v>0</v>
      </c>
      <c r="E332" s="249">
        <f t="shared" si="649"/>
        <v>0</v>
      </c>
      <c r="F332" s="249">
        <f t="shared" si="650"/>
        <v>0</v>
      </c>
      <c r="G332" s="249">
        <f t="shared" si="651"/>
        <v>0</v>
      </c>
      <c r="H332" s="249">
        <f t="shared" si="652"/>
        <v>0</v>
      </c>
      <c r="I332" s="249">
        <f t="shared" si="653"/>
        <v>0</v>
      </c>
      <c r="J332" s="249">
        <f t="shared" si="654"/>
        <v>0</v>
      </c>
      <c r="K332" s="249">
        <f t="shared" si="655"/>
        <v>0</v>
      </c>
      <c r="L332" s="249">
        <f t="shared" si="656"/>
        <v>0</v>
      </c>
      <c r="M332" s="249">
        <f t="shared" si="657"/>
        <v>0</v>
      </c>
      <c r="N332" s="249">
        <f t="shared" si="658"/>
        <v>0</v>
      </c>
      <c r="O332" s="249">
        <f t="shared" si="659"/>
        <v>0</v>
      </c>
      <c r="P332" s="249">
        <f t="shared" si="660"/>
        <v>0</v>
      </c>
      <c r="Q332" s="249">
        <f t="shared" si="661"/>
        <v>0</v>
      </c>
      <c r="R332" s="438">
        <f t="shared" si="662"/>
        <v>0</v>
      </c>
      <c r="S332" s="449"/>
      <c r="T332" s="450"/>
      <c r="U332" s="450"/>
      <c r="V332" s="450"/>
      <c r="W332" s="450"/>
      <c r="X332" s="450"/>
      <c r="Y332" s="450"/>
      <c r="Z332" s="450"/>
      <c r="AA332" s="450"/>
      <c r="AB332" s="450"/>
      <c r="AC332" s="450"/>
      <c r="AD332" s="450"/>
      <c r="AE332" s="450"/>
      <c r="AF332" s="450"/>
      <c r="AG332" s="450"/>
      <c r="AH332" s="460"/>
      <c r="AI332" s="449"/>
      <c r="AJ332" s="450"/>
      <c r="AK332" s="450"/>
      <c r="AL332" s="450"/>
      <c r="AM332" s="450"/>
      <c r="AN332" s="450"/>
      <c r="AO332" s="450"/>
      <c r="AP332" s="450"/>
      <c r="AQ332" s="450"/>
      <c r="AR332" s="450"/>
      <c r="AS332" s="450"/>
      <c r="AT332" s="450"/>
      <c r="AU332" s="450"/>
      <c r="AV332" s="450"/>
      <c r="AW332" s="450"/>
      <c r="AX332" s="460"/>
      <c r="AY332" s="449"/>
      <c r="AZ332" s="450"/>
      <c r="BA332" s="450"/>
      <c r="BB332" s="450"/>
      <c r="BC332" s="450"/>
      <c r="BD332" s="450"/>
      <c r="BE332" s="450"/>
      <c r="BF332" s="450"/>
      <c r="BG332" s="450"/>
      <c r="BH332" s="450"/>
      <c r="BI332" s="450"/>
      <c r="BJ332" s="450"/>
      <c r="BK332" s="450"/>
      <c r="BL332" s="450"/>
      <c r="BM332" s="450"/>
      <c r="BN332" s="460"/>
      <c r="BO332" s="250"/>
    </row>
    <row r="333" spans="2:67" outlineLevel="1">
      <c r="B333" s="52" t="s">
        <v>1105</v>
      </c>
      <c r="C333" s="251">
        <f t="shared" si="647"/>
        <v>0</v>
      </c>
      <c r="D333" s="251">
        <f t="shared" si="648"/>
        <v>0</v>
      </c>
      <c r="E333" s="251">
        <f t="shared" si="649"/>
        <v>0</v>
      </c>
      <c r="F333" s="251">
        <f t="shared" si="650"/>
        <v>0</v>
      </c>
      <c r="G333" s="251">
        <f t="shared" si="651"/>
        <v>0</v>
      </c>
      <c r="H333" s="251">
        <f t="shared" si="652"/>
        <v>0</v>
      </c>
      <c r="I333" s="251">
        <f t="shared" si="653"/>
        <v>0</v>
      </c>
      <c r="J333" s="251">
        <f t="shared" si="654"/>
        <v>0</v>
      </c>
      <c r="K333" s="251">
        <f t="shared" si="655"/>
        <v>0</v>
      </c>
      <c r="L333" s="251">
        <f t="shared" si="656"/>
        <v>0</v>
      </c>
      <c r="M333" s="251">
        <f t="shared" si="657"/>
        <v>0</v>
      </c>
      <c r="N333" s="251">
        <f t="shared" si="658"/>
        <v>0</v>
      </c>
      <c r="O333" s="251">
        <f t="shared" si="659"/>
        <v>0</v>
      </c>
      <c r="P333" s="251">
        <f t="shared" si="660"/>
        <v>0</v>
      </c>
      <c r="Q333" s="251">
        <f t="shared" si="661"/>
        <v>0</v>
      </c>
      <c r="R333" s="439">
        <f t="shared" si="662"/>
        <v>0</v>
      </c>
      <c r="S333" s="451"/>
      <c r="T333" s="252"/>
      <c r="U333" s="252"/>
      <c r="V333" s="252"/>
      <c r="W333" s="252"/>
      <c r="X333" s="252"/>
      <c r="Y333" s="252"/>
      <c r="Z333" s="252"/>
      <c r="AA333" s="252"/>
      <c r="AB333" s="252"/>
      <c r="AC333" s="252"/>
      <c r="AD333" s="252"/>
      <c r="AE333" s="252"/>
      <c r="AF333" s="252"/>
      <c r="AG333" s="252"/>
      <c r="AH333" s="461"/>
      <c r="AI333" s="451"/>
      <c r="AJ333" s="252"/>
      <c r="AK333" s="252"/>
      <c r="AL333" s="252"/>
      <c r="AM333" s="252"/>
      <c r="AN333" s="252"/>
      <c r="AO333" s="252"/>
      <c r="AP333" s="252"/>
      <c r="AQ333" s="252"/>
      <c r="AR333" s="252"/>
      <c r="AS333" s="252"/>
      <c r="AT333" s="252"/>
      <c r="AU333" s="252"/>
      <c r="AV333" s="252"/>
      <c r="AW333" s="252"/>
      <c r="AX333" s="461"/>
      <c r="AY333" s="451"/>
      <c r="AZ333" s="252"/>
      <c r="BA333" s="252"/>
      <c r="BB333" s="252"/>
      <c r="BC333" s="252"/>
      <c r="BD333" s="252"/>
      <c r="BE333" s="252"/>
      <c r="BF333" s="252"/>
      <c r="BG333" s="252"/>
      <c r="BH333" s="252"/>
      <c r="BI333" s="252"/>
      <c r="BJ333" s="252"/>
      <c r="BK333" s="252"/>
      <c r="BL333" s="252"/>
      <c r="BM333" s="252"/>
      <c r="BN333" s="461"/>
      <c r="BO333" s="250"/>
    </row>
    <row r="334" spans="2:67" outlineLevel="1">
      <c r="B334" s="50" t="str">
        <f t="shared" ref="B334" si="684">$B$205&amp;": Ewe Lambs"</f>
        <v>Late: Ewe Lambs</v>
      </c>
      <c r="C334" s="246">
        <f t="shared" si="647"/>
        <v>0</v>
      </c>
      <c r="D334" s="246">
        <f t="shared" si="648"/>
        <v>0</v>
      </c>
      <c r="E334" s="246">
        <f t="shared" si="649"/>
        <v>0</v>
      </c>
      <c r="F334" s="246">
        <f t="shared" si="650"/>
        <v>0</v>
      </c>
      <c r="G334" s="246">
        <f t="shared" si="651"/>
        <v>0</v>
      </c>
      <c r="H334" s="246">
        <f t="shared" si="652"/>
        <v>0</v>
      </c>
      <c r="I334" s="246">
        <f t="shared" si="653"/>
        <v>0</v>
      </c>
      <c r="J334" s="246">
        <f t="shared" si="654"/>
        <v>0</v>
      </c>
      <c r="K334" s="246">
        <f t="shared" si="655"/>
        <v>0</v>
      </c>
      <c r="L334" s="246">
        <f t="shared" si="656"/>
        <v>0</v>
      </c>
      <c r="M334" s="246">
        <f t="shared" si="657"/>
        <v>0</v>
      </c>
      <c r="N334" s="246">
        <f t="shared" si="658"/>
        <v>0</v>
      </c>
      <c r="O334" s="246">
        <f t="shared" si="659"/>
        <v>0</v>
      </c>
      <c r="P334" s="246">
        <f t="shared" si="660"/>
        <v>0</v>
      </c>
      <c r="Q334" s="246">
        <f t="shared" si="661"/>
        <v>0</v>
      </c>
      <c r="R334" s="437">
        <f t="shared" si="662"/>
        <v>0</v>
      </c>
      <c r="S334" s="448"/>
      <c r="T334" s="247"/>
      <c r="U334" s="247"/>
      <c r="V334" s="247"/>
      <c r="W334" s="247"/>
      <c r="X334" s="247"/>
      <c r="Y334" s="247"/>
      <c r="Z334" s="247"/>
      <c r="AA334" s="247"/>
      <c r="AB334" s="247"/>
      <c r="AC334" s="247"/>
      <c r="AD334" s="247"/>
      <c r="AE334" s="247"/>
      <c r="AF334" s="247"/>
      <c r="AG334" s="247"/>
      <c r="AH334" s="459"/>
      <c r="AI334" s="448"/>
      <c r="AJ334" s="247"/>
      <c r="AK334" s="247"/>
      <c r="AL334" s="247"/>
      <c r="AM334" s="247"/>
      <c r="AN334" s="247"/>
      <c r="AO334" s="247"/>
      <c r="AP334" s="247"/>
      <c r="AQ334" s="247"/>
      <c r="AR334" s="247"/>
      <c r="AS334" s="247"/>
      <c r="AT334" s="247"/>
      <c r="AU334" s="247"/>
      <c r="AV334" s="247"/>
      <c r="AW334" s="247"/>
      <c r="AX334" s="459"/>
      <c r="AY334" s="448"/>
      <c r="AZ334" s="247"/>
      <c r="BA334" s="247"/>
      <c r="BB334" s="247"/>
      <c r="BC334" s="247"/>
      <c r="BD334" s="247"/>
      <c r="BE334" s="247"/>
      <c r="BF334" s="247"/>
      <c r="BG334" s="247"/>
      <c r="BH334" s="247"/>
      <c r="BI334" s="247"/>
      <c r="BJ334" s="247"/>
      <c r="BK334" s="247"/>
      <c r="BL334" s="247"/>
      <c r="BM334" s="247"/>
      <c r="BN334" s="459"/>
      <c r="BO334" s="248" t="s">
        <v>1068</v>
      </c>
    </row>
    <row r="335" spans="2:67" outlineLevel="1">
      <c r="B335" s="51" t="s">
        <v>1104</v>
      </c>
      <c r="C335" s="249">
        <f t="shared" si="647"/>
        <v>0</v>
      </c>
      <c r="D335" s="249">
        <f t="shared" si="648"/>
        <v>0</v>
      </c>
      <c r="E335" s="249">
        <f t="shared" si="649"/>
        <v>0</v>
      </c>
      <c r="F335" s="249">
        <f t="shared" si="650"/>
        <v>0</v>
      </c>
      <c r="G335" s="249">
        <f t="shared" si="651"/>
        <v>0</v>
      </c>
      <c r="H335" s="249">
        <f t="shared" si="652"/>
        <v>0</v>
      </c>
      <c r="I335" s="249">
        <f t="shared" si="653"/>
        <v>0</v>
      </c>
      <c r="J335" s="249">
        <f t="shared" si="654"/>
        <v>0</v>
      </c>
      <c r="K335" s="249">
        <f t="shared" si="655"/>
        <v>0</v>
      </c>
      <c r="L335" s="249">
        <f t="shared" si="656"/>
        <v>0</v>
      </c>
      <c r="M335" s="249">
        <f t="shared" si="657"/>
        <v>0</v>
      </c>
      <c r="N335" s="249">
        <f t="shared" si="658"/>
        <v>0</v>
      </c>
      <c r="O335" s="249">
        <f t="shared" si="659"/>
        <v>0</v>
      </c>
      <c r="P335" s="249">
        <f t="shared" si="660"/>
        <v>0</v>
      </c>
      <c r="Q335" s="249">
        <f t="shared" si="661"/>
        <v>0</v>
      </c>
      <c r="R335" s="438">
        <f t="shared" si="662"/>
        <v>0</v>
      </c>
      <c r="S335" s="449"/>
      <c r="T335" s="450"/>
      <c r="U335" s="450"/>
      <c r="V335" s="450"/>
      <c r="W335" s="450"/>
      <c r="X335" s="450"/>
      <c r="Y335" s="450"/>
      <c r="Z335" s="450"/>
      <c r="AA335" s="450"/>
      <c r="AB335" s="450"/>
      <c r="AC335" s="450"/>
      <c r="AD335" s="450"/>
      <c r="AE335" s="450"/>
      <c r="AF335" s="450"/>
      <c r="AG335" s="450"/>
      <c r="AH335" s="460"/>
      <c r="AI335" s="449"/>
      <c r="AJ335" s="450"/>
      <c r="AK335" s="450"/>
      <c r="AL335" s="450"/>
      <c r="AM335" s="450"/>
      <c r="AN335" s="450"/>
      <c r="AO335" s="450"/>
      <c r="AP335" s="450"/>
      <c r="AQ335" s="450"/>
      <c r="AR335" s="450"/>
      <c r="AS335" s="450"/>
      <c r="AT335" s="450"/>
      <c r="AU335" s="450"/>
      <c r="AV335" s="450"/>
      <c r="AW335" s="450"/>
      <c r="AX335" s="460"/>
      <c r="AY335" s="449"/>
      <c r="AZ335" s="450"/>
      <c r="BA335" s="450"/>
      <c r="BB335" s="450"/>
      <c r="BC335" s="450"/>
      <c r="BD335" s="450"/>
      <c r="BE335" s="450"/>
      <c r="BF335" s="450"/>
      <c r="BG335" s="450"/>
      <c r="BH335" s="450"/>
      <c r="BI335" s="450"/>
      <c r="BJ335" s="450"/>
      <c r="BK335" s="450"/>
      <c r="BL335" s="450"/>
      <c r="BM335" s="450"/>
      <c r="BN335" s="460"/>
      <c r="BO335" s="250"/>
    </row>
    <row r="336" spans="2:67" outlineLevel="1">
      <c r="B336" s="52" t="s">
        <v>1105</v>
      </c>
      <c r="C336" s="251">
        <f t="shared" si="647"/>
        <v>0</v>
      </c>
      <c r="D336" s="251">
        <f t="shared" si="648"/>
        <v>0</v>
      </c>
      <c r="E336" s="251">
        <f t="shared" si="649"/>
        <v>0</v>
      </c>
      <c r="F336" s="251">
        <f t="shared" si="650"/>
        <v>0</v>
      </c>
      <c r="G336" s="251">
        <f t="shared" si="651"/>
        <v>0</v>
      </c>
      <c r="H336" s="251">
        <f t="shared" si="652"/>
        <v>0</v>
      </c>
      <c r="I336" s="251">
        <f t="shared" si="653"/>
        <v>0</v>
      </c>
      <c r="J336" s="251">
        <f t="shared" si="654"/>
        <v>0</v>
      </c>
      <c r="K336" s="251">
        <f t="shared" si="655"/>
        <v>0</v>
      </c>
      <c r="L336" s="251">
        <f t="shared" si="656"/>
        <v>0</v>
      </c>
      <c r="M336" s="251">
        <f t="shared" si="657"/>
        <v>0</v>
      </c>
      <c r="N336" s="251">
        <f t="shared" si="658"/>
        <v>0</v>
      </c>
      <c r="O336" s="251">
        <f t="shared" si="659"/>
        <v>0</v>
      </c>
      <c r="P336" s="251">
        <f t="shared" si="660"/>
        <v>0</v>
      </c>
      <c r="Q336" s="251">
        <f t="shared" si="661"/>
        <v>0</v>
      </c>
      <c r="R336" s="439">
        <f t="shared" si="662"/>
        <v>0</v>
      </c>
      <c r="S336" s="451"/>
      <c r="T336" s="252"/>
      <c r="U336" s="252"/>
      <c r="V336" s="252"/>
      <c r="W336" s="252"/>
      <c r="X336" s="252"/>
      <c r="Y336" s="252"/>
      <c r="Z336" s="252"/>
      <c r="AA336" s="252"/>
      <c r="AB336" s="252"/>
      <c r="AC336" s="252"/>
      <c r="AD336" s="252"/>
      <c r="AE336" s="252"/>
      <c r="AF336" s="252"/>
      <c r="AG336" s="252"/>
      <c r="AH336" s="461"/>
      <c r="AI336" s="451"/>
      <c r="AJ336" s="252"/>
      <c r="AK336" s="252"/>
      <c r="AL336" s="252"/>
      <c r="AM336" s="252"/>
      <c r="AN336" s="252"/>
      <c r="AO336" s="252"/>
      <c r="AP336" s="252"/>
      <c r="AQ336" s="252"/>
      <c r="AR336" s="252"/>
      <c r="AS336" s="252"/>
      <c r="AT336" s="252"/>
      <c r="AU336" s="252"/>
      <c r="AV336" s="252"/>
      <c r="AW336" s="252"/>
      <c r="AX336" s="461"/>
      <c r="AY336" s="451"/>
      <c r="AZ336" s="252"/>
      <c r="BA336" s="252"/>
      <c r="BB336" s="252"/>
      <c r="BC336" s="252"/>
      <c r="BD336" s="252"/>
      <c r="BE336" s="252"/>
      <c r="BF336" s="252"/>
      <c r="BG336" s="252"/>
      <c r="BH336" s="252"/>
      <c r="BI336" s="252"/>
      <c r="BJ336" s="252"/>
      <c r="BK336" s="252"/>
      <c r="BL336" s="252"/>
      <c r="BM336" s="252"/>
      <c r="BN336" s="461"/>
      <c r="BO336" s="250"/>
    </row>
    <row r="337" spans="2:67" outlineLevel="1">
      <c r="B337" s="50" t="str">
        <f>$B$206&amp;": Ewe Lambs"</f>
        <v>V. Late: Ewe Lambs</v>
      </c>
      <c r="C337" s="246">
        <f t="shared" ref="C337:C339" si="685">CHOOSE(d.Region,S337,AI337,AY337)</f>
        <v>0</v>
      </c>
      <c r="D337" s="246">
        <f t="shared" ref="D337:D339" si="686">CHOOSE(d.Region,T337,AJ337,AZ337)</f>
        <v>0</v>
      </c>
      <c r="E337" s="246">
        <f t="shared" ref="E337:E339" si="687">CHOOSE(d.Region,U337,AK337,BA337)</f>
        <v>0</v>
      </c>
      <c r="F337" s="246">
        <f t="shared" ref="F337:F339" si="688">CHOOSE(d.Region,V337,AL337,BB337)</f>
        <v>0</v>
      </c>
      <c r="G337" s="246">
        <f t="shared" ref="G337:G339" si="689">CHOOSE(d.Region,W337,AM337,BC337)</f>
        <v>0</v>
      </c>
      <c r="H337" s="246">
        <f t="shared" ref="H337:H339" si="690">CHOOSE(d.Region,X337,AN337,BD337)</f>
        <v>0</v>
      </c>
      <c r="I337" s="246">
        <f t="shared" ref="I337:I339" si="691">CHOOSE(d.Region,Y337,AO337,BE337)</f>
        <v>0</v>
      </c>
      <c r="J337" s="246">
        <f t="shared" ref="J337:J339" si="692">CHOOSE(d.Region,Z337,AP337,BF337)</f>
        <v>0</v>
      </c>
      <c r="K337" s="246">
        <f t="shared" ref="K337:K339" si="693">CHOOSE(d.Region,AA337,AQ337,BG337)</f>
        <v>0</v>
      </c>
      <c r="L337" s="246">
        <f t="shared" ref="L337:L339" si="694">CHOOSE(d.Region,AB337,AR337,BH337)</f>
        <v>0</v>
      </c>
      <c r="M337" s="246">
        <f t="shared" ref="M337:M339" si="695">CHOOSE(d.Region,AC337,AS337,BI337)</f>
        <v>0</v>
      </c>
      <c r="N337" s="246">
        <f t="shared" ref="N337:N339" si="696">CHOOSE(d.Region,AD337,AT337,BJ337)</f>
        <v>0</v>
      </c>
      <c r="O337" s="246">
        <f t="shared" ref="O337:O339" si="697">CHOOSE(d.Region,AE337,AU337,BK337)</f>
        <v>0</v>
      </c>
      <c r="P337" s="246">
        <f t="shared" ref="P337:P339" si="698">CHOOSE(d.Region,AF337,AV337,BL337)</f>
        <v>0</v>
      </c>
      <c r="Q337" s="246">
        <f t="shared" ref="Q337:Q339" si="699">CHOOSE(d.Region,AG337,AW337,BM337)</f>
        <v>0</v>
      </c>
      <c r="R337" s="437">
        <f t="shared" ref="R337:R339" si="700">CHOOSE(d.Region,AH337,AX337,BN337)</f>
        <v>0</v>
      </c>
      <c r="S337" s="448"/>
      <c r="T337" s="247"/>
      <c r="U337" s="247"/>
      <c r="V337" s="247"/>
      <c r="W337" s="247"/>
      <c r="X337" s="247"/>
      <c r="Y337" s="247"/>
      <c r="Z337" s="247"/>
      <c r="AA337" s="247"/>
      <c r="AB337" s="247"/>
      <c r="AC337" s="247"/>
      <c r="AD337" s="247"/>
      <c r="AE337" s="247"/>
      <c r="AF337" s="247"/>
      <c r="AG337" s="247"/>
      <c r="AH337" s="459"/>
      <c r="AI337" s="448"/>
      <c r="AJ337" s="247"/>
      <c r="AK337" s="247"/>
      <c r="AL337" s="247"/>
      <c r="AM337" s="247"/>
      <c r="AN337" s="247"/>
      <c r="AO337" s="247"/>
      <c r="AP337" s="247"/>
      <c r="AQ337" s="247"/>
      <c r="AR337" s="247"/>
      <c r="AS337" s="247"/>
      <c r="AT337" s="247"/>
      <c r="AU337" s="247"/>
      <c r="AV337" s="247"/>
      <c r="AW337" s="247"/>
      <c r="AX337" s="459"/>
      <c r="AY337" s="448"/>
      <c r="AZ337" s="247"/>
      <c r="BA337" s="247"/>
      <c r="BB337" s="247"/>
      <c r="BC337" s="247"/>
      <c r="BD337" s="247"/>
      <c r="BE337" s="247"/>
      <c r="BF337" s="247"/>
      <c r="BG337" s="247"/>
      <c r="BH337" s="247"/>
      <c r="BI337" s="247"/>
      <c r="BJ337" s="247"/>
      <c r="BK337" s="247"/>
      <c r="BL337" s="247"/>
      <c r="BM337" s="247"/>
      <c r="BN337" s="459"/>
      <c r="BO337" s="248" t="s">
        <v>1068</v>
      </c>
    </row>
    <row r="338" spans="2:67" outlineLevel="1">
      <c r="B338" s="51" t="s">
        <v>1104</v>
      </c>
      <c r="C338" s="249">
        <f t="shared" si="685"/>
        <v>0</v>
      </c>
      <c r="D338" s="249">
        <f t="shared" si="686"/>
        <v>0</v>
      </c>
      <c r="E338" s="249">
        <f t="shared" si="687"/>
        <v>0</v>
      </c>
      <c r="F338" s="249">
        <f t="shared" si="688"/>
        <v>0</v>
      </c>
      <c r="G338" s="249">
        <f t="shared" si="689"/>
        <v>0</v>
      </c>
      <c r="H338" s="249">
        <f t="shared" si="690"/>
        <v>0</v>
      </c>
      <c r="I338" s="249">
        <f t="shared" si="691"/>
        <v>0</v>
      </c>
      <c r="J338" s="249">
        <f t="shared" si="692"/>
        <v>0</v>
      </c>
      <c r="K338" s="249">
        <f t="shared" si="693"/>
        <v>0</v>
      </c>
      <c r="L338" s="249">
        <f t="shared" si="694"/>
        <v>0</v>
      </c>
      <c r="M338" s="249">
        <f t="shared" si="695"/>
        <v>0</v>
      </c>
      <c r="N338" s="249">
        <f t="shared" si="696"/>
        <v>0</v>
      </c>
      <c r="O338" s="249">
        <f t="shared" si="697"/>
        <v>0</v>
      </c>
      <c r="P338" s="249">
        <f t="shared" si="698"/>
        <v>0</v>
      </c>
      <c r="Q338" s="249">
        <f t="shared" si="699"/>
        <v>0</v>
      </c>
      <c r="R338" s="438">
        <f t="shared" si="700"/>
        <v>0</v>
      </c>
      <c r="S338" s="449"/>
      <c r="T338" s="450"/>
      <c r="U338" s="450"/>
      <c r="V338" s="450"/>
      <c r="W338" s="450"/>
      <c r="X338" s="450"/>
      <c r="Y338" s="450"/>
      <c r="Z338" s="450"/>
      <c r="AA338" s="450"/>
      <c r="AB338" s="450"/>
      <c r="AC338" s="450"/>
      <c r="AD338" s="450"/>
      <c r="AE338" s="450"/>
      <c r="AF338" s="450"/>
      <c r="AG338" s="450"/>
      <c r="AH338" s="460"/>
      <c r="AI338" s="449"/>
      <c r="AJ338" s="450"/>
      <c r="AK338" s="450"/>
      <c r="AL338" s="450"/>
      <c r="AM338" s="450"/>
      <c r="AN338" s="450"/>
      <c r="AO338" s="450"/>
      <c r="AP338" s="450"/>
      <c r="AQ338" s="450"/>
      <c r="AR338" s="450"/>
      <c r="AS338" s="450"/>
      <c r="AT338" s="450"/>
      <c r="AU338" s="450"/>
      <c r="AV338" s="450"/>
      <c r="AW338" s="450"/>
      <c r="AX338" s="460"/>
      <c r="AY338" s="449"/>
      <c r="AZ338" s="450"/>
      <c r="BA338" s="450"/>
      <c r="BB338" s="450"/>
      <c r="BC338" s="450"/>
      <c r="BD338" s="450"/>
      <c r="BE338" s="450"/>
      <c r="BF338" s="450"/>
      <c r="BG338" s="450"/>
      <c r="BH338" s="450"/>
      <c r="BI338" s="450"/>
      <c r="BJ338" s="450"/>
      <c r="BK338" s="450"/>
      <c r="BL338" s="450"/>
      <c r="BM338" s="450"/>
      <c r="BN338" s="460"/>
      <c r="BO338" s="250"/>
    </row>
    <row r="339" spans="2:67" outlineLevel="1">
      <c r="B339" s="52" t="s">
        <v>1105</v>
      </c>
      <c r="C339" s="251">
        <f t="shared" si="685"/>
        <v>0</v>
      </c>
      <c r="D339" s="251">
        <f t="shared" si="686"/>
        <v>0</v>
      </c>
      <c r="E339" s="251">
        <f t="shared" si="687"/>
        <v>0</v>
      </c>
      <c r="F339" s="251">
        <f t="shared" si="688"/>
        <v>0</v>
      </c>
      <c r="G339" s="251">
        <f t="shared" si="689"/>
        <v>0</v>
      </c>
      <c r="H339" s="251">
        <f t="shared" si="690"/>
        <v>0</v>
      </c>
      <c r="I339" s="251">
        <f t="shared" si="691"/>
        <v>0</v>
      </c>
      <c r="J339" s="251">
        <f t="shared" si="692"/>
        <v>0</v>
      </c>
      <c r="K339" s="251">
        <f t="shared" si="693"/>
        <v>0</v>
      </c>
      <c r="L339" s="251">
        <f t="shared" si="694"/>
        <v>0</v>
      </c>
      <c r="M339" s="251">
        <f t="shared" si="695"/>
        <v>0</v>
      </c>
      <c r="N339" s="251">
        <f t="shared" si="696"/>
        <v>0</v>
      </c>
      <c r="O339" s="251">
        <f t="shared" si="697"/>
        <v>0</v>
      </c>
      <c r="P339" s="251">
        <f t="shared" si="698"/>
        <v>0</v>
      </c>
      <c r="Q339" s="251">
        <f t="shared" si="699"/>
        <v>0</v>
      </c>
      <c r="R339" s="439">
        <f t="shared" si="700"/>
        <v>0</v>
      </c>
      <c r="S339" s="451"/>
      <c r="T339" s="252"/>
      <c r="U339" s="252"/>
      <c r="V339" s="252"/>
      <c r="W339" s="252"/>
      <c r="X339" s="252"/>
      <c r="Y339" s="252"/>
      <c r="Z339" s="252"/>
      <c r="AA339" s="252"/>
      <c r="AB339" s="252"/>
      <c r="AC339" s="252"/>
      <c r="AD339" s="252"/>
      <c r="AE339" s="252"/>
      <c r="AF339" s="252"/>
      <c r="AG339" s="252"/>
      <c r="AH339" s="461"/>
      <c r="AI339" s="451"/>
      <c r="AJ339" s="252"/>
      <c r="AK339" s="252"/>
      <c r="AL339" s="252"/>
      <c r="AM339" s="252"/>
      <c r="AN339" s="252"/>
      <c r="AO339" s="252"/>
      <c r="AP339" s="252"/>
      <c r="AQ339" s="252"/>
      <c r="AR339" s="252"/>
      <c r="AS339" s="252"/>
      <c r="AT339" s="252"/>
      <c r="AU339" s="252"/>
      <c r="AV339" s="252"/>
      <c r="AW339" s="252"/>
      <c r="AX339" s="461"/>
      <c r="AY339" s="451"/>
      <c r="AZ339" s="252"/>
      <c r="BA339" s="252"/>
      <c r="BB339" s="252"/>
      <c r="BC339" s="252"/>
      <c r="BD339" s="252"/>
      <c r="BE339" s="252"/>
      <c r="BF339" s="252"/>
      <c r="BG339" s="252"/>
      <c r="BH339" s="252"/>
      <c r="BI339" s="252"/>
      <c r="BJ339" s="252"/>
      <c r="BK339" s="252"/>
      <c r="BL339" s="252"/>
      <c r="BM339" s="252"/>
      <c r="BN339" s="461"/>
      <c r="BO339" s="250"/>
    </row>
    <row r="340" spans="2:67" outlineLevel="1">
      <c r="B340" s="50" t="str">
        <f t="shared" ref="B340" si="701">$B$207&amp;": Ewe Lambs"</f>
        <v>7mo with 0% mated: Ewe Lambs</v>
      </c>
      <c r="C340" s="246">
        <f t="shared" si="647"/>
        <v>0</v>
      </c>
      <c r="D340" s="246">
        <f t="shared" si="648"/>
        <v>0</v>
      </c>
      <c r="E340" s="246">
        <f t="shared" si="649"/>
        <v>0</v>
      </c>
      <c r="F340" s="246">
        <f t="shared" si="650"/>
        <v>0</v>
      </c>
      <c r="G340" s="246">
        <f t="shared" si="651"/>
        <v>0</v>
      </c>
      <c r="H340" s="246">
        <f t="shared" si="652"/>
        <v>0</v>
      </c>
      <c r="I340" s="246">
        <f t="shared" si="653"/>
        <v>0</v>
      </c>
      <c r="J340" s="246">
        <f t="shared" si="654"/>
        <v>0</v>
      </c>
      <c r="K340" s="246">
        <f t="shared" si="655"/>
        <v>0</v>
      </c>
      <c r="L340" s="246">
        <f t="shared" si="656"/>
        <v>0</v>
      </c>
      <c r="M340" s="246">
        <f t="shared" si="657"/>
        <v>0</v>
      </c>
      <c r="N340" s="246">
        <f t="shared" si="658"/>
        <v>0</v>
      </c>
      <c r="O340" s="246">
        <f t="shared" si="659"/>
        <v>0</v>
      </c>
      <c r="P340" s="246">
        <f t="shared" si="660"/>
        <v>0</v>
      </c>
      <c r="Q340" s="246">
        <f t="shared" si="661"/>
        <v>0</v>
      </c>
      <c r="R340" s="437">
        <f t="shared" si="662"/>
        <v>0</v>
      </c>
      <c r="S340" s="350">
        <f>S325</f>
        <v>0</v>
      </c>
      <c r="T340" s="350">
        <f t="shared" ref="T340:BN340" si="702">T325</f>
        <v>0</v>
      </c>
      <c r="U340" s="350">
        <f t="shared" si="702"/>
        <v>0</v>
      </c>
      <c r="V340" s="350">
        <f t="shared" si="702"/>
        <v>0</v>
      </c>
      <c r="W340" s="350">
        <f t="shared" si="702"/>
        <v>0</v>
      </c>
      <c r="X340" s="350">
        <f t="shared" si="702"/>
        <v>0</v>
      </c>
      <c r="Y340" s="350">
        <f t="shared" si="702"/>
        <v>0</v>
      </c>
      <c r="Z340" s="350">
        <f t="shared" si="702"/>
        <v>0</v>
      </c>
      <c r="AA340" s="350">
        <f t="shared" si="702"/>
        <v>0</v>
      </c>
      <c r="AB340" s="350">
        <f t="shared" si="702"/>
        <v>0</v>
      </c>
      <c r="AC340" s="350">
        <f t="shared" si="702"/>
        <v>0</v>
      </c>
      <c r="AD340" s="350">
        <f t="shared" si="702"/>
        <v>0</v>
      </c>
      <c r="AE340" s="350">
        <f t="shared" si="702"/>
        <v>0</v>
      </c>
      <c r="AF340" s="350">
        <f t="shared" si="702"/>
        <v>0</v>
      </c>
      <c r="AG340" s="350">
        <f>AG325</f>
        <v>0</v>
      </c>
      <c r="AH340" s="350">
        <f t="shared" si="702"/>
        <v>0</v>
      </c>
      <c r="AI340" s="350">
        <f t="shared" si="702"/>
        <v>0</v>
      </c>
      <c r="AJ340" s="350">
        <f t="shared" si="702"/>
        <v>0</v>
      </c>
      <c r="AK340" s="350">
        <f t="shared" si="702"/>
        <v>0</v>
      </c>
      <c r="AL340" s="350">
        <f t="shared" si="702"/>
        <v>0</v>
      </c>
      <c r="AM340" s="350">
        <f t="shared" si="702"/>
        <v>0</v>
      </c>
      <c r="AN340" s="350">
        <f t="shared" si="702"/>
        <v>0</v>
      </c>
      <c r="AO340" s="350">
        <f t="shared" si="702"/>
        <v>0</v>
      </c>
      <c r="AP340" s="350">
        <f t="shared" si="702"/>
        <v>0</v>
      </c>
      <c r="AQ340" s="350">
        <f t="shared" si="702"/>
        <v>0</v>
      </c>
      <c r="AR340" s="350">
        <f t="shared" si="702"/>
        <v>0</v>
      </c>
      <c r="AS340" s="350">
        <f t="shared" si="702"/>
        <v>0</v>
      </c>
      <c r="AT340" s="350">
        <f t="shared" si="702"/>
        <v>0</v>
      </c>
      <c r="AU340" s="350">
        <f t="shared" si="702"/>
        <v>0</v>
      </c>
      <c r="AV340" s="350">
        <f t="shared" si="702"/>
        <v>0</v>
      </c>
      <c r="AW340" s="350">
        <f t="shared" si="702"/>
        <v>0</v>
      </c>
      <c r="AX340" s="350">
        <f t="shared" si="702"/>
        <v>0</v>
      </c>
      <c r="AY340" s="350">
        <f t="shared" si="702"/>
        <v>0</v>
      </c>
      <c r="AZ340" s="350">
        <f t="shared" si="702"/>
        <v>0</v>
      </c>
      <c r="BA340" s="350">
        <f t="shared" si="702"/>
        <v>0</v>
      </c>
      <c r="BB340" s="350">
        <f t="shared" si="702"/>
        <v>0</v>
      </c>
      <c r="BC340" s="350">
        <f t="shared" si="702"/>
        <v>0</v>
      </c>
      <c r="BD340" s="350">
        <f t="shared" si="702"/>
        <v>0</v>
      </c>
      <c r="BE340" s="350">
        <f t="shared" si="702"/>
        <v>0</v>
      </c>
      <c r="BF340" s="350">
        <f t="shared" si="702"/>
        <v>0</v>
      </c>
      <c r="BG340" s="350">
        <f t="shared" si="702"/>
        <v>0</v>
      </c>
      <c r="BH340" s="350">
        <f t="shared" si="702"/>
        <v>0</v>
      </c>
      <c r="BI340" s="350">
        <f t="shared" si="702"/>
        <v>0</v>
      </c>
      <c r="BJ340" s="350">
        <f t="shared" si="702"/>
        <v>0</v>
      </c>
      <c r="BK340" s="350">
        <f t="shared" si="702"/>
        <v>0</v>
      </c>
      <c r="BL340" s="350">
        <f t="shared" si="702"/>
        <v>0</v>
      </c>
      <c r="BM340" s="350">
        <f t="shared" si="702"/>
        <v>0</v>
      </c>
      <c r="BN340" s="350">
        <f t="shared" si="702"/>
        <v>0</v>
      </c>
      <c r="BO340" s="248" t="s">
        <v>1068</v>
      </c>
    </row>
    <row r="341" spans="2:67" outlineLevel="1">
      <c r="B341" s="51" t="s">
        <v>1104</v>
      </c>
      <c r="C341" s="249">
        <f t="shared" si="647"/>
        <v>0</v>
      </c>
      <c r="D341" s="249">
        <f t="shared" si="648"/>
        <v>0</v>
      </c>
      <c r="E341" s="249">
        <f t="shared" si="649"/>
        <v>0</v>
      </c>
      <c r="F341" s="249">
        <f t="shared" si="650"/>
        <v>0</v>
      </c>
      <c r="G341" s="249">
        <f t="shared" si="651"/>
        <v>0</v>
      </c>
      <c r="H341" s="249">
        <f t="shared" si="652"/>
        <v>0</v>
      </c>
      <c r="I341" s="249">
        <f t="shared" si="653"/>
        <v>0</v>
      </c>
      <c r="J341" s="249">
        <f t="shared" si="654"/>
        <v>0</v>
      </c>
      <c r="K341" s="249">
        <f t="shared" si="655"/>
        <v>0</v>
      </c>
      <c r="L341" s="249">
        <f t="shared" si="656"/>
        <v>0</v>
      </c>
      <c r="M341" s="249">
        <f t="shared" si="657"/>
        <v>0</v>
      </c>
      <c r="N341" s="249">
        <f t="shared" si="658"/>
        <v>0</v>
      </c>
      <c r="O341" s="249">
        <f t="shared" si="659"/>
        <v>0</v>
      </c>
      <c r="P341" s="249">
        <f t="shared" si="660"/>
        <v>0</v>
      </c>
      <c r="Q341" s="249">
        <f t="shared" si="661"/>
        <v>0</v>
      </c>
      <c r="R341" s="438">
        <f t="shared" si="662"/>
        <v>0</v>
      </c>
      <c r="S341" s="350">
        <f t="shared" ref="S341:BN341" si="703">S326</f>
        <v>0</v>
      </c>
      <c r="T341" s="350">
        <f t="shared" si="703"/>
        <v>0</v>
      </c>
      <c r="U341" s="350">
        <f t="shared" si="703"/>
        <v>0</v>
      </c>
      <c r="V341" s="350">
        <f t="shared" si="703"/>
        <v>0</v>
      </c>
      <c r="W341" s="350">
        <f t="shared" si="703"/>
        <v>0</v>
      </c>
      <c r="X341" s="350">
        <f t="shared" si="703"/>
        <v>0</v>
      </c>
      <c r="Y341" s="350">
        <f t="shared" si="703"/>
        <v>0</v>
      </c>
      <c r="Z341" s="350">
        <f t="shared" si="703"/>
        <v>0</v>
      </c>
      <c r="AA341" s="350">
        <f t="shared" si="703"/>
        <v>0</v>
      </c>
      <c r="AB341" s="350">
        <f t="shared" si="703"/>
        <v>0</v>
      </c>
      <c r="AC341" s="350">
        <f t="shared" si="703"/>
        <v>0</v>
      </c>
      <c r="AD341" s="350">
        <f t="shared" si="703"/>
        <v>0</v>
      </c>
      <c r="AE341" s="350">
        <f t="shared" si="703"/>
        <v>0</v>
      </c>
      <c r="AF341" s="350">
        <f t="shared" si="703"/>
        <v>0</v>
      </c>
      <c r="AG341" s="350">
        <f t="shared" si="703"/>
        <v>0</v>
      </c>
      <c r="AH341" s="350">
        <f t="shared" si="703"/>
        <v>0</v>
      </c>
      <c r="AI341" s="350">
        <f t="shared" si="703"/>
        <v>0</v>
      </c>
      <c r="AJ341" s="350">
        <f t="shared" si="703"/>
        <v>0</v>
      </c>
      <c r="AK341" s="350">
        <f t="shared" si="703"/>
        <v>0</v>
      </c>
      <c r="AL341" s="350">
        <f t="shared" si="703"/>
        <v>0</v>
      </c>
      <c r="AM341" s="350">
        <f t="shared" si="703"/>
        <v>0</v>
      </c>
      <c r="AN341" s="350">
        <f t="shared" si="703"/>
        <v>0</v>
      </c>
      <c r="AO341" s="350">
        <f t="shared" si="703"/>
        <v>0</v>
      </c>
      <c r="AP341" s="350">
        <f t="shared" si="703"/>
        <v>0</v>
      </c>
      <c r="AQ341" s="350">
        <f t="shared" si="703"/>
        <v>0</v>
      </c>
      <c r="AR341" s="350">
        <f t="shared" si="703"/>
        <v>0</v>
      </c>
      <c r="AS341" s="350">
        <f t="shared" si="703"/>
        <v>0</v>
      </c>
      <c r="AT341" s="350">
        <f t="shared" si="703"/>
        <v>0</v>
      </c>
      <c r="AU341" s="350">
        <f t="shared" si="703"/>
        <v>0</v>
      </c>
      <c r="AV341" s="350">
        <f t="shared" si="703"/>
        <v>0</v>
      </c>
      <c r="AW341" s="350">
        <f t="shared" si="703"/>
        <v>0</v>
      </c>
      <c r="AX341" s="350">
        <f t="shared" si="703"/>
        <v>0</v>
      </c>
      <c r="AY341" s="350">
        <f t="shared" si="703"/>
        <v>0</v>
      </c>
      <c r="AZ341" s="350">
        <f t="shared" si="703"/>
        <v>0</v>
      </c>
      <c r="BA341" s="350">
        <f t="shared" si="703"/>
        <v>0</v>
      </c>
      <c r="BB341" s="350">
        <f t="shared" si="703"/>
        <v>0</v>
      </c>
      <c r="BC341" s="350">
        <f t="shared" si="703"/>
        <v>0</v>
      </c>
      <c r="BD341" s="350">
        <f t="shared" si="703"/>
        <v>0</v>
      </c>
      <c r="BE341" s="350">
        <f t="shared" si="703"/>
        <v>0</v>
      </c>
      <c r="BF341" s="350">
        <f t="shared" si="703"/>
        <v>0</v>
      </c>
      <c r="BG341" s="350">
        <f t="shared" si="703"/>
        <v>0</v>
      </c>
      <c r="BH341" s="350">
        <f t="shared" si="703"/>
        <v>0</v>
      </c>
      <c r="BI341" s="350">
        <f t="shared" si="703"/>
        <v>0</v>
      </c>
      <c r="BJ341" s="350">
        <f t="shared" si="703"/>
        <v>0</v>
      </c>
      <c r="BK341" s="350">
        <f t="shared" si="703"/>
        <v>0</v>
      </c>
      <c r="BL341" s="350">
        <f t="shared" si="703"/>
        <v>0</v>
      </c>
      <c r="BM341" s="350">
        <f t="shared" si="703"/>
        <v>0</v>
      </c>
      <c r="BN341" s="350">
        <f t="shared" si="703"/>
        <v>0</v>
      </c>
      <c r="BO341" s="250"/>
    </row>
    <row r="342" spans="2:67" outlineLevel="1" collapsed="1">
      <c r="B342" s="52" t="s">
        <v>1105</v>
      </c>
      <c r="C342" s="251">
        <f t="shared" si="647"/>
        <v>0</v>
      </c>
      <c r="D342" s="251">
        <f t="shared" si="648"/>
        <v>0</v>
      </c>
      <c r="E342" s="251">
        <f t="shared" si="649"/>
        <v>0</v>
      </c>
      <c r="F342" s="251">
        <f t="shared" si="650"/>
        <v>0</v>
      </c>
      <c r="G342" s="251">
        <f t="shared" si="651"/>
        <v>0</v>
      </c>
      <c r="H342" s="251">
        <f t="shared" si="652"/>
        <v>0</v>
      </c>
      <c r="I342" s="251">
        <f t="shared" si="653"/>
        <v>0</v>
      </c>
      <c r="J342" s="251">
        <f t="shared" si="654"/>
        <v>0</v>
      </c>
      <c r="K342" s="251">
        <f t="shared" si="655"/>
        <v>0</v>
      </c>
      <c r="L342" s="251">
        <f t="shared" si="656"/>
        <v>0</v>
      </c>
      <c r="M342" s="251">
        <f t="shared" si="657"/>
        <v>0</v>
      </c>
      <c r="N342" s="251">
        <f t="shared" si="658"/>
        <v>0</v>
      </c>
      <c r="O342" s="251">
        <f t="shared" si="659"/>
        <v>0</v>
      </c>
      <c r="P342" s="251">
        <f t="shared" si="660"/>
        <v>0</v>
      </c>
      <c r="Q342" s="251">
        <f t="shared" si="661"/>
        <v>0</v>
      </c>
      <c r="R342" s="439">
        <f t="shared" si="662"/>
        <v>0</v>
      </c>
      <c r="S342" s="350">
        <f t="shared" ref="S342:BN342" si="704">S327</f>
        <v>0</v>
      </c>
      <c r="T342" s="350">
        <f t="shared" si="704"/>
        <v>0</v>
      </c>
      <c r="U342" s="350">
        <f t="shared" si="704"/>
        <v>0</v>
      </c>
      <c r="V342" s="350">
        <f t="shared" si="704"/>
        <v>0</v>
      </c>
      <c r="W342" s="350">
        <f t="shared" si="704"/>
        <v>0</v>
      </c>
      <c r="X342" s="350">
        <f t="shared" si="704"/>
        <v>0</v>
      </c>
      <c r="Y342" s="350">
        <f t="shared" si="704"/>
        <v>0</v>
      </c>
      <c r="Z342" s="350">
        <f t="shared" si="704"/>
        <v>0</v>
      </c>
      <c r="AA342" s="350">
        <f t="shared" si="704"/>
        <v>0</v>
      </c>
      <c r="AB342" s="350">
        <f t="shared" si="704"/>
        <v>0</v>
      </c>
      <c r="AC342" s="350">
        <f t="shared" si="704"/>
        <v>0</v>
      </c>
      <c r="AD342" s="350">
        <f t="shared" si="704"/>
        <v>0</v>
      </c>
      <c r="AE342" s="350">
        <f t="shared" si="704"/>
        <v>0</v>
      </c>
      <c r="AF342" s="350">
        <f t="shared" si="704"/>
        <v>0</v>
      </c>
      <c r="AG342" s="350">
        <f t="shared" si="704"/>
        <v>0</v>
      </c>
      <c r="AH342" s="350">
        <f t="shared" si="704"/>
        <v>0</v>
      </c>
      <c r="AI342" s="350">
        <f t="shared" si="704"/>
        <v>0</v>
      </c>
      <c r="AJ342" s="350">
        <f t="shared" si="704"/>
        <v>0</v>
      </c>
      <c r="AK342" s="350">
        <f t="shared" si="704"/>
        <v>0</v>
      </c>
      <c r="AL342" s="350">
        <f t="shared" si="704"/>
        <v>0</v>
      </c>
      <c r="AM342" s="350">
        <f t="shared" si="704"/>
        <v>0</v>
      </c>
      <c r="AN342" s="350">
        <f t="shared" si="704"/>
        <v>0</v>
      </c>
      <c r="AO342" s="350">
        <f t="shared" si="704"/>
        <v>0</v>
      </c>
      <c r="AP342" s="350">
        <f t="shared" si="704"/>
        <v>0</v>
      </c>
      <c r="AQ342" s="350">
        <f t="shared" si="704"/>
        <v>0</v>
      </c>
      <c r="AR342" s="350">
        <f t="shared" si="704"/>
        <v>0</v>
      </c>
      <c r="AS342" s="350">
        <f t="shared" si="704"/>
        <v>0</v>
      </c>
      <c r="AT342" s="350">
        <f t="shared" si="704"/>
        <v>0</v>
      </c>
      <c r="AU342" s="350">
        <f t="shared" si="704"/>
        <v>0</v>
      </c>
      <c r="AV342" s="350">
        <f t="shared" si="704"/>
        <v>0</v>
      </c>
      <c r="AW342" s="350">
        <f t="shared" si="704"/>
        <v>0</v>
      </c>
      <c r="AX342" s="350">
        <f t="shared" si="704"/>
        <v>0</v>
      </c>
      <c r="AY342" s="350">
        <f t="shared" si="704"/>
        <v>0</v>
      </c>
      <c r="AZ342" s="350">
        <f t="shared" si="704"/>
        <v>0</v>
      </c>
      <c r="BA342" s="350">
        <f t="shared" si="704"/>
        <v>0</v>
      </c>
      <c r="BB342" s="350">
        <f t="shared" si="704"/>
        <v>0</v>
      </c>
      <c r="BC342" s="350">
        <f t="shared" si="704"/>
        <v>0</v>
      </c>
      <c r="BD342" s="350">
        <f t="shared" si="704"/>
        <v>0</v>
      </c>
      <c r="BE342" s="350">
        <f t="shared" si="704"/>
        <v>0</v>
      </c>
      <c r="BF342" s="350">
        <f t="shared" si="704"/>
        <v>0</v>
      </c>
      <c r="BG342" s="350">
        <f t="shared" si="704"/>
        <v>0</v>
      </c>
      <c r="BH342" s="350">
        <f t="shared" si="704"/>
        <v>0</v>
      </c>
      <c r="BI342" s="350">
        <f t="shared" si="704"/>
        <v>0</v>
      </c>
      <c r="BJ342" s="350">
        <f t="shared" si="704"/>
        <v>0</v>
      </c>
      <c r="BK342" s="350">
        <f t="shared" si="704"/>
        <v>0</v>
      </c>
      <c r="BL342" s="350">
        <f t="shared" si="704"/>
        <v>0</v>
      </c>
      <c r="BM342" s="350">
        <f t="shared" si="704"/>
        <v>0</v>
      </c>
      <c r="BN342" s="350">
        <f t="shared" si="704"/>
        <v>0</v>
      </c>
      <c r="BO342" s="250"/>
    </row>
    <row r="343" spans="2:67" ht="27" hidden="1" outlineLevel="2">
      <c r="B343" s="50" t="str">
        <f>"Grazing Intensity 3
"&amp;$B$202&amp;": Ewe Lambs"</f>
        <v>Grazing Intensity 3
Standard (7mo): Ewe Lambs</v>
      </c>
      <c r="C343" s="246">
        <f t="shared" si="647"/>
        <v>0</v>
      </c>
      <c r="D343" s="246">
        <f t="shared" si="648"/>
        <v>0</v>
      </c>
      <c r="E343" s="246">
        <f t="shared" si="649"/>
        <v>0</v>
      </c>
      <c r="F343" s="246">
        <f t="shared" si="650"/>
        <v>0</v>
      </c>
      <c r="G343" s="246">
        <f t="shared" si="651"/>
        <v>0</v>
      </c>
      <c r="H343" s="246">
        <f t="shared" si="652"/>
        <v>0</v>
      </c>
      <c r="I343" s="246">
        <f t="shared" si="653"/>
        <v>0</v>
      </c>
      <c r="J343" s="246">
        <f t="shared" si="654"/>
        <v>0</v>
      </c>
      <c r="K343" s="246">
        <f t="shared" si="655"/>
        <v>0</v>
      </c>
      <c r="L343" s="246">
        <f t="shared" si="656"/>
        <v>0</v>
      </c>
      <c r="M343" s="246">
        <f t="shared" si="657"/>
        <v>0</v>
      </c>
      <c r="N343" s="246">
        <f t="shared" si="658"/>
        <v>0</v>
      </c>
      <c r="O343" s="246">
        <f t="shared" si="659"/>
        <v>0</v>
      </c>
      <c r="P343" s="246">
        <f t="shared" si="660"/>
        <v>0</v>
      </c>
      <c r="Q343" s="246">
        <f t="shared" si="661"/>
        <v>0</v>
      </c>
      <c r="R343" s="437">
        <f t="shared" si="662"/>
        <v>0</v>
      </c>
      <c r="S343" s="448"/>
      <c r="T343" s="247"/>
      <c r="U343" s="247"/>
      <c r="V343" s="247"/>
      <c r="W343" s="247"/>
      <c r="X343" s="247"/>
      <c r="Y343" s="247"/>
      <c r="Z343" s="247"/>
      <c r="AA343" s="247"/>
      <c r="AB343" s="247"/>
      <c r="AC343" s="247"/>
      <c r="AD343" s="247"/>
      <c r="AE343" s="247"/>
      <c r="AF343" s="247"/>
      <c r="AG343" s="247"/>
      <c r="AH343" s="459"/>
      <c r="AI343" s="448"/>
      <c r="AJ343" s="247"/>
      <c r="AK343" s="247"/>
      <c r="AL343" s="247"/>
      <c r="AM343" s="247"/>
      <c r="AN343" s="247"/>
      <c r="AO343" s="247"/>
      <c r="AP343" s="247"/>
      <c r="AQ343" s="247"/>
      <c r="AR343" s="247"/>
      <c r="AS343" s="247"/>
      <c r="AT343" s="247"/>
      <c r="AU343" s="247"/>
      <c r="AV343" s="247"/>
      <c r="AW343" s="247"/>
      <c r="AX343" s="459"/>
      <c r="AY343" s="448"/>
      <c r="AZ343" s="247"/>
      <c r="BA343" s="247"/>
      <c r="BB343" s="247"/>
      <c r="BC343" s="247"/>
      <c r="BD343" s="247"/>
      <c r="BE343" s="247"/>
      <c r="BF343" s="247"/>
      <c r="BG343" s="247"/>
      <c r="BH343" s="247"/>
      <c r="BI343" s="247"/>
      <c r="BJ343" s="247"/>
      <c r="BK343" s="247"/>
      <c r="BL343" s="247"/>
      <c r="BM343" s="247"/>
      <c r="BN343" s="459"/>
      <c r="BO343" s="248" t="s">
        <v>1068</v>
      </c>
    </row>
    <row r="344" spans="2:67" hidden="1" outlineLevel="2">
      <c r="B344" s="51" t="s">
        <v>1104</v>
      </c>
      <c r="C344" s="249">
        <f t="shared" si="647"/>
        <v>0</v>
      </c>
      <c r="D344" s="249">
        <f t="shared" si="648"/>
        <v>0</v>
      </c>
      <c r="E344" s="249">
        <f t="shared" si="649"/>
        <v>0</v>
      </c>
      <c r="F344" s="249">
        <f t="shared" si="650"/>
        <v>0</v>
      </c>
      <c r="G344" s="249">
        <f t="shared" si="651"/>
        <v>0</v>
      </c>
      <c r="H344" s="249">
        <f t="shared" si="652"/>
        <v>0</v>
      </c>
      <c r="I344" s="249">
        <f t="shared" si="653"/>
        <v>0</v>
      </c>
      <c r="J344" s="249">
        <f t="shared" si="654"/>
        <v>0</v>
      </c>
      <c r="K344" s="249">
        <f t="shared" si="655"/>
        <v>0</v>
      </c>
      <c r="L344" s="249">
        <f t="shared" si="656"/>
        <v>0</v>
      </c>
      <c r="M344" s="249">
        <f t="shared" si="657"/>
        <v>0</v>
      </c>
      <c r="N344" s="249">
        <f t="shared" si="658"/>
        <v>0</v>
      </c>
      <c r="O344" s="249">
        <f t="shared" si="659"/>
        <v>0</v>
      </c>
      <c r="P344" s="249">
        <f t="shared" si="660"/>
        <v>0</v>
      </c>
      <c r="Q344" s="249">
        <f t="shared" si="661"/>
        <v>0</v>
      </c>
      <c r="R344" s="438">
        <f t="shared" si="662"/>
        <v>0</v>
      </c>
      <c r="S344" s="449"/>
      <c r="T344" s="450"/>
      <c r="U344" s="450"/>
      <c r="V344" s="450"/>
      <c r="W344" s="450"/>
      <c r="X344" s="450"/>
      <c r="Y344" s="450"/>
      <c r="Z344" s="450"/>
      <c r="AA344" s="450"/>
      <c r="AB344" s="450"/>
      <c r="AC344" s="450"/>
      <c r="AD344" s="450"/>
      <c r="AE344" s="450"/>
      <c r="AF344" s="450"/>
      <c r="AG344" s="450"/>
      <c r="AH344" s="460"/>
      <c r="AI344" s="449"/>
      <c r="AJ344" s="450"/>
      <c r="AK344" s="450"/>
      <c r="AL344" s="450"/>
      <c r="AM344" s="450"/>
      <c r="AN344" s="450"/>
      <c r="AO344" s="450"/>
      <c r="AP344" s="450"/>
      <c r="AQ344" s="450"/>
      <c r="AR344" s="450"/>
      <c r="AS344" s="450"/>
      <c r="AT344" s="450"/>
      <c r="AU344" s="450"/>
      <c r="AV344" s="450"/>
      <c r="AW344" s="450"/>
      <c r="AX344" s="460"/>
      <c r="AY344" s="449"/>
      <c r="AZ344" s="450"/>
      <c r="BA344" s="450"/>
      <c r="BB344" s="450"/>
      <c r="BC344" s="450"/>
      <c r="BD344" s="450"/>
      <c r="BE344" s="450"/>
      <c r="BF344" s="450"/>
      <c r="BG344" s="450"/>
      <c r="BH344" s="450"/>
      <c r="BI344" s="450"/>
      <c r="BJ344" s="450"/>
      <c r="BK344" s="450"/>
      <c r="BL344" s="450"/>
      <c r="BM344" s="450"/>
      <c r="BN344" s="460"/>
      <c r="BO344" s="250"/>
    </row>
    <row r="345" spans="2:67" hidden="1" outlineLevel="2">
      <c r="B345" s="52" t="s">
        <v>1105</v>
      </c>
      <c r="C345" s="251">
        <f t="shared" si="647"/>
        <v>0</v>
      </c>
      <c r="D345" s="251">
        <f t="shared" si="648"/>
        <v>0</v>
      </c>
      <c r="E345" s="251">
        <f t="shared" si="649"/>
        <v>0</v>
      </c>
      <c r="F345" s="251">
        <f t="shared" si="650"/>
        <v>0</v>
      </c>
      <c r="G345" s="251">
        <f t="shared" si="651"/>
        <v>0</v>
      </c>
      <c r="H345" s="251">
        <f t="shared" si="652"/>
        <v>0</v>
      </c>
      <c r="I345" s="251">
        <f t="shared" si="653"/>
        <v>0</v>
      </c>
      <c r="J345" s="251">
        <f t="shared" si="654"/>
        <v>0</v>
      </c>
      <c r="K345" s="251">
        <f t="shared" si="655"/>
        <v>0</v>
      </c>
      <c r="L345" s="251">
        <f t="shared" si="656"/>
        <v>0</v>
      </c>
      <c r="M345" s="251">
        <f t="shared" si="657"/>
        <v>0</v>
      </c>
      <c r="N345" s="251">
        <f t="shared" si="658"/>
        <v>0</v>
      </c>
      <c r="O345" s="251">
        <f t="shared" si="659"/>
        <v>0</v>
      </c>
      <c r="P345" s="251">
        <f t="shared" si="660"/>
        <v>0</v>
      </c>
      <c r="Q345" s="251">
        <f t="shared" si="661"/>
        <v>0</v>
      </c>
      <c r="R345" s="439">
        <f t="shared" si="662"/>
        <v>0</v>
      </c>
      <c r="S345" s="451"/>
      <c r="T345" s="252"/>
      <c r="U345" s="252"/>
      <c r="V345" s="252"/>
      <c r="W345" s="252"/>
      <c r="X345" s="252"/>
      <c r="Y345" s="252"/>
      <c r="Z345" s="252"/>
      <c r="AA345" s="252"/>
      <c r="AB345" s="252"/>
      <c r="AC345" s="252"/>
      <c r="AD345" s="252"/>
      <c r="AE345" s="252"/>
      <c r="AF345" s="252"/>
      <c r="AG345" s="252"/>
      <c r="AH345" s="461"/>
      <c r="AI345" s="451"/>
      <c r="AJ345" s="252"/>
      <c r="AK345" s="252"/>
      <c r="AL345" s="252"/>
      <c r="AM345" s="252"/>
      <c r="AN345" s="252"/>
      <c r="AO345" s="252"/>
      <c r="AP345" s="252"/>
      <c r="AQ345" s="252"/>
      <c r="AR345" s="252"/>
      <c r="AS345" s="252"/>
      <c r="AT345" s="252"/>
      <c r="AU345" s="252"/>
      <c r="AV345" s="252"/>
      <c r="AW345" s="252"/>
      <c r="AX345" s="461"/>
      <c r="AY345" s="451"/>
      <c r="AZ345" s="252"/>
      <c r="BA345" s="252"/>
      <c r="BB345" s="252"/>
      <c r="BC345" s="252"/>
      <c r="BD345" s="252"/>
      <c r="BE345" s="252"/>
      <c r="BF345" s="252"/>
      <c r="BG345" s="252"/>
      <c r="BH345" s="252"/>
      <c r="BI345" s="252"/>
      <c r="BJ345" s="252"/>
      <c r="BK345" s="252"/>
      <c r="BL345" s="252"/>
      <c r="BM345" s="252"/>
      <c r="BN345" s="461"/>
      <c r="BO345" s="250"/>
    </row>
    <row r="346" spans="2:67" hidden="1" outlineLevel="2">
      <c r="B346" s="50" t="str">
        <f t="shared" ref="B346" si="705">$B$203&amp;": Ewe Lambs"</f>
        <v>Early: Ewe Lambs</v>
      </c>
      <c r="C346" s="246">
        <f t="shared" si="647"/>
        <v>0</v>
      </c>
      <c r="D346" s="246">
        <f t="shared" si="648"/>
        <v>0</v>
      </c>
      <c r="E346" s="246">
        <f t="shared" si="649"/>
        <v>0</v>
      </c>
      <c r="F346" s="246">
        <f t="shared" si="650"/>
        <v>0</v>
      </c>
      <c r="G346" s="246">
        <f t="shared" si="651"/>
        <v>0</v>
      </c>
      <c r="H346" s="246">
        <f t="shared" si="652"/>
        <v>0</v>
      </c>
      <c r="I346" s="246">
        <f t="shared" si="653"/>
        <v>0</v>
      </c>
      <c r="J346" s="246">
        <f t="shared" si="654"/>
        <v>0</v>
      </c>
      <c r="K346" s="246">
        <f t="shared" si="655"/>
        <v>0</v>
      </c>
      <c r="L346" s="246">
        <f t="shared" si="656"/>
        <v>0</v>
      </c>
      <c r="M346" s="246">
        <f t="shared" si="657"/>
        <v>0</v>
      </c>
      <c r="N346" s="246">
        <f t="shared" si="658"/>
        <v>0</v>
      </c>
      <c r="O346" s="246">
        <f t="shared" si="659"/>
        <v>0</v>
      </c>
      <c r="P346" s="246">
        <f t="shared" si="660"/>
        <v>0</v>
      </c>
      <c r="Q346" s="246">
        <f t="shared" si="661"/>
        <v>0</v>
      </c>
      <c r="R346" s="437">
        <f t="shared" si="662"/>
        <v>0</v>
      </c>
      <c r="S346" s="448"/>
      <c r="T346" s="247"/>
      <c r="U346" s="247"/>
      <c r="V346" s="247"/>
      <c r="W346" s="247"/>
      <c r="X346" s="247"/>
      <c r="Y346" s="247"/>
      <c r="Z346" s="247"/>
      <c r="AA346" s="247"/>
      <c r="AB346" s="247"/>
      <c r="AC346" s="247"/>
      <c r="AD346" s="247"/>
      <c r="AE346" s="247"/>
      <c r="AF346" s="247"/>
      <c r="AG346" s="247"/>
      <c r="AH346" s="459"/>
      <c r="AI346" s="448"/>
      <c r="AJ346" s="247"/>
      <c r="AK346" s="247"/>
      <c r="AL346" s="247"/>
      <c r="AM346" s="247"/>
      <c r="AN346" s="247"/>
      <c r="AO346" s="247"/>
      <c r="AP346" s="247"/>
      <c r="AQ346" s="247"/>
      <c r="AR346" s="247"/>
      <c r="AS346" s="247"/>
      <c r="AT346" s="247"/>
      <c r="AU346" s="247"/>
      <c r="AV346" s="247"/>
      <c r="AW346" s="247"/>
      <c r="AX346" s="459"/>
      <c r="AY346" s="448"/>
      <c r="AZ346" s="247"/>
      <c r="BA346" s="247"/>
      <c r="BB346" s="247"/>
      <c r="BC346" s="247"/>
      <c r="BD346" s="247"/>
      <c r="BE346" s="247"/>
      <c r="BF346" s="247"/>
      <c r="BG346" s="247"/>
      <c r="BH346" s="247"/>
      <c r="BI346" s="247"/>
      <c r="BJ346" s="247"/>
      <c r="BK346" s="247"/>
      <c r="BL346" s="247"/>
      <c r="BM346" s="247"/>
      <c r="BN346" s="459"/>
      <c r="BO346" s="248" t="s">
        <v>1068</v>
      </c>
    </row>
    <row r="347" spans="2:67" hidden="1" outlineLevel="2">
      <c r="B347" s="51" t="s">
        <v>1104</v>
      </c>
      <c r="C347" s="249">
        <f t="shared" si="647"/>
        <v>0</v>
      </c>
      <c r="D347" s="249">
        <f t="shared" si="648"/>
        <v>0</v>
      </c>
      <c r="E347" s="249">
        <f t="shared" si="649"/>
        <v>0</v>
      </c>
      <c r="F347" s="249">
        <f t="shared" si="650"/>
        <v>0</v>
      </c>
      <c r="G347" s="249">
        <f t="shared" si="651"/>
        <v>0</v>
      </c>
      <c r="H347" s="249">
        <f t="shared" si="652"/>
        <v>0</v>
      </c>
      <c r="I347" s="249">
        <f t="shared" si="653"/>
        <v>0</v>
      </c>
      <c r="J347" s="249">
        <f t="shared" si="654"/>
        <v>0</v>
      </c>
      <c r="K347" s="249">
        <f t="shared" si="655"/>
        <v>0</v>
      </c>
      <c r="L347" s="249">
        <f t="shared" si="656"/>
        <v>0</v>
      </c>
      <c r="M347" s="249">
        <f t="shared" si="657"/>
        <v>0</v>
      </c>
      <c r="N347" s="249">
        <f t="shared" si="658"/>
        <v>0</v>
      </c>
      <c r="O347" s="249">
        <f t="shared" si="659"/>
        <v>0</v>
      </c>
      <c r="P347" s="249">
        <f t="shared" si="660"/>
        <v>0</v>
      </c>
      <c r="Q347" s="249">
        <f t="shared" si="661"/>
        <v>0</v>
      </c>
      <c r="R347" s="438">
        <f t="shared" si="662"/>
        <v>0</v>
      </c>
      <c r="S347" s="449"/>
      <c r="T347" s="450"/>
      <c r="U347" s="450"/>
      <c r="V347" s="450"/>
      <c r="W347" s="450"/>
      <c r="X347" s="450"/>
      <c r="Y347" s="450"/>
      <c r="Z347" s="450"/>
      <c r="AA347" s="450"/>
      <c r="AB347" s="450"/>
      <c r="AC347" s="450"/>
      <c r="AD347" s="450"/>
      <c r="AE347" s="450"/>
      <c r="AF347" s="450"/>
      <c r="AG347" s="450"/>
      <c r="AH347" s="460"/>
      <c r="AI347" s="449"/>
      <c r="AJ347" s="450"/>
      <c r="AK347" s="450"/>
      <c r="AL347" s="450"/>
      <c r="AM347" s="450"/>
      <c r="AN347" s="450"/>
      <c r="AO347" s="450"/>
      <c r="AP347" s="450"/>
      <c r="AQ347" s="450"/>
      <c r="AR347" s="450"/>
      <c r="AS347" s="450"/>
      <c r="AT347" s="450"/>
      <c r="AU347" s="450"/>
      <c r="AV347" s="450"/>
      <c r="AW347" s="450"/>
      <c r="AX347" s="460"/>
      <c r="AY347" s="449"/>
      <c r="AZ347" s="450"/>
      <c r="BA347" s="450"/>
      <c r="BB347" s="450"/>
      <c r="BC347" s="450"/>
      <c r="BD347" s="450"/>
      <c r="BE347" s="450"/>
      <c r="BF347" s="450"/>
      <c r="BG347" s="450"/>
      <c r="BH347" s="450"/>
      <c r="BI347" s="450"/>
      <c r="BJ347" s="450"/>
      <c r="BK347" s="450"/>
      <c r="BL347" s="450"/>
      <c r="BM347" s="450"/>
      <c r="BN347" s="460"/>
      <c r="BO347" s="250"/>
    </row>
    <row r="348" spans="2:67" hidden="1" outlineLevel="2">
      <c r="B348" s="52" t="s">
        <v>1105</v>
      </c>
      <c r="C348" s="251">
        <f t="shared" si="647"/>
        <v>0</v>
      </c>
      <c r="D348" s="251">
        <f t="shared" si="648"/>
        <v>0</v>
      </c>
      <c r="E348" s="251">
        <f t="shared" si="649"/>
        <v>0</v>
      </c>
      <c r="F348" s="251">
        <f t="shared" si="650"/>
        <v>0</v>
      </c>
      <c r="G348" s="251">
        <f t="shared" si="651"/>
        <v>0</v>
      </c>
      <c r="H348" s="251">
        <f t="shared" si="652"/>
        <v>0</v>
      </c>
      <c r="I348" s="251">
        <f t="shared" si="653"/>
        <v>0</v>
      </c>
      <c r="J348" s="251">
        <f t="shared" si="654"/>
        <v>0</v>
      </c>
      <c r="K348" s="251">
        <f t="shared" si="655"/>
        <v>0</v>
      </c>
      <c r="L348" s="251">
        <f t="shared" si="656"/>
        <v>0</v>
      </c>
      <c r="M348" s="251">
        <f t="shared" si="657"/>
        <v>0</v>
      </c>
      <c r="N348" s="251">
        <f t="shared" si="658"/>
        <v>0</v>
      </c>
      <c r="O348" s="251">
        <f t="shared" si="659"/>
        <v>0</v>
      </c>
      <c r="P348" s="251">
        <f t="shared" si="660"/>
        <v>0</v>
      </c>
      <c r="Q348" s="251">
        <f t="shared" si="661"/>
        <v>0</v>
      </c>
      <c r="R348" s="439">
        <f t="shared" si="662"/>
        <v>0</v>
      </c>
      <c r="S348" s="451"/>
      <c r="T348" s="252"/>
      <c r="U348" s="252"/>
      <c r="V348" s="252"/>
      <c r="W348" s="252"/>
      <c r="X348" s="252"/>
      <c r="Y348" s="252"/>
      <c r="Z348" s="252"/>
      <c r="AA348" s="252"/>
      <c r="AB348" s="252"/>
      <c r="AC348" s="252"/>
      <c r="AD348" s="252"/>
      <c r="AE348" s="252"/>
      <c r="AF348" s="252"/>
      <c r="AG348" s="252"/>
      <c r="AH348" s="461"/>
      <c r="AI348" s="451"/>
      <c r="AJ348" s="252"/>
      <c r="AK348" s="252"/>
      <c r="AL348" s="252"/>
      <c r="AM348" s="252"/>
      <c r="AN348" s="252"/>
      <c r="AO348" s="252"/>
      <c r="AP348" s="252"/>
      <c r="AQ348" s="252"/>
      <c r="AR348" s="252"/>
      <c r="AS348" s="252"/>
      <c r="AT348" s="252"/>
      <c r="AU348" s="252"/>
      <c r="AV348" s="252"/>
      <c r="AW348" s="252"/>
      <c r="AX348" s="461"/>
      <c r="AY348" s="451"/>
      <c r="AZ348" s="252"/>
      <c r="BA348" s="252"/>
      <c r="BB348" s="252"/>
      <c r="BC348" s="252"/>
      <c r="BD348" s="252"/>
      <c r="BE348" s="252"/>
      <c r="BF348" s="252"/>
      <c r="BG348" s="252"/>
      <c r="BH348" s="252"/>
      <c r="BI348" s="252"/>
      <c r="BJ348" s="252"/>
      <c r="BK348" s="252"/>
      <c r="BL348" s="252"/>
      <c r="BM348" s="252"/>
      <c r="BN348" s="461"/>
      <c r="BO348" s="250"/>
    </row>
    <row r="349" spans="2:67" hidden="1" outlineLevel="2">
      <c r="B349" s="50" t="str">
        <f t="shared" ref="B349" si="706">$B$204&amp;": Ewe Lambs"</f>
        <v>Middle: Ewe Lambs</v>
      </c>
      <c r="C349" s="246">
        <f t="shared" si="647"/>
        <v>0</v>
      </c>
      <c r="D349" s="246">
        <f t="shared" si="648"/>
        <v>0</v>
      </c>
      <c r="E349" s="246">
        <f t="shared" si="649"/>
        <v>0</v>
      </c>
      <c r="F349" s="246">
        <f t="shared" si="650"/>
        <v>0</v>
      </c>
      <c r="G349" s="246">
        <f t="shared" si="651"/>
        <v>0</v>
      </c>
      <c r="H349" s="246">
        <f t="shared" si="652"/>
        <v>0</v>
      </c>
      <c r="I349" s="246">
        <f t="shared" si="653"/>
        <v>0</v>
      </c>
      <c r="J349" s="246">
        <f t="shared" si="654"/>
        <v>0</v>
      </c>
      <c r="K349" s="246">
        <f t="shared" si="655"/>
        <v>0</v>
      </c>
      <c r="L349" s="246">
        <f t="shared" si="656"/>
        <v>0</v>
      </c>
      <c r="M349" s="246">
        <f t="shared" si="657"/>
        <v>0</v>
      </c>
      <c r="N349" s="246">
        <f t="shared" si="658"/>
        <v>0</v>
      </c>
      <c r="O349" s="246">
        <f t="shared" si="659"/>
        <v>0</v>
      </c>
      <c r="P349" s="246">
        <f t="shared" si="660"/>
        <v>0</v>
      </c>
      <c r="Q349" s="246">
        <f t="shared" si="661"/>
        <v>0</v>
      </c>
      <c r="R349" s="437">
        <f t="shared" si="662"/>
        <v>0</v>
      </c>
      <c r="S349" s="448"/>
      <c r="T349" s="247"/>
      <c r="U349" s="247"/>
      <c r="V349" s="247"/>
      <c r="W349" s="247"/>
      <c r="X349" s="247"/>
      <c r="Y349" s="247"/>
      <c r="Z349" s="247"/>
      <c r="AA349" s="247"/>
      <c r="AB349" s="247"/>
      <c r="AC349" s="247"/>
      <c r="AD349" s="247"/>
      <c r="AE349" s="247"/>
      <c r="AF349" s="247"/>
      <c r="AG349" s="247"/>
      <c r="AH349" s="459"/>
      <c r="AI349" s="448"/>
      <c r="AJ349" s="247"/>
      <c r="AK349" s="247"/>
      <c r="AL349" s="247"/>
      <c r="AM349" s="247"/>
      <c r="AN349" s="247"/>
      <c r="AO349" s="247"/>
      <c r="AP349" s="247"/>
      <c r="AQ349" s="247"/>
      <c r="AR349" s="247"/>
      <c r="AS349" s="247"/>
      <c r="AT349" s="247"/>
      <c r="AU349" s="247"/>
      <c r="AV349" s="247"/>
      <c r="AW349" s="247"/>
      <c r="AX349" s="459"/>
      <c r="AY349" s="448"/>
      <c r="AZ349" s="247"/>
      <c r="BA349" s="247"/>
      <c r="BB349" s="247"/>
      <c r="BC349" s="247"/>
      <c r="BD349" s="247"/>
      <c r="BE349" s="247"/>
      <c r="BF349" s="247"/>
      <c r="BG349" s="247"/>
      <c r="BH349" s="247"/>
      <c r="BI349" s="247"/>
      <c r="BJ349" s="247"/>
      <c r="BK349" s="247"/>
      <c r="BL349" s="247"/>
      <c r="BM349" s="247"/>
      <c r="BN349" s="459"/>
      <c r="BO349" s="248" t="s">
        <v>1068</v>
      </c>
    </row>
    <row r="350" spans="2:67" hidden="1" outlineLevel="2">
      <c r="B350" s="51" t="s">
        <v>1104</v>
      </c>
      <c r="C350" s="249">
        <f t="shared" si="647"/>
        <v>0</v>
      </c>
      <c r="D350" s="249">
        <f t="shared" si="648"/>
        <v>0</v>
      </c>
      <c r="E350" s="249">
        <f t="shared" si="649"/>
        <v>0</v>
      </c>
      <c r="F350" s="249">
        <f t="shared" si="650"/>
        <v>0</v>
      </c>
      <c r="G350" s="249">
        <f t="shared" si="651"/>
        <v>0</v>
      </c>
      <c r="H350" s="249">
        <f t="shared" si="652"/>
        <v>0</v>
      </c>
      <c r="I350" s="249">
        <f t="shared" si="653"/>
        <v>0</v>
      </c>
      <c r="J350" s="249">
        <f t="shared" si="654"/>
        <v>0</v>
      </c>
      <c r="K350" s="249">
        <f t="shared" si="655"/>
        <v>0</v>
      </c>
      <c r="L350" s="249">
        <f t="shared" si="656"/>
        <v>0</v>
      </c>
      <c r="M350" s="249">
        <f t="shared" si="657"/>
        <v>0</v>
      </c>
      <c r="N350" s="249">
        <f t="shared" si="658"/>
        <v>0</v>
      </c>
      <c r="O350" s="249">
        <f t="shared" si="659"/>
        <v>0</v>
      </c>
      <c r="P350" s="249">
        <f t="shared" si="660"/>
        <v>0</v>
      </c>
      <c r="Q350" s="249">
        <f t="shared" si="661"/>
        <v>0</v>
      </c>
      <c r="R350" s="438">
        <f t="shared" si="662"/>
        <v>0</v>
      </c>
      <c r="S350" s="449"/>
      <c r="T350" s="450"/>
      <c r="U350" s="450"/>
      <c r="V350" s="450"/>
      <c r="W350" s="450"/>
      <c r="X350" s="450"/>
      <c r="Y350" s="450"/>
      <c r="Z350" s="450"/>
      <c r="AA350" s="450"/>
      <c r="AB350" s="450"/>
      <c r="AC350" s="450"/>
      <c r="AD350" s="450"/>
      <c r="AE350" s="450"/>
      <c r="AF350" s="450"/>
      <c r="AG350" s="450"/>
      <c r="AH350" s="460"/>
      <c r="AI350" s="449"/>
      <c r="AJ350" s="450"/>
      <c r="AK350" s="450"/>
      <c r="AL350" s="450"/>
      <c r="AM350" s="450"/>
      <c r="AN350" s="450"/>
      <c r="AO350" s="450"/>
      <c r="AP350" s="450"/>
      <c r="AQ350" s="450"/>
      <c r="AR350" s="450"/>
      <c r="AS350" s="450"/>
      <c r="AT350" s="450"/>
      <c r="AU350" s="450"/>
      <c r="AV350" s="450"/>
      <c r="AW350" s="450"/>
      <c r="AX350" s="460"/>
      <c r="AY350" s="449"/>
      <c r="AZ350" s="450"/>
      <c r="BA350" s="450"/>
      <c r="BB350" s="450"/>
      <c r="BC350" s="450"/>
      <c r="BD350" s="450"/>
      <c r="BE350" s="450"/>
      <c r="BF350" s="450"/>
      <c r="BG350" s="450"/>
      <c r="BH350" s="450"/>
      <c r="BI350" s="450"/>
      <c r="BJ350" s="450"/>
      <c r="BK350" s="450"/>
      <c r="BL350" s="450"/>
      <c r="BM350" s="450"/>
      <c r="BN350" s="460"/>
      <c r="BO350" s="250"/>
    </row>
    <row r="351" spans="2:67" hidden="1" outlineLevel="2">
      <c r="B351" s="52" t="s">
        <v>1105</v>
      </c>
      <c r="C351" s="251">
        <f t="shared" si="647"/>
        <v>0</v>
      </c>
      <c r="D351" s="251">
        <f t="shared" si="648"/>
        <v>0</v>
      </c>
      <c r="E351" s="251">
        <f t="shared" si="649"/>
        <v>0</v>
      </c>
      <c r="F351" s="251">
        <f t="shared" si="650"/>
        <v>0</v>
      </c>
      <c r="G351" s="251">
        <f t="shared" si="651"/>
        <v>0</v>
      </c>
      <c r="H351" s="251">
        <f t="shared" si="652"/>
        <v>0</v>
      </c>
      <c r="I351" s="251">
        <f t="shared" si="653"/>
        <v>0</v>
      </c>
      <c r="J351" s="251">
        <f t="shared" si="654"/>
        <v>0</v>
      </c>
      <c r="K351" s="251">
        <f t="shared" si="655"/>
        <v>0</v>
      </c>
      <c r="L351" s="251">
        <f t="shared" si="656"/>
        <v>0</v>
      </c>
      <c r="M351" s="251">
        <f t="shared" si="657"/>
        <v>0</v>
      </c>
      <c r="N351" s="251">
        <f t="shared" si="658"/>
        <v>0</v>
      </c>
      <c r="O351" s="251">
        <f t="shared" si="659"/>
        <v>0</v>
      </c>
      <c r="P351" s="251">
        <f t="shared" si="660"/>
        <v>0</v>
      </c>
      <c r="Q351" s="251">
        <f t="shared" si="661"/>
        <v>0</v>
      </c>
      <c r="R351" s="439">
        <f t="shared" si="662"/>
        <v>0</v>
      </c>
      <c r="S351" s="451"/>
      <c r="T351" s="252"/>
      <c r="U351" s="252"/>
      <c r="V351" s="252"/>
      <c r="W351" s="252"/>
      <c r="X351" s="252"/>
      <c r="Y351" s="252"/>
      <c r="Z351" s="252"/>
      <c r="AA351" s="252"/>
      <c r="AB351" s="252"/>
      <c r="AC351" s="252"/>
      <c r="AD351" s="252"/>
      <c r="AE351" s="252"/>
      <c r="AF351" s="252"/>
      <c r="AG351" s="252"/>
      <c r="AH351" s="461"/>
      <c r="AI351" s="451"/>
      <c r="AJ351" s="252"/>
      <c r="AK351" s="252"/>
      <c r="AL351" s="252"/>
      <c r="AM351" s="252"/>
      <c r="AN351" s="252"/>
      <c r="AO351" s="252"/>
      <c r="AP351" s="252"/>
      <c r="AQ351" s="252"/>
      <c r="AR351" s="252"/>
      <c r="AS351" s="252"/>
      <c r="AT351" s="252"/>
      <c r="AU351" s="252"/>
      <c r="AV351" s="252"/>
      <c r="AW351" s="252"/>
      <c r="AX351" s="461"/>
      <c r="AY351" s="451"/>
      <c r="AZ351" s="252"/>
      <c r="BA351" s="252"/>
      <c r="BB351" s="252"/>
      <c r="BC351" s="252"/>
      <c r="BD351" s="252"/>
      <c r="BE351" s="252"/>
      <c r="BF351" s="252"/>
      <c r="BG351" s="252"/>
      <c r="BH351" s="252"/>
      <c r="BI351" s="252"/>
      <c r="BJ351" s="252"/>
      <c r="BK351" s="252"/>
      <c r="BL351" s="252"/>
      <c r="BM351" s="252"/>
      <c r="BN351" s="461"/>
      <c r="BO351" s="250"/>
    </row>
    <row r="352" spans="2:67" hidden="1" outlineLevel="2">
      <c r="B352" s="50" t="str">
        <f t="shared" ref="B352" si="707">$B$205&amp;": Ewe Lambs"</f>
        <v>Late: Ewe Lambs</v>
      </c>
      <c r="C352" s="246">
        <f t="shared" si="647"/>
        <v>0</v>
      </c>
      <c r="D352" s="246">
        <f t="shared" si="648"/>
        <v>0</v>
      </c>
      <c r="E352" s="246">
        <f t="shared" si="649"/>
        <v>0</v>
      </c>
      <c r="F352" s="246">
        <f t="shared" si="650"/>
        <v>0</v>
      </c>
      <c r="G352" s="246">
        <f t="shared" si="651"/>
        <v>0</v>
      </c>
      <c r="H352" s="246">
        <f t="shared" si="652"/>
        <v>0</v>
      </c>
      <c r="I352" s="246">
        <f t="shared" si="653"/>
        <v>0</v>
      </c>
      <c r="J352" s="246">
        <f t="shared" si="654"/>
        <v>0</v>
      </c>
      <c r="K352" s="246">
        <f t="shared" si="655"/>
        <v>0</v>
      </c>
      <c r="L352" s="246">
        <f t="shared" si="656"/>
        <v>0</v>
      </c>
      <c r="M352" s="246">
        <f t="shared" si="657"/>
        <v>0</v>
      </c>
      <c r="N352" s="246">
        <f t="shared" si="658"/>
        <v>0</v>
      </c>
      <c r="O352" s="246">
        <f t="shared" si="659"/>
        <v>0</v>
      </c>
      <c r="P352" s="246">
        <f t="shared" si="660"/>
        <v>0</v>
      </c>
      <c r="Q352" s="246">
        <f t="shared" si="661"/>
        <v>0</v>
      </c>
      <c r="R352" s="437">
        <f t="shared" si="662"/>
        <v>0</v>
      </c>
      <c r="S352" s="448"/>
      <c r="T352" s="247"/>
      <c r="U352" s="247"/>
      <c r="V352" s="247"/>
      <c r="W352" s="247"/>
      <c r="X352" s="247"/>
      <c r="Y352" s="247"/>
      <c r="Z352" s="247"/>
      <c r="AA352" s="247"/>
      <c r="AB352" s="247"/>
      <c r="AC352" s="247"/>
      <c r="AD352" s="247"/>
      <c r="AE352" s="247"/>
      <c r="AF352" s="247"/>
      <c r="AG352" s="247"/>
      <c r="AH352" s="459"/>
      <c r="AI352" s="448"/>
      <c r="AJ352" s="247"/>
      <c r="AK352" s="247"/>
      <c r="AL352" s="247"/>
      <c r="AM352" s="247"/>
      <c r="AN352" s="247"/>
      <c r="AO352" s="247"/>
      <c r="AP352" s="247"/>
      <c r="AQ352" s="247"/>
      <c r="AR352" s="247"/>
      <c r="AS352" s="247"/>
      <c r="AT352" s="247"/>
      <c r="AU352" s="247"/>
      <c r="AV352" s="247"/>
      <c r="AW352" s="247"/>
      <c r="AX352" s="459"/>
      <c r="AY352" s="448"/>
      <c r="AZ352" s="247"/>
      <c r="BA352" s="247"/>
      <c r="BB352" s="247"/>
      <c r="BC352" s="247"/>
      <c r="BD352" s="247"/>
      <c r="BE352" s="247"/>
      <c r="BF352" s="247"/>
      <c r="BG352" s="247"/>
      <c r="BH352" s="247"/>
      <c r="BI352" s="247"/>
      <c r="BJ352" s="247"/>
      <c r="BK352" s="247"/>
      <c r="BL352" s="247"/>
      <c r="BM352" s="247"/>
      <c r="BN352" s="459"/>
      <c r="BO352" s="248" t="s">
        <v>1068</v>
      </c>
    </row>
    <row r="353" spans="1:122" hidden="1" outlineLevel="2">
      <c r="B353" s="51" t="s">
        <v>1104</v>
      </c>
      <c r="C353" s="249">
        <f t="shared" si="647"/>
        <v>0</v>
      </c>
      <c r="D353" s="249">
        <f t="shared" si="648"/>
        <v>0</v>
      </c>
      <c r="E353" s="249">
        <f t="shared" si="649"/>
        <v>0</v>
      </c>
      <c r="F353" s="249">
        <f t="shared" si="650"/>
        <v>0</v>
      </c>
      <c r="G353" s="249">
        <f t="shared" si="651"/>
        <v>0</v>
      </c>
      <c r="H353" s="249">
        <f t="shared" si="652"/>
        <v>0</v>
      </c>
      <c r="I353" s="249">
        <f t="shared" si="653"/>
        <v>0</v>
      </c>
      <c r="J353" s="249">
        <f t="shared" si="654"/>
        <v>0</v>
      </c>
      <c r="K353" s="249">
        <f t="shared" si="655"/>
        <v>0</v>
      </c>
      <c r="L353" s="249">
        <f t="shared" si="656"/>
        <v>0</v>
      </c>
      <c r="M353" s="249">
        <f t="shared" si="657"/>
        <v>0</v>
      </c>
      <c r="N353" s="249">
        <f t="shared" si="658"/>
        <v>0</v>
      </c>
      <c r="O353" s="249">
        <f t="shared" si="659"/>
        <v>0</v>
      </c>
      <c r="P353" s="249">
        <f t="shared" si="660"/>
        <v>0</v>
      </c>
      <c r="Q353" s="249">
        <f t="shared" si="661"/>
        <v>0</v>
      </c>
      <c r="R353" s="438">
        <f t="shared" si="662"/>
        <v>0</v>
      </c>
      <c r="S353" s="449"/>
      <c r="T353" s="450"/>
      <c r="U353" s="450"/>
      <c r="V353" s="450"/>
      <c r="W353" s="450"/>
      <c r="X353" s="450"/>
      <c r="Y353" s="450"/>
      <c r="Z353" s="450"/>
      <c r="AA353" s="450"/>
      <c r="AB353" s="450"/>
      <c r="AC353" s="450"/>
      <c r="AD353" s="450"/>
      <c r="AE353" s="450"/>
      <c r="AF353" s="450"/>
      <c r="AG353" s="450"/>
      <c r="AH353" s="460"/>
      <c r="AI353" s="449"/>
      <c r="AJ353" s="450"/>
      <c r="AK353" s="450"/>
      <c r="AL353" s="450"/>
      <c r="AM353" s="450"/>
      <c r="AN353" s="450"/>
      <c r="AO353" s="450"/>
      <c r="AP353" s="450"/>
      <c r="AQ353" s="450"/>
      <c r="AR353" s="450"/>
      <c r="AS353" s="450"/>
      <c r="AT353" s="450"/>
      <c r="AU353" s="450"/>
      <c r="AV353" s="450"/>
      <c r="AW353" s="450"/>
      <c r="AX353" s="460"/>
      <c r="AY353" s="449"/>
      <c r="AZ353" s="450"/>
      <c r="BA353" s="450"/>
      <c r="BB353" s="450"/>
      <c r="BC353" s="450"/>
      <c r="BD353" s="450"/>
      <c r="BE353" s="450"/>
      <c r="BF353" s="450"/>
      <c r="BG353" s="450"/>
      <c r="BH353" s="450"/>
      <c r="BI353" s="450"/>
      <c r="BJ353" s="450"/>
      <c r="BK353" s="450"/>
      <c r="BL353" s="450"/>
      <c r="BM353" s="450"/>
      <c r="BN353" s="460"/>
      <c r="BO353" s="250"/>
    </row>
    <row r="354" spans="1:122" hidden="1" outlineLevel="2">
      <c r="B354" s="52" t="s">
        <v>1105</v>
      </c>
      <c r="C354" s="251">
        <f t="shared" si="647"/>
        <v>0</v>
      </c>
      <c r="D354" s="251">
        <f t="shared" si="648"/>
        <v>0</v>
      </c>
      <c r="E354" s="251">
        <f t="shared" si="649"/>
        <v>0</v>
      </c>
      <c r="F354" s="251">
        <f t="shared" si="650"/>
        <v>0</v>
      </c>
      <c r="G354" s="251">
        <f t="shared" si="651"/>
        <v>0</v>
      </c>
      <c r="H354" s="251">
        <f t="shared" si="652"/>
        <v>0</v>
      </c>
      <c r="I354" s="251">
        <f t="shared" si="653"/>
        <v>0</v>
      </c>
      <c r="J354" s="251">
        <f t="shared" si="654"/>
        <v>0</v>
      </c>
      <c r="K354" s="251">
        <f t="shared" si="655"/>
        <v>0</v>
      </c>
      <c r="L354" s="251">
        <f t="shared" si="656"/>
        <v>0</v>
      </c>
      <c r="M354" s="251">
        <f t="shared" si="657"/>
        <v>0</v>
      </c>
      <c r="N354" s="251">
        <f t="shared" si="658"/>
        <v>0</v>
      </c>
      <c r="O354" s="251">
        <f t="shared" si="659"/>
        <v>0</v>
      </c>
      <c r="P354" s="251">
        <f t="shared" si="660"/>
        <v>0</v>
      </c>
      <c r="Q354" s="251">
        <f t="shared" si="661"/>
        <v>0</v>
      </c>
      <c r="R354" s="439">
        <f t="shared" si="662"/>
        <v>0</v>
      </c>
      <c r="S354" s="451"/>
      <c r="T354" s="252"/>
      <c r="U354" s="252"/>
      <c r="V354" s="252"/>
      <c r="W354" s="252"/>
      <c r="X354" s="252"/>
      <c r="Y354" s="252"/>
      <c r="Z354" s="252"/>
      <c r="AA354" s="252"/>
      <c r="AB354" s="252"/>
      <c r="AC354" s="252"/>
      <c r="AD354" s="252"/>
      <c r="AE354" s="252"/>
      <c r="AF354" s="252"/>
      <c r="AG354" s="252"/>
      <c r="AH354" s="461"/>
      <c r="AI354" s="451"/>
      <c r="AJ354" s="252"/>
      <c r="AK354" s="252"/>
      <c r="AL354" s="252"/>
      <c r="AM354" s="252"/>
      <c r="AN354" s="252"/>
      <c r="AO354" s="252"/>
      <c r="AP354" s="252"/>
      <c r="AQ354" s="252"/>
      <c r="AR354" s="252"/>
      <c r="AS354" s="252"/>
      <c r="AT354" s="252"/>
      <c r="AU354" s="252"/>
      <c r="AV354" s="252"/>
      <c r="AW354" s="252"/>
      <c r="AX354" s="461"/>
      <c r="AY354" s="451"/>
      <c r="AZ354" s="252"/>
      <c r="BA354" s="252"/>
      <c r="BB354" s="252"/>
      <c r="BC354" s="252"/>
      <c r="BD354" s="252"/>
      <c r="BE354" s="252"/>
      <c r="BF354" s="252"/>
      <c r="BG354" s="252"/>
      <c r="BH354" s="252"/>
      <c r="BI354" s="252"/>
      <c r="BJ354" s="252"/>
      <c r="BK354" s="252"/>
      <c r="BL354" s="252"/>
      <c r="BM354" s="252"/>
      <c r="BN354" s="461"/>
      <c r="BO354" s="250"/>
    </row>
    <row r="355" spans="1:122" hidden="1" outlineLevel="2">
      <c r="B355" s="50" t="str">
        <f>$B$206&amp;": Ewe Lambs"</f>
        <v>V. Late: Ewe Lambs</v>
      </c>
      <c r="C355" s="246">
        <f t="shared" ref="C355:C357" si="708">CHOOSE(d.Region,S355,AI355,AY355)</f>
        <v>0</v>
      </c>
      <c r="D355" s="246">
        <f t="shared" ref="D355:D357" si="709">CHOOSE(d.Region,T355,AJ355,AZ355)</f>
        <v>0</v>
      </c>
      <c r="E355" s="246">
        <f t="shared" ref="E355:E357" si="710">CHOOSE(d.Region,U355,AK355,BA355)</f>
        <v>0</v>
      </c>
      <c r="F355" s="246">
        <f t="shared" ref="F355:F357" si="711">CHOOSE(d.Region,V355,AL355,BB355)</f>
        <v>0</v>
      </c>
      <c r="G355" s="246">
        <f t="shared" ref="G355:G357" si="712">CHOOSE(d.Region,W355,AM355,BC355)</f>
        <v>0</v>
      </c>
      <c r="H355" s="246">
        <f t="shared" ref="H355:H357" si="713">CHOOSE(d.Region,X355,AN355,BD355)</f>
        <v>0</v>
      </c>
      <c r="I355" s="246">
        <f t="shared" ref="I355:I357" si="714">CHOOSE(d.Region,Y355,AO355,BE355)</f>
        <v>0</v>
      </c>
      <c r="J355" s="246">
        <f t="shared" ref="J355:J357" si="715">CHOOSE(d.Region,Z355,AP355,BF355)</f>
        <v>0</v>
      </c>
      <c r="K355" s="246">
        <f t="shared" ref="K355:K357" si="716">CHOOSE(d.Region,AA355,AQ355,BG355)</f>
        <v>0</v>
      </c>
      <c r="L355" s="246">
        <f t="shared" ref="L355:L357" si="717">CHOOSE(d.Region,AB355,AR355,BH355)</f>
        <v>0</v>
      </c>
      <c r="M355" s="246">
        <f t="shared" ref="M355:M357" si="718">CHOOSE(d.Region,AC355,AS355,BI355)</f>
        <v>0</v>
      </c>
      <c r="N355" s="246">
        <f t="shared" ref="N355:N357" si="719">CHOOSE(d.Region,AD355,AT355,BJ355)</f>
        <v>0</v>
      </c>
      <c r="O355" s="246">
        <f t="shared" ref="O355:O357" si="720">CHOOSE(d.Region,AE355,AU355,BK355)</f>
        <v>0</v>
      </c>
      <c r="P355" s="246">
        <f t="shared" ref="P355:P357" si="721">CHOOSE(d.Region,AF355,AV355,BL355)</f>
        <v>0</v>
      </c>
      <c r="Q355" s="246">
        <f t="shared" ref="Q355:Q357" si="722">CHOOSE(d.Region,AG355,AW355,BM355)</f>
        <v>0</v>
      </c>
      <c r="R355" s="437">
        <f t="shared" ref="R355:R357" si="723">CHOOSE(d.Region,AH355,AX355,BN355)</f>
        <v>0</v>
      </c>
      <c r="S355" s="448"/>
      <c r="T355" s="247"/>
      <c r="U355" s="247"/>
      <c r="V355" s="247"/>
      <c r="W355" s="247"/>
      <c r="X355" s="247"/>
      <c r="Y355" s="247"/>
      <c r="Z355" s="247"/>
      <c r="AA355" s="247"/>
      <c r="AB355" s="247"/>
      <c r="AC355" s="247"/>
      <c r="AD355" s="247"/>
      <c r="AE355" s="247"/>
      <c r="AF355" s="247"/>
      <c r="AG355" s="247"/>
      <c r="AH355" s="459"/>
      <c r="AI355" s="448"/>
      <c r="AJ355" s="247"/>
      <c r="AK355" s="247"/>
      <c r="AL355" s="247"/>
      <c r="AM355" s="247"/>
      <c r="AN355" s="247"/>
      <c r="AO355" s="247"/>
      <c r="AP355" s="247"/>
      <c r="AQ355" s="247"/>
      <c r="AR355" s="247"/>
      <c r="AS355" s="247"/>
      <c r="AT355" s="247"/>
      <c r="AU355" s="247"/>
      <c r="AV355" s="247"/>
      <c r="AW355" s="247"/>
      <c r="AX355" s="459"/>
      <c r="AY355" s="448"/>
      <c r="AZ355" s="247"/>
      <c r="BA355" s="247"/>
      <c r="BB355" s="247"/>
      <c r="BC355" s="247"/>
      <c r="BD355" s="247"/>
      <c r="BE355" s="247"/>
      <c r="BF355" s="247"/>
      <c r="BG355" s="247"/>
      <c r="BH355" s="247"/>
      <c r="BI355" s="247"/>
      <c r="BJ355" s="247"/>
      <c r="BK355" s="247"/>
      <c r="BL355" s="247"/>
      <c r="BM355" s="247"/>
      <c r="BN355" s="459"/>
      <c r="BO355" s="248" t="s">
        <v>1068</v>
      </c>
    </row>
    <row r="356" spans="1:122" hidden="1" outlineLevel="2">
      <c r="B356" s="51" t="s">
        <v>1104</v>
      </c>
      <c r="C356" s="249">
        <f t="shared" si="708"/>
        <v>0</v>
      </c>
      <c r="D356" s="249">
        <f t="shared" si="709"/>
        <v>0</v>
      </c>
      <c r="E356" s="249">
        <f t="shared" si="710"/>
        <v>0</v>
      </c>
      <c r="F356" s="249">
        <f t="shared" si="711"/>
        <v>0</v>
      </c>
      <c r="G356" s="249">
        <f t="shared" si="712"/>
        <v>0</v>
      </c>
      <c r="H356" s="249">
        <f t="shared" si="713"/>
        <v>0</v>
      </c>
      <c r="I356" s="249">
        <f t="shared" si="714"/>
        <v>0</v>
      </c>
      <c r="J356" s="249">
        <f t="shared" si="715"/>
        <v>0</v>
      </c>
      <c r="K356" s="249">
        <f t="shared" si="716"/>
        <v>0</v>
      </c>
      <c r="L356" s="249">
        <f t="shared" si="717"/>
        <v>0</v>
      </c>
      <c r="M356" s="249">
        <f t="shared" si="718"/>
        <v>0</v>
      </c>
      <c r="N356" s="249">
        <f t="shared" si="719"/>
        <v>0</v>
      </c>
      <c r="O356" s="249">
        <f t="shared" si="720"/>
        <v>0</v>
      </c>
      <c r="P356" s="249">
        <f t="shared" si="721"/>
        <v>0</v>
      </c>
      <c r="Q356" s="249">
        <f t="shared" si="722"/>
        <v>0</v>
      </c>
      <c r="R356" s="438">
        <f t="shared" si="723"/>
        <v>0</v>
      </c>
      <c r="S356" s="449"/>
      <c r="T356" s="450"/>
      <c r="U356" s="450"/>
      <c r="V356" s="450"/>
      <c r="W356" s="450"/>
      <c r="X356" s="450"/>
      <c r="Y356" s="450"/>
      <c r="Z356" s="450"/>
      <c r="AA356" s="450"/>
      <c r="AB356" s="450"/>
      <c r="AC356" s="450"/>
      <c r="AD356" s="450"/>
      <c r="AE356" s="450"/>
      <c r="AF356" s="450"/>
      <c r="AG356" s="450"/>
      <c r="AH356" s="460"/>
      <c r="AI356" s="449"/>
      <c r="AJ356" s="450"/>
      <c r="AK356" s="450"/>
      <c r="AL356" s="450"/>
      <c r="AM356" s="450"/>
      <c r="AN356" s="450"/>
      <c r="AO356" s="450"/>
      <c r="AP356" s="450"/>
      <c r="AQ356" s="450"/>
      <c r="AR356" s="450"/>
      <c r="AS356" s="450"/>
      <c r="AT356" s="450"/>
      <c r="AU356" s="450"/>
      <c r="AV356" s="450"/>
      <c r="AW356" s="450"/>
      <c r="AX356" s="460"/>
      <c r="AY356" s="449"/>
      <c r="AZ356" s="450"/>
      <c r="BA356" s="450"/>
      <c r="BB356" s="450"/>
      <c r="BC356" s="450"/>
      <c r="BD356" s="450"/>
      <c r="BE356" s="450"/>
      <c r="BF356" s="450"/>
      <c r="BG356" s="450"/>
      <c r="BH356" s="450"/>
      <c r="BI356" s="450"/>
      <c r="BJ356" s="450"/>
      <c r="BK356" s="450"/>
      <c r="BL356" s="450"/>
      <c r="BM356" s="450"/>
      <c r="BN356" s="460"/>
      <c r="BO356" s="250"/>
    </row>
    <row r="357" spans="1:122" hidden="1" outlineLevel="2">
      <c r="B357" s="52" t="s">
        <v>1105</v>
      </c>
      <c r="C357" s="251">
        <f t="shared" si="708"/>
        <v>0</v>
      </c>
      <c r="D357" s="251">
        <f t="shared" si="709"/>
        <v>0</v>
      </c>
      <c r="E357" s="251">
        <f t="shared" si="710"/>
        <v>0</v>
      </c>
      <c r="F357" s="251">
        <f t="shared" si="711"/>
        <v>0</v>
      </c>
      <c r="G357" s="251">
        <f t="shared" si="712"/>
        <v>0</v>
      </c>
      <c r="H357" s="251">
        <f t="shared" si="713"/>
        <v>0</v>
      </c>
      <c r="I357" s="251">
        <f t="shared" si="714"/>
        <v>0</v>
      </c>
      <c r="J357" s="251">
        <f t="shared" si="715"/>
        <v>0</v>
      </c>
      <c r="K357" s="251">
        <f t="shared" si="716"/>
        <v>0</v>
      </c>
      <c r="L357" s="251">
        <f t="shared" si="717"/>
        <v>0</v>
      </c>
      <c r="M357" s="251">
        <f t="shared" si="718"/>
        <v>0</v>
      </c>
      <c r="N357" s="251">
        <f t="shared" si="719"/>
        <v>0</v>
      </c>
      <c r="O357" s="251">
        <f t="shared" si="720"/>
        <v>0</v>
      </c>
      <c r="P357" s="251">
        <f t="shared" si="721"/>
        <v>0</v>
      </c>
      <c r="Q357" s="251">
        <f t="shared" si="722"/>
        <v>0</v>
      </c>
      <c r="R357" s="439">
        <f t="shared" si="723"/>
        <v>0</v>
      </c>
      <c r="S357" s="451"/>
      <c r="T357" s="252"/>
      <c r="U357" s="252"/>
      <c r="V357" s="252"/>
      <c r="W357" s="252"/>
      <c r="X357" s="252"/>
      <c r="Y357" s="252"/>
      <c r="Z357" s="252"/>
      <c r="AA357" s="252"/>
      <c r="AB357" s="252"/>
      <c r="AC357" s="252"/>
      <c r="AD357" s="252"/>
      <c r="AE357" s="252"/>
      <c r="AF357" s="252"/>
      <c r="AG357" s="252"/>
      <c r="AH357" s="461"/>
      <c r="AI357" s="451"/>
      <c r="AJ357" s="252"/>
      <c r="AK357" s="252"/>
      <c r="AL357" s="252"/>
      <c r="AM357" s="252"/>
      <c r="AN357" s="252"/>
      <c r="AO357" s="252"/>
      <c r="AP357" s="252"/>
      <c r="AQ357" s="252"/>
      <c r="AR357" s="252"/>
      <c r="AS357" s="252"/>
      <c r="AT357" s="252"/>
      <c r="AU357" s="252"/>
      <c r="AV357" s="252"/>
      <c r="AW357" s="252"/>
      <c r="AX357" s="461"/>
      <c r="AY357" s="451"/>
      <c r="AZ357" s="252"/>
      <c r="BA357" s="252"/>
      <c r="BB357" s="252"/>
      <c r="BC357" s="252"/>
      <c r="BD357" s="252"/>
      <c r="BE357" s="252"/>
      <c r="BF357" s="252"/>
      <c r="BG357" s="252"/>
      <c r="BH357" s="252"/>
      <c r="BI357" s="252"/>
      <c r="BJ357" s="252"/>
      <c r="BK357" s="252"/>
      <c r="BL357" s="252"/>
      <c r="BM357" s="252"/>
      <c r="BN357" s="461"/>
      <c r="BO357" s="250"/>
    </row>
    <row r="358" spans="1:122" hidden="1" outlineLevel="2">
      <c r="B358" s="50" t="str">
        <f t="shared" ref="B358" si="724">$B$207&amp;": Ewe Lambs"</f>
        <v>7mo with 0% mated: Ewe Lambs</v>
      </c>
      <c r="C358" s="246">
        <f t="shared" si="647"/>
        <v>0</v>
      </c>
      <c r="D358" s="246">
        <f t="shared" si="648"/>
        <v>0</v>
      </c>
      <c r="E358" s="246">
        <f t="shared" si="649"/>
        <v>0</v>
      </c>
      <c r="F358" s="246">
        <f t="shared" si="650"/>
        <v>0</v>
      </c>
      <c r="G358" s="246">
        <f t="shared" si="651"/>
        <v>0</v>
      </c>
      <c r="H358" s="246">
        <f t="shared" si="652"/>
        <v>0</v>
      </c>
      <c r="I358" s="246">
        <f t="shared" si="653"/>
        <v>0</v>
      </c>
      <c r="J358" s="246">
        <f t="shared" si="654"/>
        <v>0</v>
      </c>
      <c r="K358" s="246">
        <f t="shared" si="655"/>
        <v>0</v>
      </c>
      <c r="L358" s="246">
        <f t="shared" si="656"/>
        <v>0</v>
      </c>
      <c r="M358" s="246">
        <f t="shared" si="657"/>
        <v>0</v>
      </c>
      <c r="N358" s="246">
        <f t="shared" si="658"/>
        <v>0</v>
      </c>
      <c r="O358" s="246">
        <f t="shared" si="659"/>
        <v>0</v>
      </c>
      <c r="P358" s="246">
        <f t="shared" si="660"/>
        <v>0</v>
      </c>
      <c r="Q358" s="246">
        <f t="shared" si="661"/>
        <v>0</v>
      </c>
      <c r="R358" s="437">
        <f t="shared" si="662"/>
        <v>0</v>
      </c>
      <c r="S358" s="350">
        <f>S343</f>
        <v>0</v>
      </c>
      <c r="T358" s="350">
        <f t="shared" ref="T358:BN358" si="725">T343</f>
        <v>0</v>
      </c>
      <c r="U358" s="350">
        <f t="shared" si="725"/>
        <v>0</v>
      </c>
      <c r="V358" s="350">
        <f t="shared" si="725"/>
        <v>0</v>
      </c>
      <c r="W358" s="350">
        <f t="shared" si="725"/>
        <v>0</v>
      </c>
      <c r="X358" s="350">
        <f t="shared" si="725"/>
        <v>0</v>
      </c>
      <c r="Y358" s="350">
        <f t="shared" si="725"/>
        <v>0</v>
      </c>
      <c r="Z358" s="350">
        <f t="shared" si="725"/>
        <v>0</v>
      </c>
      <c r="AA358" s="350">
        <f t="shared" si="725"/>
        <v>0</v>
      </c>
      <c r="AB358" s="350">
        <f t="shared" si="725"/>
        <v>0</v>
      </c>
      <c r="AC358" s="350">
        <f t="shared" si="725"/>
        <v>0</v>
      </c>
      <c r="AD358" s="350">
        <f t="shared" si="725"/>
        <v>0</v>
      </c>
      <c r="AE358" s="350">
        <f t="shared" si="725"/>
        <v>0</v>
      </c>
      <c r="AF358" s="350">
        <f t="shared" si="725"/>
        <v>0</v>
      </c>
      <c r="AG358" s="350">
        <f t="shared" si="725"/>
        <v>0</v>
      </c>
      <c r="AH358" s="350">
        <f t="shared" si="725"/>
        <v>0</v>
      </c>
      <c r="AI358" s="350">
        <f t="shared" si="725"/>
        <v>0</v>
      </c>
      <c r="AJ358" s="350">
        <f t="shared" si="725"/>
        <v>0</v>
      </c>
      <c r="AK358" s="350">
        <f t="shared" si="725"/>
        <v>0</v>
      </c>
      <c r="AL358" s="350">
        <f t="shared" si="725"/>
        <v>0</v>
      </c>
      <c r="AM358" s="350">
        <f t="shared" si="725"/>
        <v>0</v>
      </c>
      <c r="AN358" s="350">
        <f t="shared" si="725"/>
        <v>0</v>
      </c>
      <c r="AO358" s="350">
        <f t="shared" si="725"/>
        <v>0</v>
      </c>
      <c r="AP358" s="350">
        <f t="shared" si="725"/>
        <v>0</v>
      </c>
      <c r="AQ358" s="350">
        <f t="shared" si="725"/>
        <v>0</v>
      </c>
      <c r="AR358" s="350">
        <f t="shared" si="725"/>
        <v>0</v>
      </c>
      <c r="AS358" s="350">
        <f t="shared" si="725"/>
        <v>0</v>
      </c>
      <c r="AT358" s="350">
        <f t="shared" si="725"/>
        <v>0</v>
      </c>
      <c r="AU358" s="350">
        <f t="shared" si="725"/>
        <v>0</v>
      </c>
      <c r="AV358" s="350">
        <f t="shared" si="725"/>
        <v>0</v>
      </c>
      <c r="AW358" s="350">
        <f t="shared" si="725"/>
        <v>0</v>
      </c>
      <c r="AX358" s="350">
        <f t="shared" si="725"/>
        <v>0</v>
      </c>
      <c r="AY358" s="350">
        <f t="shared" si="725"/>
        <v>0</v>
      </c>
      <c r="AZ358" s="350">
        <f t="shared" si="725"/>
        <v>0</v>
      </c>
      <c r="BA358" s="350">
        <f t="shared" si="725"/>
        <v>0</v>
      </c>
      <c r="BB358" s="350">
        <f t="shared" si="725"/>
        <v>0</v>
      </c>
      <c r="BC358" s="350">
        <f t="shared" si="725"/>
        <v>0</v>
      </c>
      <c r="BD358" s="350">
        <f t="shared" si="725"/>
        <v>0</v>
      </c>
      <c r="BE358" s="350">
        <f t="shared" si="725"/>
        <v>0</v>
      </c>
      <c r="BF358" s="350">
        <f t="shared" si="725"/>
        <v>0</v>
      </c>
      <c r="BG358" s="350">
        <f t="shared" si="725"/>
        <v>0</v>
      </c>
      <c r="BH358" s="350">
        <f t="shared" si="725"/>
        <v>0</v>
      </c>
      <c r="BI358" s="350">
        <f t="shared" si="725"/>
        <v>0</v>
      </c>
      <c r="BJ358" s="350">
        <f t="shared" si="725"/>
        <v>0</v>
      </c>
      <c r="BK358" s="350">
        <f t="shared" si="725"/>
        <v>0</v>
      </c>
      <c r="BL358" s="350">
        <f t="shared" si="725"/>
        <v>0</v>
      </c>
      <c r="BM358" s="350">
        <f t="shared" si="725"/>
        <v>0</v>
      </c>
      <c r="BN358" s="350">
        <f t="shared" si="725"/>
        <v>0</v>
      </c>
      <c r="BO358" s="248" t="s">
        <v>1068</v>
      </c>
    </row>
    <row r="359" spans="1:122" hidden="1" outlineLevel="2">
      <c r="B359" s="51" t="s">
        <v>1104</v>
      </c>
      <c r="C359" s="249">
        <f t="shared" si="647"/>
        <v>0</v>
      </c>
      <c r="D359" s="249">
        <f t="shared" si="648"/>
        <v>0</v>
      </c>
      <c r="E359" s="249">
        <f t="shared" si="649"/>
        <v>0</v>
      </c>
      <c r="F359" s="249">
        <f t="shared" si="650"/>
        <v>0</v>
      </c>
      <c r="G359" s="249">
        <f t="shared" si="651"/>
        <v>0</v>
      </c>
      <c r="H359" s="249">
        <f t="shared" si="652"/>
        <v>0</v>
      </c>
      <c r="I359" s="249">
        <f t="shared" si="653"/>
        <v>0</v>
      </c>
      <c r="J359" s="249">
        <f t="shared" si="654"/>
        <v>0</v>
      </c>
      <c r="K359" s="249">
        <f t="shared" si="655"/>
        <v>0</v>
      </c>
      <c r="L359" s="249">
        <f t="shared" si="656"/>
        <v>0</v>
      </c>
      <c r="M359" s="249">
        <f t="shared" si="657"/>
        <v>0</v>
      </c>
      <c r="N359" s="249">
        <f t="shared" si="658"/>
        <v>0</v>
      </c>
      <c r="O359" s="249">
        <f t="shared" si="659"/>
        <v>0</v>
      </c>
      <c r="P359" s="249">
        <f t="shared" si="660"/>
        <v>0</v>
      </c>
      <c r="Q359" s="249">
        <f t="shared" si="661"/>
        <v>0</v>
      </c>
      <c r="R359" s="438">
        <f t="shared" si="662"/>
        <v>0</v>
      </c>
      <c r="S359" s="350">
        <f t="shared" ref="S359:BN359" si="726">S344</f>
        <v>0</v>
      </c>
      <c r="T359" s="350">
        <f t="shared" si="726"/>
        <v>0</v>
      </c>
      <c r="U359" s="350">
        <f t="shared" si="726"/>
        <v>0</v>
      </c>
      <c r="V359" s="350">
        <f t="shared" si="726"/>
        <v>0</v>
      </c>
      <c r="W359" s="350">
        <f t="shared" si="726"/>
        <v>0</v>
      </c>
      <c r="X359" s="350">
        <f t="shared" si="726"/>
        <v>0</v>
      </c>
      <c r="Y359" s="350">
        <f t="shared" si="726"/>
        <v>0</v>
      </c>
      <c r="Z359" s="350">
        <f t="shared" si="726"/>
        <v>0</v>
      </c>
      <c r="AA359" s="350">
        <f t="shared" si="726"/>
        <v>0</v>
      </c>
      <c r="AB359" s="350">
        <f t="shared" si="726"/>
        <v>0</v>
      </c>
      <c r="AC359" s="350">
        <f t="shared" si="726"/>
        <v>0</v>
      </c>
      <c r="AD359" s="350">
        <f t="shared" si="726"/>
        <v>0</v>
      </c>
      <c r="AE359" s="350">
        <f t="shared" si="726"/>
        <v>0</v>
      </c>
      <c r="AF359" s="350">
        <f t="shared" si="726"/>
        <v>0</v>
      </c>
      <c r="AG359" s="350">
        <f t="shared" si="726"/>
        <v>0</v>
      </c>
      <c r="AH359" s="350">
        <f t="shared" si="726"/>
        <v>0</v>
      </c>
      <c r="AI359" s="350">
        <f t="shared" si="726"/>
        <v>0</v>
      </c>
      <c r="AJ359" s="350">
        <f t="shared" si="726"/>
        <v>0</v>
      </c>
      <c r="AK359" s="350">
        <f t="shared" si="726"/>
        <v>0</v>
      </c>
      <c r="AL359" s="350">
        <f t="shared" si="726"/>
        <v>0</v>
      </c>
      <c r="AM359" s="350">
        <f t="shared" si="726"/>
        <v>0</v>
      </c>
      <c r="AN359" s="350">
        <f t="shared" si="726"/>
        <v>0</v>
      </c>
      <c r="AO359" s="350">
        <f t="shared" si="726"/>
        <v>0</v>
      </c>
      <c r="AP359" s="350">
        <f t="shared" si="726"/>
        <v>0</v>
      </c>
      <c r="AQ359" s="350">
        <f t="shared" si="726"/>
        <v>0</v>
      </c>
      <c r="AR359" s="350">
        <f t="shared" si="726"/>
        <v>0</v>
      </c>
      <c r="AS359" s="350">
        <f t="shared" si="726"/>
        <v>0</v>
      </c>
      <c r="AT359" s="350">
        <f t="shared" si="726"/>
        <v>0</v>
      </c>
      <c r="AU359" s="350">
        <f t="shared" si="726"/>
        <v>0</v>
      </c>
      <c r="AV359" s="350">
        <f t="shared" si="726"/>
        <v>0</v>
      </c>
      <c r="AW359" s="350">
        <f t="shared" si="726"/>
        <v>0</v>
      </c>
      <c r="AX359" s="350">
        <f t="shared" si="726"/>
        <v>0</v>
      </c>
      <c r="AY359" s="350">
        <f t="shared" si="726"/>
        <v>0</v>
      </c>
      <c r="AZ359" s="350">
        <f t="shared" si="726"/>
        <v>0</v>
      </c>
      <c r="BA359" s="350">
        <f t="shared" si="726"/>
        <v>0</v>
      </c>
      <c r="BB359" s="350">
        <f t="shared" si="726"/>
        <v>0</v>
      </c>
      <c r="BC359" s="350">
        <f t="shared" si="726"/>
        <v>0</v>
      </c>
      <c r="BD359" s="350">
        <f t="shared" si="726"/>
        <v>0</v>
      </c>
      <c r="BE359" s="350">
        <f t="shared" si="726"/>
        <v>0</v>
      </c>
      <c r="BF359" s="350">
        <f t="shared" si="726"/>
        <v>0</v>
      </c>
      <c r="BG359" s="350">
        <f t="shared" si="726"/>
        <v>0</v>
      </c>
      <c r="BH359" s="350">
        <f t="shared" si="726"/>
        <v>0</v>
      </c>
      <c r="BI359" s="350">
        <f t="shared" si="726"/>
        <v>0</v>
      </c>
      <c r="BJ359" s="350">
        <f t="shared" si="726"/>
        <v>0</v>
      </c>
      <c r="BK359" s="350">
        <f t="shared" si="726"/>
        <v>0</v>
      </c>
      <c r="BL359" s="350">
        <f t="shared" si="726"/>
        <v>0</v>
      </c>
      <c r="BM359" s="350">
        <f t="shared" si="726"/>
        <v>0</v>
      </c>
      <c r="BN359" s="350">
        <f t="shared" si="726"/>
        <v>0</v>
      </c>
      <c r="BO359" s="250"/>
    </row>
    <row r="360" spans="1:122" hidden="1" outlineLevel="2">
      <c r="B360" s="52" t="s">
        <v>1105</v>
      </c>
      <c r="C360" s="251">
        <f t="shared" si="647"/>
        <v>0</v>
      </c>
      <c r="D360" s="251">
        <f t="shared" si="648"/>
        <v>0</v>
      </c>
      <c r="E360" s="251">
        <f t="shared" si="649"/>
        <v>0</v>
      </c>
      <c r="F360" s="251">
        <f t="shared" si="650"/>
        <v>0</v>
      </c>
      <c r="G360" s="251">
        <f t="shared" si="651"/>
        <v>0</v>
      </c>
      <c r="H360" s="251">
        <f t="shared" si="652"/>
        <v>0</v>
      </c>
      <c r="I360" s="251">
        <f t="shared" si="653"/>
        <v>0</v>
      </c>
      <c r="J360" s="251">
        <f t="shared" si="654"/>
        <v>0</v>
      </c>
      <c r="K360" s="251">
        <f t="shared" si="655"/>
        <v>0</v>
      </c>
      <c r="L360" s="251">
        <f t="shared" si="656"/>
        <v>0</v>
      </c>
      <c r="M360" s="251">
        <f t="shared" si="657"/>
        <v>0</v>
      </c>
      <c r="N360" s="251">
        <f t="shared" si="658"/>
        <v>0</v>
      </c>
      <c r="O360" s="251">
        <f t="shared" si="659"/>
        <v>0</v>
      </c>
      <c r="P360" s="251">
        <f t="shared" si="660"/>
        <v>0</v>
      </c>
      <c r="Q360" s="251">
        <f t="shared" si="661"/>
        <v>0</v>
      </c>
      <c r="R360" s="439">
        <f t="shared" si="662"/>
        <v>0</v>
      </c>
      <c r="S360" s="350">
        <f t="shared" ref="S360:BN360" si="727">S345</f>
        <v>0</v>
      </c>
      <c r="T360" s="350">
        <f t="shared" si="727"/>
        <v>0</v>
      </c>
      <c r="U360" s="350">
        <f t="shared" si="727"/>
        <v>0</v>
      </c>
      <c r="V360" s="350">
        <f t="shared" si="727"/>
        <v>0</v>
      </c>
      <c r="W360" s="350">
        <f t="shared" si="727"/>
        <v>0</v>
      </c>
      <c r="X360" s="350">
        <f t="shared" si="727"/>
        <v>0</v>
      </c>
      <c r="Y360" s="350">
        <f t="shared" si="727"/>
        <v>0</v>
      </c>
      <c r="Z360" s="350">
        <f t="shared" si="727"/>
        <v>0</v>
      </c>
      <c r="AA360" s="350">
        <f t="shared" si="727"/>
        <v>0</v>
      </c>
      <c r="AB360" s="350">
        <f t="shared" si="727"/>
        <v>0</v>
      </c>
      <c r="AC360" s="350">
        <f t="shared" si="727"/>
        <v>0</v>
      </c>
      <c r="AD360" s="350">
        <f t="shared" si="727"/>
        <v>0</v>
      </c>
      <c r="AE360" s="350">
        <f t="shared" si="727"/>
        <v>0</v>
      </c>
      <c r="AF360" s="350">
        <f t="shared" si="727"/>
        <v>0</v>
      </c>
      <c r="AG360" s="350">
        <f t="shared" si="727"/>
        <v>0</v>
      </c>
      <c r="AH360" s="350">
        <f t="shared" si="727"/>
        <v>0</v>
      </c>
      <c r="AI360" s="350">
        <f t="shared" si="727"/>
        <v>0</v>
      </c>
      <c r="AJ360" s="350">
        <f t="shared" si="727"/>
        <v>0</v>
      </c>
      <c r="AK360" s="350">
        <f t="shared" si="727"/>
        <v>0</v>
      </c>
      <c r="AL360" s="350">
        <f t="shared" si="727"/>
        <v>0</v>
      </c>
      <c r="AM360" s="350">
        <f t="shared" si="727"/>
        <v>0</v>
      </c>
      <c r="AN360" s="350">
        <f t="shared" si="727"/>
        <v>0</v>
      </c>
      <c r="AO360" s="350">
        <f t="shared" si="727"/>
        <v>0</v>
      </c>
      <c r="AP360" s="350">
        <f t="shared" si="727"/>
        <v>0</v>
      </c>
      <c r="AQ360" s="350">
        <f t="shared" si="727"/>
        <v>0</v>
      </c>
      <c r="AR360" s="350">
        <f t="shared" si="727"/>
        <v>0</v>
      </c>
      <c r="AS360" s="350">
        <f t="shared" si="727"/>
        <v>0</v>
      </c>
      <c r="AT360" s="350">
        <f t="shared" si="727"/>
        <v>0</v>
      </c>
      <c r="AU360" s="350">
        <f t="shared" si="727"/>
        <v>0</v>
      </c>
      <c r="AV360" s="350">
        <f t="shared" si="727"/>
        <v>0</v>
      </c>
      <c r="AW360" s="350">
        <f t="shared" si="727"/>
        <v>0</v>
      </c>
      <c r="AX360" s="350">
        <f t="shared" si="727"/>
        <v>0</v>
      </c>
      <c r="AY360" s="350">
        <f t="shared" si="727"/>
        <v>0</v>
      </c>
      <c r="AZ360" s="350">
        <f t="shared" si="727"/>
        <v>0</v>
      </c>
      <c r="BA360" s="350">
        <f t="shared" si="727"/>
        <v>0</v>
      </c>
      <c r="BB360" s="350">
        <f t="shared" si="727"/>
        <v>0</v>
      </c>
      <c r="BC360" s="350">
        <f t="shared" si="727"/>
        <v>0</v>
      </c>
      <c r="BD360" s="350">
        <f t="shared" si="727"/>
        <v>0</v>
      </c>
      <c r="BE360" s="350">
        <f t="shared" si="727"/>
        <v>0</v>
      </c>
      <c r="BF360" s="350">
        <f t="shared" si="727"/>
        <v>0</v>
      </c>
      <c r="BG360" s="350">
        <f t="shared" si="727"/>
        <v>0</v>
      </c>
      <c r="BH360" s="350">
        <f t="shared" si="727"/>
        <v>0</v>
      </c>
      <c r="BI360" s="350">
        <f t="shared" si="727"/>
        <v>0</v>
      </c>
      <c r="BJ360" s="350">
        <f t="shared" si="727"/>
        <v>0</v>
      </c>
      <c r="BK360" s="350">
        <f t="shared" si="727"/>
        <v>0</v>
      </c>
      <c r="BL360" s="350">
        <f t="shared" si="727"/>
        <v>0</v>
      </c>
      <c r="BM360" s="350">
        <f t="shared" si="727"/>
        <v>0</v>
      </c>
      <c r="BN360" s="350">
        <f t="shared" si="727"/>
        <v>0</v>
      </c>
      <c r="BO360" s="250"/>
    </row>
    <row r="361" spans="1:122" outlineLevel="1"/>
    <row r="363" spans="1:122">
      <c r="A363" s="16" t="s">
        <v>1138</v>
      </c>
    </row>
    <row r="364" spans="1:122" ht="80" outlineLevel="1">
      <c r="B364" s="303" t="s">
        <v>1143</v>
      </c>
      <c r="C364" s="126" t="s">
        <v>1060</v>
      </c>
      <c r="D364" s="126" t="s">
        <v>1059</v>
      </c>
      <c r="E364" s="126" t="s">
        <v>1058</v>
      </c>
      <c r="F364" s="126" t="s">
        <v>1057</v>
      </c>
      <c r="G364" s="126" t="s">
        <v>1058</v>
      </c>
      <c r="H364" s="126" t="s">
        <v>1057</v>
      </c>
      <c r="I364" s="126" t="s">
        <v>1056</v>
      </c>
      <c r="J364" s="126"/>
      <c r="K364" s="126"/>
      <c r="L364" s="126"/>
      <c r="M364" s="126"/>
      <c r="N364" s="250"/>
      <c r="O364" s="250"/>
      <c r="P364" s="287" t="s">
        <v>531</v>
      </c>
      <c r="Q364" s="287" t="s">
        <v>531</v>
      </c>
      <c r="R364" s="287" t="s">
        <v>531</v>
      </c>
      <c r="S364" s="287" t="s">
        <v>531</v>
      </c>
      <c r="T364" s="287" t="s">
        <v>531</v>
      </c>
      <c r="U364" s="287" t="s">
        <v>531</v>
      </c>
      <c r="V364" s="287" t="s">
        <v>531</v>
      </c>
      <c r="W364" s="287" t="s">
        <v>531</v>
      </c>
      <c r="X364" s="287" t="s">
        <v>531</v>
      </c>
      <c r="Y364" s="287" t="s">
        <v>531</v>
      </c>
      <c r="Z364" s="287" t="s">
        <v>531</v>
      </c>
      <c r="AA364" s="287" t="s">
        <v>531</v>
      </c>
      <c r="AB364" s="287" t="s">
        <v>531</v>
      </c>
      <c r="AC364" s="287" t="s">
        <v>531</v>
      </c>
      <c r="AD364" s="287" t="s">
        <v>531</v>
      </c>
      <c r="AE364" s="287" t="s">
        <v>531</v>
      </c>
      <c r="AF364" s="287" t="s">
        <v>531</v>
      </c>
      <c r="AG364" s="287" t="s">
        <v>531</v>
      </c>
      <c r="AH364" s="287" t="s">
        <v>531</v>
      </c>
      <c r="AI364" s="287" t="s">
        <v>531</v>
      </c>
      <c r="AJ364" s="287" t="s">
        <v>531</v>
      </c>
      <c r="AK364" s="287" t="s">
        <v>531</v>
      </c>
      <c r="AL364" s="287" t="s">
        <v>531</v>
      </c>
      <c r="AM364" s="287" t="s">
        <v>531</v>
      </c>
      <c r="AN364" s="287" t="s">
        <v>531</v>
      </c>
      <c r="AO364" s="287" t="s">
        <v>531</v>
      </c>
      <c r="AP364" s="287" t="s">
        <v>531</v>
      </c>
      <c r="AQ364" s="287" t="s">
        <v>531</v>
      </c>
      <c r="AR364" s="287" t="s">
        <v>531</v>
      </c>
      <c r="AS364" s="287" t="s">
        <v>531</v>
      </c>
      <c r="AT364" s="287" t="s">
        <v>531</v>
      </c>
      <c r="AU364" s="287" t="s">
        <v>531</v>
      </c>
      <c r="AV364" s="287" t="s">
        <v>531</v>
      </c>
      <c r="AW364" s="287" t="s">
        <v>531</v>
      </c>
      <c r="AX364" s="287" t="s">
        <v>531</v>
      </c>
      <c r="AY364" s="287" t="s">
        <v>531</v>
      </c>
      <c r="AZ364" s="287" t="s">
        <v>531</v>
      </c>
      <c r="BA364" s="287" t="s">
        <v>531</v>
      </c>
      <c r="BB364" s="287" t="s">
        <v>531</v>
      </c>
      <c r="BC364" s="287" t="s">
        <v>531</v>
      </c>
      <c r="BD364" s="287" t="s">
        <v>531</v>
      </c>
      <c r="BE364" s="287" t="s">
        <v>531</v>
      </c>
      <c r="BF364" s="287" t="s">
        <v>531</v>
      </c>
      <c r="BG364" s="287" t="s">
        <v>531</v>
      </c>
      <c r="BH364" s="287" t="s">
        <v>531</v>
      </c>
      <c r="BI364" s="287" t="s">
        <v>531</v>
      </c>
      <c r="BJ364" s="287" t="s">
        <v>531</v>
      </c>
      <c r="BK364" s="287" t="s">
        <v>531</v>
      </c>
      <c r="BL364" s="287" t="s">
        <v>531</v>
      </c>
      <c r="BM364" s="287" t="s">
        <v>531</v>
      </c>
      <c r="BN364" s="287" t="s">
        <v>531</v>
      </c>
      <c r="BO364" s="287" t="s">
        <v>531</v>
      </c>
      <c r="BP364" s="287" t="s">
        <v>531</v>
      </c>
      <c r="BQ364" s="287" t="s">
        <v>531</v>
      </c>
      <c r="BR364" s="287" t="s">
        <v>531</v>
      </c>
      <c r="BS364" s="287" t="s">
        <v>531</v>
      </c>
      <c r="BT364" s="287" t="s">
        <v>531</v>
      </c>
      <c r="BU364" s="287" t="s">
        <v>531</v>
      </c>
      <c r="BV364" s="287" t="s">
        <v>531</v>
      </c>
      <c r="BW364" s="287" t="s">
        <v>531</v>
      </c>
      <c r="BX364" s="287" t="s">
        <v>531</v>
      </c>
      <c r="BY364" s="287" t="s">
        <v>531</v>
      </c>
      <c r="BZ364" s="287" t="s">
        <v>531</v>
      </c>
      <c r="CA364" s="287" t="s">
        <v>531</v>
      </c>
      <c r="CB364" s="287" t="s">
        <v>531</v>
      </c>
      <c r="CC364" s="287" t="s">
        <v>531</v>
      </c>
      <c r="CD364" s="287" t="s">
        <v>531</v>
      </c>
      <c r="CE364" s="287" t="s">
        <v>531</v>
      </c>
      <c r="CF364" s="287" t="s">
        <v>531</v>
      </c>
      <c r="CG364" s="287" t="s">
        <v>531</v>
      </c>
      <c r="CH364" s="287" t="s">
        <v>531</v>
      </c>
      <c r="CI364" s="287" t="s">
        <v>531</v>
      </c>
      <c r="CJ364" s="287" t="s">
        <v>531</v>
      </c>
      <c r="CK364" s="287" t="s">
        <v>531</v>
      </c>
      <c r="CL364" s="287" t="s">
        <v>531</v>
      </c>
      <c r="CM364" s="287" t="s">
        <v>531</v>
      </c>
      <c r="CN364" s="28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50"/>
      <c r="O365" s="250"/>
      <c r="P365" s="273" t="str">
        <f>"Yearling "&amp;$B$202</f>
        <v>Yearling Standard (7mo)</v>
      </c>
      <c r="Q365" s="273"/>
      <c r="R365" s="273"/>
      <c r="S365" s="273"/>
      <c r="T365" s="273"/>
      <c r="U365" s="273"/>
      <c r="V365" s="273"/>
      <c r="W365" s="273" t="str">
        <f>"Yearling "&amp;$B$203</f>
        <v>Yearling Early</v>
      </c>
      <c r="X365" s="273"/>
      <c r="Y365" s="273"/>
      <c r="Z365" s="273"/>
      <c r="AA365" s="273"/>
      <c r="AB365" s="273"/>
      <c r="AC365" s="273"/>
      <c r="AD365" s="273" t="str">
        <f>"Yearling "&amp;$B$204</f>
        <v>Yearling Middle</v>
      </c>
      <c r="AE365" s="273"/>
      <c r="AF365" s="273"/>
      <c r="AG365" s="273"/>
      <c r="AH365" s="273"/>
      <c r="AI365" s="273"/>
      <c r="AJ365" s="273"/>
      <c r="AK365" s="273" t="str">
        <f>"Yearling "&amp;$B$205</f>
        <v>Yearling Late</v>
      </c>
      <c r="AL365" s="273"/>
      <c r="AM365" s="273"/>
      <c r="AN365" s="273"/>
      <c r="AO365" s="273"/>
      <c r="AP365" s="273"/>
      <c r="AQ365" s="273"/>
      <c r="AR365" s="273" t="str">
        <f>"Yearling "&amp;$B$206</f>
        <v>Yearling V. Late</v>
      </c>
      <c r="AS365" s="273"/>
      <c r="AT365" s="273"/>
      <c r="AU365" s="273"/>
      <c r="AV365" s="273"/>
      <c r="AW365" s="273"/>
      <c r="AX365" s="273"/>
      <c r="AY365" s="273" t="str">
        <f>"Yearling "&amp;$B$207</f>
        <v>Yearling 7mo with 0% mated</v>
      </c>
      <c r="AZ365" s="273"/>
      <c r="BA365" s="273"/>
      <c r="BB365" s="273"/>
      <c r="BC365" s="273"/>
      <c r="BD365" s="273"/>
      <c r="BE365" s="273"/>
      <c r="BF365" s="250" t="s">
        <v>1111</v>
      </c>
      <c r="BG365" s="250"/>
      <c r="BH365" s="250"/>
      <c r="BI365" s="250"/>
      <c r="BJ365" s="250"/>
      <c r="BK365" s="250"/>
      <c r="BL365" s="250"/>
      <c r="BM365" s="250" t="s">
        <v>1112</v>
      </c>
      <c r="BN365" s="250"/>
      <c r="BO365" s="250"/>
      <c r="BP365" s="250"/>
      <c r="BQ365" s="250"/>
      <c r="BR365" s="250"/>
      <c r="BS365" s="250"/>
      <c r="BT365" s="250" t="s">
        <v>1113</v>
      </c>
      <c r="BU365" s="250"/>
      <c r="BV365" s="250"/>
      <c r="BW365" s="250"/>
      <c r="BX365" s="250"/>
      <c r="BY365" s="250"/>
      <c r="BZ365" s="250"/>
      <c r="CA365" s="250" t="s">
        <v>1114</v>
      </c>
      <c r="CB365" s="250"/>
      <c r="CC365" s="250"/>
      <c r="CD365" s="250"/>
      <c r="CE365" s="250"/>
      <c r="CF365" s="250"/>
      <c r="CG365" s="250"/>
      <c r="CH365" s="250" t="s">
        <v>1115</v>
      </c>
      <c r="CI365" s="250"/>
      <c r="CJ365" s="250"/>
      <c r="CK365" s="250"/>
      <c r="CL365" s="250"/>
      <c r="CM365" s="250"/>
      <c r="CN365" s="250"/>
    </row>
    <row r="366" spans="1:122" outlineLevel="1">
      <c r="B366">
        <v>2</v>
      </c>
      <c r="C366" s="12">
        <v>0</v>
      </c>
      <c r="D366" s="12">
        <v>0</v>
      </c>
      <c r="E366" s="12">
        <v>0</v>
      </c>
      <c r="F366" s="12">
        <v>0</v>
      </c>
      <c r="G366">
        <f t="shared" ref="G366:G368" si="729">E366</f>
        <v>0</v>
      </c>
      <c r="H366">
        <f t="shared" si="728"/>
        <v>0</v>
      </c>
      <c r="I366" s="12">
        <v>0</v>
      </c>
      <c r="J366" s="12"/>
      <c r="K366" s="12"/>
      <c r="L366" s="12"/>
      <c r="M366" s="12"/>
      <c r="N366" s="250"/>
      <c r="O366" s="270" t="s">
        <v>1132</v>
      </c>
      <c r="P366" s="275">
        <v>1</v>
      </c>
      <c r="Q366" s="275">
        <v>1</v>
      </c>
      <c r="R366" s="275">
        <v>1</v>
      </c>
      <c r="S366" s="275">
        <v>1</v>
      </c>
      <c r="T366" s="275"/>
      <c r="U366" s="275"/>
      <c r="V366" s="275"/>
      <c r="W366" s="275">
        <v>2</v>
      </c>
      <c r="X366" s="275">
        <v>2</v>
      </c>
      <c r="Y366" s="275">
        <v>2</v>
      </c>
      <c r="Z366" s="275">
        <v>2</v>
      </c>
      <c r="AA366" s="275"/>
      <c r="AB366" s="275"/>
      <c r="AC366" s="275"/>
      <c r="AD366" s="275">
        <v>3</v>
      </c>
      <c r="AE366" s="275">
        <v>3</v>
      </c>
      <c r="AF366" s="275">
        <v>3</v>
      </c>
      <c r="AG366" s="275">
        <v>3</v>
      </c>
      <c r="AH366" s="275"/>
      <c r="AI366" s="275"/>
      <c r="AJ366" s="275"/>
      <c r="AK366" s="275">
        <v>4</v>
      </c>
      <c r="AL366" s="275">
        <v>4</v>
      </c>
      <c r="AM366" s="275">
        <v>4</v>
      </c>
      <c r="AN366" s="275">
        <v>4</v>
      </c>
      <c r="AO366" s="275"/>
      <c r="AP366" s="275"/>
      <c r="AQ366" s="275"/>
      <c r="AR366" s="275">
        <v>5</v>
      </c>
      <c r="AS366" s="275">
        <v>5</v>
      </c>
      <c r="AT366" s="275">
        <v>5</v>
      </c>
      <c r="AU366" s="275">
        <v>5</v>
      </c>
      <c r="AV366" s="275"/>
      <c r="AW366" s="275"/>
      <c r="AX366" s="275"/>
      <c r="AY366" s="275">
        <v>6</v>
      </c>
      <c r="AZ366" s="275">
        <v>6</v>
      </c>
      <c r="BA366" s="275">
        <v>6</v>
      </c>
      <c r="BB366" s="275">
        <v>6</v>
      </c>
      <c r="BC366" s="275"/>
      <c r="BD366" s="275"/>
      <c r="BE366" s="275"/>
      <c r="BF366" s="275">
        <v>1</v>
      </c>
      <c r="BG366" s="275">
        <v>1</v>
      </c>
      <c r="BH366" s="275">
        <v>1</v>
      </c>
      <c r="BI366" s="275"/>
      <c r="BJ366" s="275"/>
      <c r="BK366" s="275"/>
      <c r="BL366" s="275"/>
      <c r="BM366" s="275">
        <v>1</v>
      </c>
      <c r="BN366" s="275">
        <v>1</v>
      </c>
      <c r="BO366" s="275">
        <v>1</v>
      </c>
      <c r="BP366" s="275"/>
      <c r="BQ366" s="275"/>
      <c r="BR366" s="275"/>
      <c r="BS366" s="275"/>
      <c r="BT366" s="275">
        <v>1</v>
      </c>
      <c r="BU366" s="275">
        <v>1</v>
      </c>
      <c r="BV366" s="275">
        <v>1</v>
      </c>
      <c r="BW366" s="275"/>
      <c r="BX366" s="275"/>
      <c r="BY366" s="275"/>
      <c r="BZ366" s="275"/>
      <c r="CA366" s="275">
        <v>1</v>
      </c>
      <c r="CB366" s="275">
        <v>1</v>
      </c>
      <c r="CC366" s="275">
        <v>1</v>
      </c>
      <c r="CD366" s="275"/>
      <c r="CE366" s="275"/>
      <c r="CF366" s="275"/>
      <c r="CG366" s="275"/>
      <c r="CH366" s="275">
        <v>1</v>
      </c>
      <c r="CI366" s="275">
        <v>1</v>
      </c>
      <c r="CJ366" s="275">
        <v>1</v>
      </c>
      <c r="CK366" s="275"/>
      <c r="CL366" s="275"/>
      <c r="CM366" s="275"/>
      <c r="CN366" s="275"/>
    </row>
    <row r="367" spans="1:122" outlineLevel="1">
      <c r="B367">
        <v>3</v>
      </c>
      <c r="C367" s="12">
        <v>0.5</v>
      </c>
      <c r="D367" s="12">
        <v>0.5</v>
      </c>
      <c r="E367" s="12">
        <v>0.5</v>
      </c>
      <c r="F367" s="12">
        <v>0.5</v>
      </c>
      <c r="G367">
        <f t="shared" si="729"/>
        <v>0.5</v>
      </c>
      <c r="H367">
        <f t="shared" si="728"/>
        <v>0.5</v>
      </c>
      <c r="I367" s="12">
        <v>0.5</v>
      </c>
      <c r="J367" s="12"/>
      <c r="K367" s="12"/>
      <c r="L367" s="12"/>
      <c r="M367" s="12"/>
      <c r="N367" s="250"/>
      <c r="O367" s="270" t="s">
        <v>1133</v>
      </c>
      <c r="P367" s="275">
        <v>2</v>
      </c>
      <c r="Q367" s="275">
        <v>3</v>
      </c>
      <c r="R367" s="275">
        <v>4</v>
      </c>
      <c r="S367" s="275">
        <v>5</v>
      </c>
      <c r="T367" s="275"/>
      <c r="U367" s="275"/>
      <c r="V367" s="275"/>
      <c r="W367" s="275">
        <v>2</v>
      </c>
      <c r="X367" s="275">
        <v>3</v>
      </c>
      <c r="Y367" s="275">
        <v>4</v>
      </c>
      <c r="Z367" s="275">
        <v>5</v>
      </c>
      <c r="AA367" s="275"/>
      <c r="AB367" s="275"/>
      <c r="AC367" s="275"/>
      <c r="AD367" s="275">
        <v>2</v>
      </c>
      <c r="AE367" s="275">
        <v>3</v>
      </c>
      <c r="AF367" s="275">
        <v>4</v>
      </c>
      <c r="AG367" s="275">
        <v>5</v>
      </c>
      <c r="AH367" s="275"/>
      <c r="AI367" s="275"/>
      <c r="AJ367" s="275"/>
      <c r="AK367" s="275">
        <v>2</v>
      </c>
      <c r="AL367" s="275">
        <v>3</v>
      </c>
      <c r="AM367" s="275">
        <v>4</v>
      </c>
      <c r="AN367" s="275">
        <v>5</v>
      </c>
      <c r="AO367" s="275"/>
      <c r="AP367" s="275"/>
      <c r="AQ367" s="275"/>
      <c r="AR367" s="275">
        <v>2</v>
      </c>
      <c r="AS367" s="275">
        <v>3</v>
      </c>
      <c r="AT367" s="275">
        <v>4</v>
      </c>
      <c r="AU367" s="275">
        <v>5</v>
      </c>
      <c r="AV367" s="275"/>
      <c r="AW367" s="275"/>
      <c r="AX367" s="275"/>
      <c r="AY367" s="275">
        <v>2</v>
      </c>
      <c r="AZ367" s="275">
        <v>3</v>
      </c>
      <c r="BA367" s="275">
        <v>4</v>
      </c>
      <c r="BB367" s="275">
        <v>5</v>
      </c>
      <c r="BC367" s="275"/>
      <c r="BD367" s="275"/>
      <c r="BE367" s="275"/>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outlineLevel="1">
      <c r="B368">
        <v>4</v>
      </c>
      <c r="C368" s="12">
        <v>0</v>
      </c>
      <c r="D368" s="12">
        <v>0</v>
      </c>
      <c r="E368" s="12">
        <v>0</v>
      </c>
      <c r="F368" s="12">
        <v>0</v>
      </c>
      <c r="G368">
        <f t="shared" si="729"/>
        <v>0</v>
      </c>
      <c r="H368">
        <f t="shared" si="728"/>
        <v>0</v>
      </c>
      <c r="I368" s="12">
        <v>0</v>
      </c>
      <c r="J368" s="12"/>
      <c r="K368" s="12"/>
      <c r="L368" s="12"/>
      <c r="M368" s="12"/>
      <c r="N368" s="250"/>
      <c r="O368" s="250"/>
      <c r="P368" s="288">
        <f>INDEX(i.Periods,P$367,1+d.TOL+3*(P$366-1))</f>
        <v>59</v>
      </c>
      <c r="Q368" s="288">
        <f>INDEX(i.Periods,Q$367,1+d.TOL+3*(Q$366-1))</f>
        <v>64</v>
      </c>
      <c r="R368" s="288">
        <f>INDEX(i.Periods,R$367,1+d.TOL+3*(R$366-1))</f>
        <v>72</v>
      </c>
      <c r="S368" s="288">
        <f>INDEX(i.Periods,S$367,1+d.TOL+3*(S$366-1))</f>
        <v>79</v>
      </c>
      <c r="T368" s="288"/>
      <c r="U368" s="288"/>
      <c r="V368" s="288"/>
      <c r="W368" s="288">
        <f>INDEX(i.Periods,W$367,1+d.TOL+3*(W$366-1))</f>
        <v>61</v>
      </c>
      <c r="X368" s="288">
        <f>INDEX(i.Periods,X$367,1+d.TOL+3*(X$366-1))</f>
        <v>66</v>
      </c>
      <c r="Y368" s="288">
        <f>INDEX(i.Periods,Y$367,1+d.TOL+3*(Y$366-1))</f>
        <v>74</v>
      </c>
      <c r="Z368" s="288">
        <f>INDEX(i.Periods,Z$367,1+d.TOL+3*(Z$366-1))</f>
        <v>81</v>
      </c>
      <c r="AA368" s="288"/>
      <c r="AB368" s="288"/>
      <c r="AC368" s="288"/>
      <c r="AD368" s="288">
        <f>INDEX(i.Periods,AD$367,1+d.TOL+3*(AD$366-1))</f>
        <v>64</v>
      </c>
      <c r="AE368" s="288">
        <f>INDEX(i.Periods,AE$367,1+d.TOL+3*(AE$366-1))</f>
        <v>69</v>
      </c>
      <c r="AF368" s="288">
        <f>INDEX(i.Periods,AF$367,1+d.TOL+3*(AF$366-1))</f>
        <v>77</v>
      </c>
      <c r="AG368" s="288">
        <f>INDEX(i.Periods,AG$367,1+d.TOL+3*(AG$366-1))</f>
        <v>84</v>
      </c>
      <c r="AH368" s="288"/>
      <c r="AI368" s="288"/>
      <c r="AJ368" s="288"/>
      <c r="AK368" s="288">
        <f>INDEX(i.Periods,AK$367,1+d.TOL+3*(AK$366-1))</f>
        <v>66</v>
      </c>
      <c r="AL368" s="288">
        <f>INDEX(i.Periods,AL$367,1+d.TOL+3*(AL$366-1))</f>
        <v>71</v>
      </c>
      <c r="AM368" s="288">
        <f>INDEX(i.Periods,AM$367,1+d.TOL+3*(AM$366-1))</f>
        <v>79</v>
      </c>
      <c r="AN368" s="288">
        <f>INDEX(i.Periods,AN$367,1+d.TOL+3*(AN$366-1))</f>
        <v>86</v>
      </c>
      <c r="AO368" s="288"/>
      <c r="AP368" s="288"/>
      <c r="AQ368" s="288"/>
      <c r="AR368" s="288">
        <f>INDEX(i.Periods,AR$367,1+d.TOL+3*(AR$366-1))</f>
        <v>68</v>
      </c>
      <c r="AS368" s="288">
        <f>INDEX(i.Periods,AS$367,1+d.TOL+3*(AS$366-1))</f>
        <v>73</v>
      </c>
      <c r="AT368" s="288">
        <f>INDEX(i.Periods,AT$367,1+d.TOL+3*(AT$366-1))</f>
        <v>81</v>
      </c>
      <c r="AU368" s="288">
        <f>INDEX(i.Periods,AU$367,1+d.TOL+3*(AU$366-1))</f>
        <v>88</v>
      </c>
      <c r="AV368" s="288"/>
      <c r="AW368" s="288"/>
      <c r="AX368" s="288"/>
      <c r="AY368" s="288">
        <f>INDEX(i.Periods,AY$367,1+d.TOL+3*(AY$366-1))</f>
        <v>59</v>
      </c>
      <c r="AZ368" s="288">
        <f>INDEX(i.Periods,AZ$367,1+d.TOL+3*(AZ$366-1))</f>
        <v>64</v>
      </c>
      <c r="BA368" s="288">
        <f>INDEX(i.Periods,BA$367,1+d.TOL+3*(BA$366-1))</f>
        <v>72</v>
      </c>
      <c r="BB368" s="288">
        <f>INDEX(i.Periods,BB$367,1+d.TOL+3*(BB$366-1))</f>
        <v>79</v>
      </c>
      <c r="BC368" s="288"/>
      <c r="BD368" s="288"/>
      <c r="BE368" s="288"/>
      <c r="BF368" s="289">
        <f>P368+52</f>
        <v>111</v>
      </c>
      <c r="BG368" s="289">
        <f>R368+52</f>
        <v>124</v>
      </c>
      <c r="BH368" s="289">
        <f>S368+52</f>
        <v>131</v>
      </c>
      <c r="BI368" s="275"/>
      <c r="BJ368" s="275"/>
      <c r="BK368" s="275"/>
      <c r="BL368" s="275"/>
      <c r="BM368" s="290">
        <f>BF368+52</f>
        <v>163</v>
      </c>
      <c r="BN368" s="290">
        <f>BG368+52</f>
        <v>176</v>
      </c>
      <c r="BO368" s="290">
        <f>BH368+52</f>
        <v>183</v>
      </c>
      <c r="BP368" s="275"/>
      <c r="BQ368" s="275"/>
      <c r="BR368" s="275"/>
      <c r="BS368" s="275"/>
      <c r="BT368" s="290">
        <f>BM368+52</f>
        <v>215</v>
      </c>
      <c r="BU368" s="290">
        <f>BN368+52</f>
        <v>228</v>
      </c>
      <c r="BV368" s="290">
        <f>BO368+52</f>
        <v>235</v>
      </c>
      <c r="BW368" s="275"/>
      <c r="BX368" s="275"/>
      <c r="BY368" s="275"/>
      <c r="BZ368" s="275"/>
      <c r="CA368" s="290">
        <f>BT368+52</f>
        <v>267</v>
      </c>
      <c r="CB368" s="290">
        <f>BU368+52</f>
        <v>280</v>
      </c>
      <c r="CC368" s="290">
        <f>BV368+52</f>
        <v>287</v>
      </c>
      <c r="CD368" s="275"/>
      <c r="CE368" s="275"/>
      <c r="CF368" s="275"/>
      <c r="CG368" s="275"/>
      <c r="CH368" s="290">
        <f>CA368+52</f>
        <v>319</v>
      </c>
      <c r="CI368" s="290">
        <f>CB368+52</f>
        <v>332</v>
      </c>
      <c r="CJ368" s="290">
        <f>CC368+52</f>
        <v>339</v>
      </c>
      <c r="CK368" s="275"/>
      <c r="CL368" s="275"/>
      <c r="CM368" s="275"/>
      <c r="CN368" s="275"/>
    </row>
    <row r="369" spans="1:92" outlineLevel="1">
      <c r="B369" s="250"/>
      <c r="C369" s="291" t="s">
        <v>1065</v>
      </c>
      <c r="D369" s="291" t="s">
        <v>1064</v>
      </c>
      <c r="E369" s="291" t="s">
        <v>1063</v>
      </c>
      <c r="F369" s="291" t="s">
        <v>1062</v>
      </c>
      <c r="G369" s="291" t="s">
        <v>1063</v>
      </c>
      <c r="H369" s="291" t="s">
        <v>1062</v>
      </c>
      <c r="I369" s="291" t="s">
        <v>1061</v>
      </c>
      <c r="J369" s="291"/>
      <c r="K369" s="291"/>
      <c r="L369" s="291"/>
      <c r="M369" s="291"/>
      <c r="N369" s="250"/>
      <c r="O369" s="250"/>
      <c r="P369" s="289" t="str">
        <f>Q368&amp;":"&amp;R368</f>
        <v>64:72</v>
      </c>
      <c r="Q369" s="289" t="str">
        <f>R368&amp;":"&amp;S368</f>
        <v>72:79</v>
      </c>
      <c r="R369" s="292" t="str">
        <f>Q369</f>
        <v>72:79</v>
      </c>
      <c r="S369" s="292" t="str">
        <f>R369</f>
        <v>72:79</v>
      </c>
      <c r="T369" s="292" t="str">
        <f>S369</f>
        <v>72:79</v>
      </c>
      <c r="U369" s="292" t="str">
        <f>T369</f>
        <v>72:79</v>
      </c>
      <c r="V369" s="292" t="str">
        <f>U369</f>
        <v>72:79</v>
      </c>
      <c r="W369" s="289" t="str">
        <f>X368&amp;":"&amp;Y368</f>
        <v>66:74</v>
      </c>
      <c r="X369" s="289" t="str">
        <f>Y368&amp;":"&amp;Z368</f>
        <v>74:81</v>
      </c>
      <c r="Y369" s="292" t="str">
        <f>X369</f>
        <v>74:81</v>
      </c>
      <c r="Z369" s="292" t="str">
        <f>Y369</f>
        <v>74:81</v>
      </c>
      <c r="AA369" s="292" t="str">
        <f>Z369</f>
        <v>74:81</v>
      </c>
      <c r="AB369" s="292" t="str">
        <f>AA369</f>
        <v>74:81</v>
      </c>
      <c r="AC369" s="292" t="str">
        <f>AB369</f>
        <v>74:81</v>
      </c>
      <c r="AD369" s="289" t="str">
        <f>AE368&amp;":"&amp;AF368</f>
        <v>69:77</v>
      </c>
      <c r="AE369" s="289" t="str">
        <f>AF368&amp;":"&amp;AG368</f>
        <v>77:84</v>
      </c>
      <c r="AF369" s="292" t="str">
        <f t="shared" ref="AF369:AJ369" si="730">AE369</f>
        <v>77:84</v>
      </c>
      <c r="AG369" s="292" t="str">
        <f t="shared" si="730"/>
        <v>77:84</v>
      </c>
      <c r="AH369" s="292" t="str">
        <f t="shared" si="730"/>
        <v>77:84</v>
      </c>
      <c r="AI369" s="292" t="str">
        <f t="shared" si="730"/>
        <v>77:84</v>
      </c>
      <c r="AJ369" s="292" t="str">
        <f t="shared" si="730"/>
        <v>77:84</v>
      </c>
      <c r="AK369" s="289" t="str">
        <f>AL368&amp;":"&amp;AM368</f>
        <v>71:79</v>
      </c>
      <c r="AL369" s="289" t="str">
        <f>AM368&amp;":"&amp;AN368</f>
        <v>79:86</v>
      </c>
      <c r="AM369" s="292" t="str">
        <f t="shared" ref="AM369:AQ369" si="731">AL369</f>
        <v>79:86</v>
      </c>
      <c r="AN369" s="292" t="str">
        <f t="shared" si="731"/>
        <v>79:86</v>
      </c>
      <c r="AO369" s="292" t="str">
        <f t="shared" si="731"/>
        <v>79:86</v>
      </c>
      <c r="AP369" s="292" t="str">
        <f t="shared" si="731"/>
        <v>79:86</v>
      </c>
      <c r="AQ369" s="292" t="str">
        <f t="shared" si="731"/>
        <v>79:86</v>
      </c>
      <c r="AR369" s="289" t="str">
        <f>AS368&amp;":"&amp;AT368</f>
        <v>73:81</v>
      </c>
      <c r="AS369" s="289" t="str">
        <f>AT368&amp;":"&amp;AU368</f>
        <v>81:88</v>
      </c>
      <c r="AT369" s="292" t="str">
        <f t="shared" ref="AT369" si="732">AS369</f>
        <v>81:88</v>
      </c>
      <c r="AU369" s="292" t="str">
        <f t="shared" ref="AU369" si="733">AT369</f>
        <v>81:88</v>
      </c>
      <c r="AV369" s="292" t="str">
        <f t="shared" ref="AV369" si="734">AU369</f>
        <v>81:88</v>
      </c>
      <c r="AW369" s="292" t="str">
        <f t="shared" ref="AW369" si="735">AV369</f>
        <v>81:88</v>
      </c>
      <c r="AX369" s="292" t="str">
        <f t="shared" ref="AX369" si="736">AW369</f>
        <v>81:88</v>
      </c>
      <c r="AY369" s="289" t="str">
        <f>AZ368&amp;":"&amp;BA368</f>
        <v>64:72</v>
      </c>
      <c r="AZ369" s="289" t="str">
        <f>BA368&amp;":"&amp;BB368</f>
        <v>72:79</v>
      </c>
      <c r="BA369" s="292" t="str">
        <f t="shared" ref="BA369:BE369" si="737">AZ369</f>
        <v>72:79</v>
      </c>
      <c r="BB369" s="292" t="str">
        <f t="shared" si="737"/>
        <v>72:79</v>
      </c>
      <c r="BC369" s="292" t="str">
        <f t="shared" si="737"/>
        <v>72:79</v>
      </c>
      <c r="BD369" s="292" t="str">
        <f t="shared" si="737"/>
        <v>72:79</v>
      </c>
      <c r="BE369" s="292" t="str">
        <f t="shared" si="737"/>
        <v>72:79</v>
      </c>
      <c r="BF369" s="290" t="str">
        <f>BF368&amp;":"&amp;BG368</f>
        <v>111:124</v>
      </c>
      <c r="BG369" s="290" t="str">
        <f>BG368&amp;":"&amp;BH368</f>
        <v>124:131</v>
      </c>
      <c r="BH369" s="292" t="str">
        <f t="shared" ref="BH369:BL369" si="738">BG369</f>
        <v>124:131</v>
      </c>
      <c r="BI369" s="292" t="str">
        <f t="shared" si="738"/>
        <v>124:131</v>
      </c>
      <c r="BJ369" s="292" t="str">
        <f t="shared" si="738"/>
        <v>124:131</v>
      </c>
      <c r="BK369" s="292" t="str">
        <f t="shared" si="738"/>
        <v>124:131</v>
      </c>
      <c r="BL369" s="292" t="str">
        <f t="shared" si="738"/>
        <v>124:131</v>
      </c>
      <c r="BM369" s="290" t="str">
        <f>BM368&amp;":"&amp;BN368</f>
        <v>163:176</v>
      </c>
      <c r="BN369" s="290" t="str">
        <f>BN368&amp;":"&amp;BO368</f>
        <v>176:183</v>
      </c>
      <c r="BO369" s="292" t="str">
        <f t="shared" ref="BO369:BS369" si="739">BN369</f>
        <v>176:183</v>
      </c>
      <c r="BP369" s="292" t="str">
        <f t="shared" si="739"/>
        <v>176:183</v>
      </c>
      <c r="BQ369" s="292" t="str">
        <f t="shared" si="739"/>
        <v>176:183</v>
      </c>
      <c r="BR369" s="292" t="str">
        <f t="shared" si="739"/>
        <v>176:183</v>
      </c>
      <c r="BS369" s="292" t="str">
        <f t="shared" si="739"/>
        <v>176:183</v>
      </c>
      <c r="BT369" s="290" t="str">
        <f>BT368&amp;":"&amp;BU368</f>
        <v>215:228</v>
      </c>
      <c r="BU369" s="290" t="str">
        <f>BU368&amp;":"&amp;BV368</f>
        <v>228:235</v>
      </c>
      <c r="BV369" s="292" t="str">
        <f t="shared" ref="BV369:BZ369" si="740">BU369</f>
        <v>228:235</v>
      </c>
      <c r="BW369" s="292" t="str">
        <f t="shared" si="740"/>
        <v>228:235</v>
      </c>
      <c r="BX369" s="292" t="str">
        <f t="shared" si="740"/>
        <v>228:235</v>
      </c>
      <c r="BY369" s="292" t="str">
        <f t="shared" si="740"/>
        <v>228:235</v>
      </c>
      <c r="BZ369" s="292" t="str">
        <f t="shared" si="740"/>
        <v>228:235</v>
      </c>
      <c r="CA369" s="290" t="str">
        <f>CA368&amp;":"&amp;CB368</f>
        <v>267:280</v>
      </c>
      <c r="CB369" s="290" t="str">
        <f>CB368&amp;":"&amp;CC368</f>
        <v>280:287</v>
      </c>
      <c r="CC369" s="292" t="str">
        <f t="shared" ref="CC369:CG369" si="741">CB369</f>
        <v>280:287</v>
      </c>
      <c r="CD369" s="292" t="str">
        <f t="shared" si="741"/>
        <v>280:287</v>
      </c>
      <c r="CE369" s="292" t="str">
        <f t="shared" si="741"/>
        <v>280:287</v>
      </c>
      <c r="CF369" s="292" t="str">
        <f t="shared" si="741"/>
        <v>280:287</v>
      </c>
      <c r="CG369" s="292" t="str">
        <f t="shared" si="741"/>
        <v>280:287</v>
      </c>
      <c r="CH369" s="290" t="str">
        <f>CH368&amp;":"&amp;CI368</f>
        <v>319:332</v>
      </c>
      <c r="CI369" s="290" t="str">
        <f>CI368&amp;":"&amp;CJ368</f>
        <v>332:339</v>
      </c>
      <c r="CJ369" s="292" t="str">
        <f t="shared" ref="CJ369:CN369" si="742">CI369</f>
        <v>332:339</v>
      </c>
      <c r="CK369" s="292" t="str">
        <f t="shared" si="742"/>
        <v>332:339</v>
      </c>
      <c r="CL369" s="292" t="str">
        <f t="shared" si="742"/>
        <v>332:339</v>
      </c>
      <c r="CM369" s="292" t="str">
        <f t="shared" si="742"/>
        <v>332:339</v>
      </c>
      <c r="CN369" s="292" t="str">
        <f t="shared" si="742"/>
        <v>332:339</v>
      </c>
    </row>
    <row r="370" spans="1:92" outlineLevel="1">
      <c r="A370" s="21"/>
      <c r="B370" s="250" t="s">
        <v>1134</v>
      </c>
      <c r="C370" s="293" t="s">
        <v>6</v>
      </c>
      <c r="D370" s="293" t="str">
        <f>C370</f>
        <v>0:1</v>
      </c>
      <c r="E370" s="294" t="s">
        <v>8</v>
      </c>
      <c r="F370" s="294" t="s">
        <v>163</v>
      </c>
      <c r="G370" s="294" t="s">
        <v>178</v>
      </c>
      <c r="H370" s="294" t="s">
        <v>240</v>
      </c>
      <c r="I370" s="294" t="s">
        <v>242</v>
      </c>
      <c r="J370" s="294"/>
      <c r="K370" s="294"/>
      <c r="L370" s="294"/>
      <c r="M370" s="294"/>
      <c r="N370" s="295"/>
      <c r="O370" s="295"/>
      <c r="P370" s="296" t="str">
        <f>C370</f>
        <v>0:1</v>
      </c>
      <c r="Q370" s="296" t="str">
        <f>D370</f>
        <v>0:1</v>
      </c>
      <c r="R370" s="297" t="str">
        <f>LEFT(E370,FIND(":",E370)-1)+i.TOLoffset_r2*(d.TOL-1)&amp;":"&amp;RIGHT(E370,LEN(E370)-FIND(":",E370))+i.TOLoffset_r2*(d.TOL-1)</f>
        <v>50:51</v>
      </c>
      <c r="S370" s="297" t="str">
        <f>LEFT(F370,FIND(":",F370)-1)+i.TOLoffset_r2*(d.TOL-1)&amp;":"&amp;RIGHT(F370,LEN(F370)-FIND(":",F370))+i.TOLoffset_r2*(d.TOL-1)</f>
        <v>51:52</v>
      </c>
      <c r="T370" s="297" t="str">
        <f>LEFT(G370,FIND(":",G370)-1)+i.TOLoffset_r2*(d.TOL-1)&amp;":"&amp;RIGHT(G370,LEN(G370)-FIND(":",G370))+i.TOLoffset_r2*(d.TOL-1)</f>
        <v>52:53</v>
      </c>
      <c r="U370" s="297" t="str">
        <f>LEFT(H370,FIND(":",H370)-1)+i.TOLoffset_r2*(d.TOL-1)&amp;":"&amp;RIGHT(H370,LEN(H370)-FIND(":",H370))+i.TOLoffset_r2*(d.TOL-1)</f>
        <v>53:54</v>
      </c>
      <c r="V370" s="297" t="str">
        <f>LEFT(I370,FIND(":",I370)-1)+i.TOLoffset_r2*(d.TOL-1)&amp;":"&amp;RIGHT(I370,LEN(I370)-FIND(":",I370))+i.TOLoffset_r2*(d.TOL-1)</f>
        <v>54:55</v>
      </c>
      <c r="W370" s="298" t="str">
        <f>P370</f>
        <v>0:1</v>
      </c>
      <c r="X370" s="298" t="str">
        <f t="shared" ref="X370" si="743">Q370</f>
        <v>0:1</v>
      </c>
      <c r="Y370" s="298" t="str">
        <f t="shared" ref="Y370" si="744">R370</f>
        <v>50:51</v>
      </c>
      <c r="Z370" s="298" t="str">
        <f t="shared" ref="Z370" si="745">S370</f>
        <v>51:52</v>
      </c>
      <c r="AA370" s="298" t="str">
        <f t="shared" ref="AA370" si="746">T370</f>
        <v>52:53</v>
      </c>
      <c r="AB370" s="298" t="str">
        <f t="shared" ref="AB370" si="747">U370</f>
        <v>53:54</v>
      </c>
      <c r="AC370" s="298" t="str">
        <f t="shared" ref="AC370" si="748">V370</f>
        <v>54:55</v>
      </c>
      <c r="AD370" s="298" t="str">
        <f t="shared" ref="AD370" si="749">W370</f>
        <v>0:1</v>
      </c>
      <c r="AE370" s="298" t="str">
        <f t="shared" ref="AE370" si="750">X370</f>
        <v>0:1</v>
      </c>
      <c r="AF370" s="298" t="str">
        <f t="shared" ref="AF370" si="751">Y370</f>
        <v>50:51</v>
      </c>
      <c r="AG370" s="298" t="str">
        <f t="shared" ref="AG370" si="752">Z370</f>
        <v>51:52</v>
      </c>
      <c r="AH370" s="298" t="str">
        <f t="shared" ref="AH370" si="753">AA370</f>
        <v>52:53</v>
      </c>
      <c r="AI370" s="298" t="str">
        <f t="shared" ref="AI370" si="754">AB370</f>
        <v>53:54</v>
      </c>
      <c r="AJ370" s="298" t="str">
        <f t="shared" ref="AJ370" si="755">AC370</f>
        <v>54:55</v>
      </c>
      <c r="AK370" s="298" t="str">
        <f t="shared" ref="AK370" si="756">AD370</f>
        <v>0:1</v>
      </c>
      <c r="AL370" s="298" t="str">
        <f t="shared" ref="AL370" si="757">AE370</f>
        <v>0:1</v>
      </c>
      <c r="AM370" s="298" t="str">
        <f t="shared" ref="AM370" si="758">AF370</f>
        <v>50:51</v>
      </c>
      <c r="AN370" s="298" t="str">
        <f t="shared" ref="AN370" si="759">AG370</f>
        <v>51:52</v>
      </c>
      <c r="AO370" s="298" t="str">
        <f t="shared" ref="AO370" si="760">AH370</f>
        <v>52:53</v>
      </c>
      <c r="AP370" s="298" t="str">
        <f t="shared" ref="AP370" si="761">AI370</f>
        <v>53:54</v>
      </c>
      <c r="AQ370" s="298" t="str">
        <f t="shared" ref="AQ370" si="762">AJ370</f>
        <v>54:55</v>
      </c>
      <c r="AR370" s="298" t="str">
        <f t="shared" ref="AR370:BE370" si="763">AD370</f>
        <v>0:1</v>
      </c>
      <c r="AS370" s="298" t="str">
        <f t="shared" si="763"/>
        <v>0:1</v>
      </c>
      <c r="AT370" s="298" t="str">
        <f t="shared" si="763"/>
        <v>50:51</v>
      </c>
      <c r="AU370" s="298" t="str">
        <f t="shared" si="763"/>
        <v>51:52</v>
      </c>
      <c r="AV370" s="298" t="str">
        <f t="shared" si="763"/>
        <v>52:53</v>
      </c>
      <c r="AW370" s="298" t="str">
        <f t="shared" si="763"/>
        <v>53:54</v>
      </c>
      <c r="AX370" s="298" t="str">
        <f t="shared" si="763"/>
        <v>54:55</v>
      </c>
      <c r="AY370" s="298" t="str">
        <f t="shared" si="763"/>
        <v>0:1</v>
      </c>
      <c r="AZ370" s="298" t="str">
        <f t="shared" si="763"/>
        <v>0:1</v>
      </c>
      <c r="BA370" s="298" t="str">
        <f t="shared" si="763"/>
        <v>50:51</v>
      </c>
      <c r="BB370" s="298" t="str">
        <f t="shared" si="763"/>
        <v>51:52</v>
      </c>
      <c r="BC370" s="298" t="str">
        <f t="shared" si="763"/>
        <v>52:53</v>
      </c>
      <c r="BD370" s="298" t="str">
        <f t="shared" si="763"/>
        <v>53:54</v>
      </c>
      <c r="BE370" s="298" t="str">
        <f t="shared" si="763"/>
        <v>54:55</v>
      </c>
      <c r="BF370" s="298" t="str">
        <f t="shared" ref="BF370" si="764">AY370</f>
        <v>0:1</v>
      </c>
      <c r="BG370" s="298" t="str">
        <f t="shared" ref="BG370" si="765">AZ370</f>
        <v>0:1</v>
      </c>
      <c r="BH370" s="298" t="str">
        <f t="shared" ref="BH370" si="766">BA370</f>
        <v>50:51</v>
      </c>
      <c r="BI370" s="298" t="str">
        <f t="shared" ref="BI370" si="767">BB370</f>
        <v>51:52</v>
      </c>
      <c r="BJ370" s="298" t="str">
        <f t="shared" ref="BJ370" si="768">BC370</f>
        <v>52:53</v>
      </c>
      <c r="BK370" s="298" t="str">
        <f t="shared" ref="BK370" si="769">BD370</f>
        <v>53:54</v>
      </c>
      <c r="BL370" s="298" t="str">
        <f t="shared" ref="BL370" si="770">BE370</f>
        <v>54:55</v>
      </c>
      <c r="BM370" s="298" t="str">
        <f t="shared" ref="BM370" si="771">BF370</f>
        <v>0:1</v>
      </c>
      <c r="BN370" s="298" t="str">
        <f t="shared" ref="BN370" si="772">BG370</f>
        <v>0:1</v>
      </c>
      <c r="BO370" s="298" t="str">
        <f t="shared" ref="BO370" si="773">BH370</f>
        <v>50:51</v>
      </c>
      <c r="BP370" s="298" t="str">
        <f t="shared" ref="BP370" si="774">BI370</f>
        <v>51:52</v>
      </c>
      <c r="BQ370" s="298" t="str">
        <f t="shared" ref="BQ370" si="775">BJ370</f>
        <v>52:53</v>
      </c>
      <c r="BR370" s="298" t="str">
        <f t="shared" ref="BR370" si="776">BK370</f>
        <v>53:54</v>
      </c>
      <c r="BS370" s="298" t="str">
        <f t="shared" ref="BS370" si="777">BL370</f>
        <v>54:55</v>
      </c>
      <c r="BT370" s="298" t="str">
        <f t="shared" ref="BT370" si="778">BM370</f>
        <v>0:1</v>
      </c>
      <c r="BU370" s="298" t="str">
        <f t="shared" ref="BU370" si="779">BN370</f>
        <v>0:1</v>
      </c>
      <c r="BV370" s="298" t="str">
        <f t="shared" ref="BV370" si="780">BO370</f>
        <v>50:51</v>
      </c>
      <c r="BW370" s="298" t="str">
        <f t="shared" ref="BW370" si="781">BP370</f>
        <v>51:52</v>
      </c>
      <c r="BX370" s="298" t="str">
        <f t="shared" ref="BX370" si="782">BQ370</f>
        <v>52:53</v>
      </c>
      <c r="BY370" s="298" t="str">
        <f t="shared" ref="BY370" si="783">BR370</f>
        <v>53:54</v>
      </c>
      <c r="BZ370" s="298" t="str">
        <f t="shared" ref="BZ370" si="784">BS370</f>
        <v>54:55</v>
      </c>
      <c r="CA370" s="298" t="str">
        <f t="shared" ref="CA370" si="785">BT370</f>
        <v>0:1</v>
      </c>
      <c r="CB370" s="298" t="str">
        <f t="shared" ref="CB370" si="786">BU370</f>
        <v>0:1</v>
      </c>
      <c r="CC370" s="298" t="str">
        <f t="shared" ref="CC370" si="787">BV370</f>
        <v>50:51</v>
      </c>
      <c r="CD370" s="298" t="str">
        <f t="shared" ref="CD370" si="788">BW370</f>
        <v>51:52</v>
      </c>
      <c r="CE370" s="298" t="str">
        <f t="shared" ref="CE370" si="789">BX370</f>
        <v>52:53</v>
      </c>
      <c r="CF370" s="298" t="str">
        <f t="shared" ref="CF370" si="790">BY370</f>
        <v>53:54</v>
      </c>
      <c r="CG370" s="298" t="str">
        <f t="shared" ref="CG370" si="791">BZ370</f>
        <v>54:55</v>
      </c>
      <c r="CH370" s="298" t="str">
        <f t="shared" ref="CH370" si="792">CA370</f>
        <v>0:1</v>
      </c>
      <c r="CI370" s="298" t="str">
        <f t="shared" ref="CI370" si="793">CB370</f>
        <v>0:1</v>
      </c>
      <c r="CJ370" s="298" t="str">
        <f t="shared" ref="CJ370" si="794">CC370</f>
        <v>50:51</v>
      </c>
      <c r="CK370" s="298" t="str">
        <f t="shared" ref="CK370" si="795">CD370</f>
        <v>51:52</v>
      </c>
      <c r="CL370" s="298" t="str">
        <f t="shared" ref="CL370" si="796">CE370</f>
        <v>52:53</v>
      </c>
      <c r="CM370" s="298" t="str">
        <f t="shared" ref="CM370" si="797">CF370</f>
        <v>53:54</v>
      </c>
      <c r="CN370" s="298" t="str">
        <f t="shared" ref="CN370" si="798">CG370</f>
        <v>54:55</v>
      </c>
    </row>
    <row r="371" spans="1:92" ht="67" outlineLevel="1">
      <c r="A371" s="21"/>
      <c r="B371" s="250"/>
      <c r="C371" s="287"/>
      <c r="D371" s="287"/>
      <c r="E371" s="287"/>
      <c r="F371" s="287"/>
      <c r="G371" s="287"/>
      <c r="H371" s="287"/>
      <c r="I371" s="287"/>
      <c r="J371" s="287"/>
      <c r="K371" s="287"/>
      <c r="L371" s="287"/>
      <c r="M371" s="287"/>
      <c r="N371" s="287"/>
      <c r="O371" s="287"/>
      <c r="P371" s="299" t="str">
        <f t="shared" ref="P371:Q371" si="799">P370&amp;", "&amp;P$369</f>
        <v>0:1, 64:72</v>
      </c>
      <c r="Q371" s="299" t="str">
        <f t="shared" si="799"/>
        <v>0:1, 72:79</v>
      </c>
      <c r="R371" s="299" t="str">
        <f>R370&amp;", "&amp;R$369</f>
        <v>50:51, 72:79</v>
      </c>
      <c r="S371" s="299" t="str">
        <f>S370&amp;", "&amp;S$369</f>
        <v>51:52, 72:79</v>
      </c>
      <c r="T371" s="299" t="str">
        <f>T370&amp;", "&amp;T$369</f>
        <v>52:53, 72:79</v>
      </c>
      <c r="U371" s="299" t="str">
        <f>U370&amp;", "&amp;U$369</f>
        <v>53:54, 72:79</v>
      </c>
      <c r="V371" s="299" t="str">
        <f>V370&amp;", "&amp;V$369</f>
        <v>54:55, 72:79</v>
      </c>
      <c r="W371" s="299" t="str">
        <f t="shared" ref="W371" si="800">W370&amp;", "&amp;W$369</f>
        <v>0:1, 66:74</v>
      </c>
      <c r="X371" s="299" t="str">
        <f t="shared" ref="X371" si="801">X370&amp;", "&amp;X$369</f>
        <v>0:1, 74:81</v>
      </c>
      <c r="Y371" s="299" t="str">
        <f t="shared" ref="Y371" si="802">Y370&amp;", "&amp;Y$369</f>
        <v>50:51, 74:81</v>
      </c>
      <c r="Z371" s="299" t="str">
        <f t="shared" ref="Z371" si="803">Z370&amp;", "&amp;Z$369</f>
        <v>51:52, 74:81</v>
      </c>
      <c r="AA371" s="299" t="str">
        <f t="shared" ref="AA371" si="804">AA370&amp;", "&amp;AA$369</f>
        <v>52:53, 74:81</v>
      </c>
      <c r="AB371" s="299" t="str">
        <f t="shared" ref="AB371" si="805">AB370&amp;", "&amp;AB$369</f>
        <v>53:54, 74:81</v>
      </c>
      <c r="AC371" s="299" t="str">
        <f t="shared" ref="AC371" si="806">AC370&amp;", "&amp;AC$369</f>
        <v>54:55, 74:81</v>
      </c>
      <c r="AD371" s="299" t="str">
        <f t="shared" ref="AD371" si="807">AD370&amp;", "&amp;AD$369</f>
        <v>0:1, 69:77</v>
      </c>
      <c r="AE371" s="299" t="str">
        <f t="shared" ref="AE371" si="808">AE370&amp;", "&amp;AE$369</f>
        <v>0:1, 77:84</v>
      </c>
      <c r="AF371" s="299" t="str">
        <f t="shared" ref="AF371" si="809">AF370&amp;", "&amp;AF$369</f>
        <v>50:51, 77:84</v>
      </c>
      <c r="AG371" s="299" t="str">
        <f t="shared" ref="AG371" si="810">AG370&amp;", "&amp;AG$369</f>
        <v>51:52, 77:84</v>
      </c>
      <c r="AH371" s="299" t="str">
        <f t="shared" ref="AH371" si="811">AH370&amp;", "&amp;AH$369</f>
        <v>52:53, 77:84</v>
      </c>
      <c r="AI371" s="299" t="str">
        <f t="shared" ref="AI371" si="812">AI370&amp;", "&amp;AI$369</f>
        <v>53:54, 77:84</v>
      </c>
      <c r="AJ371" s="299" t="str">
        <f t="shared" ref="AJ371" si="813">AJ370&amp;", "&amp;AJ$369</f>
        <v>54:55, 77:84</v>
      </c>
      <c r="AK371" s="299" t="str">
        <f t="shared" ref="AK371" si="814">AK370&amp;", "&amp;AK$369</f>
        <v>0:1, 71:79</v>
      </c>
      <c r="AL371" s="299" t="str">
        <f t="shared" ref="AL371" si="815">AL370&amp;", "&amp;AL$369</f>
        <v>0:1, 79:86</v>
      </c>
      <c r="AM371" s="299" t="str">
        <f t="shared" ref="AM371" si="816">AM370&amp;", "&amp;AM$369</f>
        <v>50:51, 79:86</v>
      </c>
      <c r="AN371" s="299" t="str">
        <f t="shared" ref="AN371" si="817">AN370&amp;", "&amp;AN$369</f>
        <v>51:52, 79:86</v>
      </c>
      <c r="AO371" s="299" t="str">
        <f t="shared" ref="AO371" si="818">AO370&amp;", "&amp;AO$369</f>
        <v>52:53, 79:86</v>
      </c>
      <c r="AP371" s="299" t="str">
        <f t="shared" ref="AP371" si="819">AP370&amp;", "&amp;AP$369</f>
        <v>53:54, 79:86</v>
      </c>
      <c r="AQ371" s="299" t="str">
        <f t="shared" ref="AQ371:AX371" si="820">AQ370&amp;", "&amp;AQ$369</f>
        <v>54:55, 79:86</v>
      </c>
      <c r="AR371" s="299" t="str">
        <f t="shared" si="820"/>
        <v>0:1, 73:81</v>
      </c>
      <c r="AS371" s="299" t="str">
        <f t="shared" si="820"/>
        <v>0:1, 81:88</v>
      </c>
      <c r="AT371" s="299" t="str">
        <f t="shared" si="820"/>
        <v>50:51, 81:88</v>
      </c>
      <c r="AU371" s="299" t="str">
        <f t="shared" si="820"/>
        <v>51:52, 81:88</v>
      </c>
      <c r="AV371" s="299" t="str">
        <f t="shared" si="820"/>
        <v>52:53, 81:88</v>
      </c>
      <c r="AW371" s="299" t="str">
        <f t="shared" si="820"/>
        <v>53:54, 81:88</v>
      </c>
      <c r="AX371" s="299" t="str">
        <f t="shared" si="820"/>
        <v>54:55, 81:88</v>
      </c>
      <c r="AY371" s="299" t="str">
        <f t="shared" ref="AY371" si="821">AY370&amp;", "&amp;AY$369</f>
        <v>0:1, 64:72</v>
      </c>
      <c r="AZ371" s="299" t="str">
        <f t="shared" ref="AZ371" si="822">AZ370&amp;", "&amp;AZ$369</f>
        <v>0:1, 72:79</v>
      </c>
      <c r="BA371" s="299" t="str">
        <f t="shared" ref="BA371" si="823">BA370&amp;", "&amp;BA$369</f>
        <v>50:51, 72:79</v>
      </c>
      <c r="BB371" s="299" t="str">
        <f t="shared" ref="BB371" si="824">BB370&amp;", "&amp;BB$369</f>
        <v>51:52, 72:79</v>
      </c>
      <c r="BC371" s="299" t="str">
        <f t="shared" ref="BC371" si="825">BC370&amp;", "&amp;BC$369</f>
        <v>52:53, 72:79</v>
      </c>
      <c r="BD371" s="299" t="str">
        <f t="shared" ref="BD371" si="826">BD370&amp;", "&amp;BD$369</f>
        <v>53:54, 72:79</v>
      </c>
      <c r="BE371" s="299" t="str">
        <f t="shared" ref="BE371" si="827">BE370&amp;", "&amp;BE$369</f>
        <v>54:55, 72:79</v>
      </c>
      <c r="BF371" s="299" t="str">
        <f t="shared" ref="BF371:CG371" si="828">BF370&amp;", "&amp;BF$369</f>
        <v>0:1, 111:124</v>
      </c>
      <c r="BG371" s="299" t="str">
        <f t="shared" si="828"/>
        <v>0:1, 124:131</v>
      </c>
      <c r="BH371" s="299" t="str">
        <f t="shared" si="828"/>
        <v>50:51, 124:131</v>
      </c>
      <c r="BI371" s="299" t="str">
        <f t="shared" si="828"/>
        <v>51:52, 124:131</v>
      </c>
      <c r="BJ371" s="299" t="str">
        <f t="shared" si="828"/>
        <v>52:53, 124:131</v>
      </c>
      <c r="BK371" s="299" t="str">
        <f t="shared" si="828"/>
        <v>53:54, 124:131</v>
      </c>
      <c r="BL371" s="299" t="str">
        <f t="shared" si="828"/>
        <v>54:55, 124:131</v>
      </c>
      <c r="BM371" s="299" t="str">
        <f t="shared" si="828"/>
        <v>0:1, 163:176</v>
      </c>
      <c r="BN371" s="299" t="str">
        <f t="shared" si="828"/>
        <v>0:1, 176:183</v>
      </c>
      <c r="BO371" s="299" t="str">
        <f t="shared" si="828"/>
        <v>50:51, 176:183</v>
      </c>
      <c r="BP371" s="299" t="str">
        <f t="shared" si="828"/>
        <v>51:52, 176:183</v>
      </c>
      <c r="BQ371" s="299" t="str">
        <f t="shared" si="828"/>
        <v>52:53, 176:183</v>
      </c>
      <c r="BR371" s="299" t="str">
        <f t="shared" si="828"/>
        <v>53:54, 176:183</v>
      </c>
      <c r="BS371" s="299" t="str">
        <f t="shared" si="828"/>
        <v>54:55, 176:183</v>
      </c>
      <c r="BT371" s="299" t="str">
        <f t="shared" si="828"/>
        <v>0:1, 215:228</v>
      </c>
      <c r="BU371" s="299" t="str">
        <f t="shared" si="828"/>
        <v>0:1, 228:235</v>
      </c>
      <c r="BV371" s="299" t="str">
        <f t="shared" si="828"/>
        <v>50:51, 228:235</v>
      </c>
      <c r="BW371" s="299" t="str">
        <f t="shared" si="828"/>
        <v>51:52, 228:235</v>
      </c>
      <c r="BX371" s="299" t="str">
        <f t="shared" si="828"/>
        <v>52:53, 228:235</v>
      </c>
      <c r="BY371" s="299" t="str">
        <f t="shared" si="828"/>
        <v>53:54, 228:235</v>
      </c>
      <c r="BZ371" s="299" t="str">
        <f t="shared" si="828"/>
        <v>54:55, 228:235</v>
      </c>
      <c r="CA371" s="299" t="str">
        <f t="shared" si="828"/>
        <v>0:1, 267:280</v>
      </c>
      <c r="CB371" s="299" t="str">
        <f t="shared" si="828"/>
        <v>0:1, 280:287</v>
      </c>
      <c r="CC371" s="299" t="str">
        <f t="shared" si="828"/>
        <v>50:51, 280:287</v>
      </c>
      <c r="CD371" s="299" t="str">
        <f t="shared" si="828"/>
        <v>51:52, 280:287</v>
      </c>
      <c r="CE371" s="299" t="str">
        <f t="shared" si="828"/>
        <v>52:53, 280:287</v>
      </c>
      <c r="CF371" s="299" t="str">
        <f t="shared" si="828"/>
        <v>53:54, 280:287</v>
      </c>
      <c r="CG371" s="299" t="str">
        <f t="shared" si="828"/>
        <v>54:55, 280:287</v>
      </c>
      <c r="CH371" s="299" t="str">
        <f t="shared" ref="CH371" si="829">CH370&amp;", "&amp;CH$369</f>
        <v>0:1, 319:332</v>
      </c>
      <c r="CI371" s="299" t="str">
        <f t="shared" ref="CI371" si="830">CI370&amp;", "&amp;CI$369</f>
        <v>0:1, 332:339</v>
      </c>
      <c r="CJ371" s="299" t="str">
        <f t="shared" ref="CJ371" si="831">CJ370&amp;", "&amp;CJ$369</f>
        <v>50:51, 332:339</v>
      </c>
      <c r="CK371" s="299" t="str">
        <f t="shared" ref="CK371" si="832">CK370&amp;", "&amp;CK$369</f>
        <v>51:52, 332:339</v>
      </c>
      <c r="CL371" s="299" t="str">
        <f t="shared" ref="CL371" si="833">CL370&amp;", "&amp;CL$369</f>
        <v>52:53, 332:339</v>
      </c>
      <c r="CM371" s="299" t="str">
        <f t="shared" ref="CM371" si="834">CM370&amp;", "&amp;CM$369</f>
        <v>53:54, 332:339</v>
      </c>
      <c r="CN371" s="299" t="str">
        <f t="shared" ref="CN371" si="835">CN370&amp;", "&amp;CN$369</f>
        <v>54:55, 332:339</v>
      </c>
    </row>
    <row r="372" spans="1:92" outlineLevel="1">
      <c r="B372" s="305" t="s">
        <v>1142</v>
      </c>
      <c r="C372" s="307">
        <v>3</v>
      </c>
      <c r="D372" s="307">
        <v>3</v>
      </c>
      <c r="E372" s="307">
        <v>3</v>
      </c>
      <c r="F372" s="307">
        <v>3</v>
      </c>
      <c r="G372" s="307">
        <v>1</v>
      </c>
      <c r="H372" s="307">
        <v>3</v>
      </c>
      <c r="I372" s="307">
        <v>3</v>
      </c>
      <c r="J372" s="307"/>
      <c r="K372" s="307"/>
      <c r="L372" s="307"/>
      <c r="M372" s="307"/>
      <c r="N372" s="300"/>
      <c r="O372" s="300"/>
      <c r="P372" s="298" t="str">
        <f>P370</f>
        <v>0:1</v>
      </c>
      <c r="Q372" s="298" t="str">
        <f>Q370</f>
        <v>0:1</v>
      </c>
      <c r="R372" s="301" t="str">
        <f>LEFT(R370,FIND(":",R370)-1)+i.BMToffset_r2&amp;":"&amp;RIGHT(R370,LEN(R370)-FIND(":",R370))+i.BMToffset_r2</f>
        <v>194:195</v>
      </c>
      <c r="S372" s="301" t="str">
        <f>LEFT(S370,FIND(":",S370)-1)+i.BMToffset_r2&amp;":"&amp;RIGHT(S370,LEN(S370)-FIND(":",S370))+i.BMToffset_r2</f>
        <v>195:196</v>
      </c>
      <c r="T372" s="301" t="str">
        <f>LEFT(T370,FIND(":",T370)-1)+i.BMToffset_r2&amp;":"&amp;RIGHT(T370,LEN(T370)-FIND(":",T370))+i.BMToffset_r2</f>
        <v>196:197</v>
      </c>
      <c r="U372" s="301" t="str">
        <f>LEFT(U370,FIND(":",U370)-1)+i.BMToffset_r2&amp;":"&amp;RIGHT(U370,LEN(U370)-FIND(":",U370))+i.BMToffset_r2</f>
        <v>197:198</v>
      </c>
      <c r="V372" s="301" t="str">
        <f>LEFT(V370,FIND(":",V370)-1)+i.BMToffset_r2&amp;":"&amp;RIGHT(V370,LEN(V370)-FIND(":",V370))+i.BMToffset_r2</f>
        <v>198:199</v>
      </c>
      <c r="W372" s="298" t="str">
        <f>P372</f>
        <v>0:1</v>
      </c>
      <c r="X372" s="298" t="str">
        <f t="shared" ref="X372:CN372" si="836">Q372</f>
        <v>0:1</v>
      </c>
      <c r="Y372" s="298" t="str">
        <f t="shared" si="836"/>
        <v>194:195</v>
      </c>
      <c r="Z372" s="298" t="str">
        <f t="shared" si="836"/>
        <v>195:196</v>
      </c>
      <c r="AA372" s="298" t="str">
        <f t="shared" si="836"/>
        <v>196:197</v>
      </c>
      <c r="AB372" s="298" t="str">
        <f t="shared" si="836"/>
        <v>197:198</v>
      </c>
      <c r="AC372" s="298" t="str">
        <f t="shared" si="836"/>
        <v>198:199</v>
      </c>
      <c r="AD372" s="298" t="str">
        <f t="shared" si="836"/>
        <v>0:1</v>
      </c>
      <c r="AE372" s="298" t="str">
        <f t="shared" si="836"/>
        <v>0:1</v>
      </c>
      <c r="AF372" s="298" t="str">
        <f t="shared" si="836"/>
        <v>194:195</v>
      </c>
      <c r="AG372" s="298" t="str">
        <f t="shared" si="836"/>
        <v>195:196</v>
      </c>
      <c r="AH372" s="298" t="str">
        <f t="shared" si="836"/>
        <v>196:197</v>
      </c>
      <c r="AI372" s="298" t="str">
        <f t="shared" si="836"/>
        <v>197:198</v>
      </c>
      <c r="AJ372" s="298" t="str">
        <f t="shared" si="836"/>
        <v>198:199</v>
      </c>
      <c r="AK372" s="298" t="str">
        <f t="shared" si="836"/>
        <v>0:1</v>
      </c>
      <c r="AL372" s="298" t="str">
        <f t="shared" si="836"/>
        <v>0:1</v>
      </c>
      <c r="AM372" s="298" t="str">
        <f t="shared" si="836"/>
        <v>194:195</v>
      </c>
      <c r="AN372" s="298" t="str">
        <f t="shared" si="836"/>
        <v>195:196</v>
      </c>
      <c r="AO372" s="298" t="str">
        <f t="shared" si="836"/>
        <v>196:197</v>
      </c>
      <c r="AP372" s="298" t="str">
        <f t="shared" si="836"/>
        <v>197:198</v>
      </c>
      <c r="AQ372" s="298" t="str">
        <f t="shared" si="836"/>
        <v>198:199</v>
      </c>
      <c r="AR372" s="298" t="str">
        <f t="shared" ref="AR372:BE372" si="837">AD372</f>
        <v>0:1</v>
      </c>
      <c r="AS372" s="298" t="str">
        <f t="shared" si="837"/>
        <v>0:1</v>
      </c>
      <c r="AT372" s="298" t="str">
        <f t="shared" si="837"/>
        <v>194:195</v>
      </c>
      <c r="AU372" s="298" t="str">
        <f t="shared" si="837"/>
        <v>195:196</v>
      </c>
      <c r="AV372" s="298" t="str">
        <f t="shared" si="837"/>
        <v>196:197</v>
      </c>
      <c r="AW372" s="298" t="str">
        <f t="shared" si="837"/>
        <v>197:198</v>
      </c>
      <c r="AX372" s="298" t="str">
        <f t="shared" si="837"/>
        <v>198:199</v>
      </c>
      <c r="AY372" s="298" t="str">
        <f t="shared" si="837"/>
        <v>0:1</v>
      </c>
      <c r="AZ372" s="298" t="str">
        <f t="shared" si="837"/>
        <v>0:1</v>
      </c>
      <c r="BA372" s="298" t="str">
        <f t="shared" si="837"/>
        <v>194:195</v>
      </c>
      <c r="BB372" s="298" t="str">
        <f t="shared" si="837"/>
        <v>195:196</v>
      </c>
      <c r="BC372" s="298" t="str">
        <f t="shared" si="837"/>
        <v>196:197</v>
      </c>
      <c r="BD372" s="298" t="str">
        <f t="shared" si="837"/>
        <v>197:198</v>
      </c>
      <c r="BE372" s="298" t="str">
        <f t="shared" si="837"/>
        <v>198:199</v>
      </c>
      <c r="BF372" s="298" t="str">
        <f t="shared" si="836"/>
        <v>0:1</v>
      </c>
      <c r="BG372" s="298" t="str">
        <f t="shared" si="836"/>
        <v>0:1</v>
      </c>
      <c r="BH372" s="298" t="str">
        <f t="shared" si="836"/>
        <v>194:195</v>
      </c>
      <c r="BI372" s="298" t="str">
        <f t="shared" si="836"/>
        <v>195:196</v>
      </c>
      <c r="BJ372" s="298" t="str">
        <f t="shared" si="836"/>
        <v>196:197</v>
      </c>
      <c r="BK372" s="298" t="str">
        <f t="shared" si="836"/>
        <v>197:198</v>
      </c>
      <c r="BL372" s="298" t="str">
        <f t="shared" si="836"/>
        <v>198:199</v>
      </c>
      <c r="BM372" s="298" t="str">
        <f t="shared" si="836"/>
        <v>0:1</v>
      </c>
      <c r="BN372" s="298" t="str">
        <f t="shared" si="836"/>
        <v>0:1</v>
      </c>
      <c r="BO372" s="298" t="str">
        <f t="shared" si="836"/>
        <v>194:195</v>
      </c>
      <c r="BP372" s="298" t="str">
        <f t="shared" si="836"/>
        <v>195:196</v>
      </c>
      <c r="BQ372" s="298" t="str">
        <f t="shared" si="836"/>
        <v>196:197</v>
      </c>
      <c r="BR372" s="298" t="str">
        <f t="shared" si="836"/>
        <v>197:198</v>
      </c>
      <c r="BS372" s="298" t="str">
        <f t="shared" si="836"/>
        <v>198:199</v>
      </c>
      <c r="BT372" s="298" t="str">
        <f t="shared" si="836"/>
        <v>0:1</v>
      </c>
      <c r="BU372" s="298" t="str">
        <f t="shared" si="836"/>
        <v>0:1</v>
      </c>
      <c r="BV372" s="298" t="str">
        <f t="shared" si="836"/>
        <v>194:195</v>
      </c>
      <c r="BW372" s="298" t="str">
        <f t="shared" si="836"/>
        <v>195:196</v>
      </c>
      <c r="BX372" s="298" t="str">
        <f t="shared" si="836"/>
        <v>196:197</v>
      </c>
      <c r="BY372" s="298" t="str">
        <f t="shared" si="836"/>
        <v>197:198</v>
      </c>
      <c r="BZ372" s="298" t="str">
        <f t="shared" si="836"/>
        <v>198:199</v>
      </c>
      <c r="CA372" s="298" t="str">
        <f t="shared" si="836"/>
        <v>0:1</v>
      </c>
      <c r="CB372" s="298" t="str">
        <f t="shared" si="836"/>
        <v>0:1</v>
      </c>
      <c r="CC372" s="298" t="str">
        <f t="shared" si="836"/>
        <v>194:195</v>
      </c>
      <c r="CD372" s="298" t="str">
        <f t="shared" si="836"/>
        <v>195:196</v>
      </c>
      <c r="CE372" s="298" t="str">
        <f t="shared" si="836"/>
        <v>196:197</v>
      </c>
      <c r="CF372" s="298" t="str">
        <f t="shared" si="836"/>
        <v>197:198</v>
      </c>
      <c r="CG372" s="298" t="str">
        <f t="shared" si="836"/>
        <v>198:199</v>
      </c>
      <c r="CH372" s="298" t="str">
        <f t="shared" si="836"/>
        <v>0:1</v>
      </c>
      <c r="CI372" s="298" t="str">
        <f t="shared" si="836"/>
        <v>0:1</v>
      </c>
      <c r="CJ372" s="298" t="str">
        <f t="shared" si="836"/>
        <v>194:195</v>
      </c>
      <c r="CK372" s="298" t="str">
        <f t="shared" si="836"/>
        <v>195:196</v>
      </c>
      <c r="CL372" s="298" t="str">
        <f t="shared" si="836"/>
        <v>196:197</v>
      </c>
      <c r="CM372" s="298" t="str">
        <f t="shared" si="836"/>
        <v>197:198</v>
      </c>
      <c r="CN372" s="298" t="str">
        <f t="shared" si="836"/>
        <v>198:199</v>
      </c>
    </row>
    <row r="373" spans="1:92" ht="77" outlineLevel="1">
      <c r="B373" s="305" t="s">
        <v>1067</v>
      </c>
      <c r="C373" s="306" t="s">
        <v>935</v>
      </c>
      <c r="D373" s="309">
        <v>0</v>
      </c>
      <c r="E373" s="309">
        <v>1</v>
      </c>
      <c r="F373" s="309">
        <v>1</v>
      </c>
      <c r="G373" s="309">
        <v>2</v>
      </c>
      <c r="H373" s="309">
        <v>2</v>
      </c>
      <c r="I373" s="309">
        <v>2</v>
      </c>
      <c r="J373" s="309">
        <v>3</v>
      </c>
      <c r="K373" s="309">
        <v>3</v>
      </c>
      <c r="L373" s="309">
        <v>3</v>
      </c>
      <c r="M373" s="309">
        <v>3</v>
      </c>
      <c r="N373" s="309"/>
      <c r="O373" s="287"/>
      <c r="P373" s="302" t="str">
        <f t="shared" ref="P373" si="838">P372&amp;", "&amp;P$369</f>
        <v>0:1, 64:72</v>
      </c>
      <c r="Q373" s="302" t="str">
        <f t="shared" ref="Q373" si="839">Q372&amp;", "&amp;Q$369</f>
        <v>0:1, 72:79</v>
      </c>
      <c r="R373" s="302" t="str">
        <f t="shared" ref="R373" si="840">R372&amp;", "&amp;R$369</f>
        <v>194:195, 72:79</v>
      </c>
      <c r="S373" s="302" t="str">
        <f t="shared" ref="S373" si="841">S372&amp;", "&amp;S$369</f>
        <v>195:196, 72:79</v>
      </c>
      <c r="T373" s="302" t="str">
        <f t="shared" ref="T373" si="842">T372&amp;", "&amp;T$369</f>
        <v>196:197, 72:79</v>
      </c>
      <c r="U373" s="302" t="str">
        <f t="shared" ref="U373" si="843">U372&amp;", "&amp;U$369</f>
        <v>197:198, 72:79</v>
      </c>
      <c r="V373" s="302" t="str">
        <f t="shared" ref="V373" si="844">V372&amp;", "&amp;V$369</f>
        <v>198:199, 72:79</v>
      </c>
      <c r="W373" s="302" t="str">
        <f t="shared" ref="W373" si="845">W372&amp;", "&amp;W$369</f>
        <v>0:1, 66:74</v>
      </c>
      <c r="X373" s="302" t="str">
        <f t="shared" ref="X373" si="846">X372&amp;", "&amp;X$369</f>
        <v>0:1, 74:81</v>
      </c>
      <c r="Y373" s="302" t="str">
        <f t="shared" ref="Y373" si="847">Y372&amp;", "&amp;Y$369</f>
        <v>194:195, 74:81</v>
      </c>
      <c r="Z373" s="302" t="str">
        <f t="shared" ref="Z373" si="848">Z372&amp;", "&amp;Z$369</f>
        <v>195:196, 74:81</v>
      </c>
      <c r="AA373" s="302" t="str">
        <f t="shared" ref="AA373" si="849">AA372&amp;", "&amp;AA$369</f>
        <v>196:197, 74:81</v>
      </c>
      <c r="AB373" s="302" t="str">
        <f t="shared" ref="AB373" si="850">AB372&amp;", "&amp;AB$369</f>
        <v>197:198, 74:81</v>
      </c>
      <c r="AC373" s="302" t="str">
        <f t="shared" ref="AC373" si="851">AC372&amp;", "&amp;AC$369</f>
        <v>198:199, 74:81</v>
      </c>
      <c r="AD373" s="302" t="str">
        <f t="shared" ref="AD373" si="852">AD372&amp;", "&amp;AD$369</f>
        <v>0:1, 69:77</v>
      </c>
      <c r="AE373" s="302" t="str">
        <f t="shared" ref="AE373" si="853">AE372&amp;", "&amp;AE$369</f>
        <v>0:1, 77:84</v>
      </c>
      <c r="AF373" s="302" t="str">
        <f t="shared" ref="AF373" si="854">AF372&amp;", "&amp;AF$369</f>
        <v>194:195, 77:84</v>
      </c>
      <c r="AG373" s="302" t="str">
        <f t="shared" ref="AG373" si="855">AG372&amp;", "&amp;AG$369</f>
        <v>195:196, 77:84</v>
      </c>
      <c r="AH373" s="302" t="str">
        <f t="shared" ref="AH373" si="856">AH372&amp;", "&amp;AH$369</f>
        <v>196:197, 77:84</v>
      </c>
      <c r="AI373" s="302" t="str">
        <f t="shared" ref="AI373" si="857">AI372&amp;", "&amp;AI$369</f>
        <v>197:198, 77:84</v>
      </c>
      <c r="AJ373" s="302" t="str">
        <f t="shared" ref="AJ373" si="858">AJ372&amp;", "&amp;AJ$369</f>
        <v>198:199, 77:84</v>
      </c>
      <c r="AK373" s="302" t="str">
        <f t="shared" ref="AK373" si="859">AK372&amp;", "&amp;AK$369</f>
        <v>0:1, 71:79</v>
      </c>
      <c r="AL373" s="302" t="str">
        <f t="shared" ref="AL373" si="860">AL372&amp;", "&amp;AL$369</f>
        <v>0:1, 79:86</v>
      </c>
      <c r="AM373" s="302" t="str">
        <f t="shared" ref="AM373" si="861">AM372&amp;", "&amp;AM$369</f>
        <v>194:195, 79:86</v>
      </c>
      <c r="AN373" s="302" t="str">
        <f t="shared" ref="AN373" si="862">AN372&amp;", "&amp;AN$369</f>
        <v>195:196, 79:86</v>
      </c>
      <c r="AO373" s="302" t="str">
        <f t="shared" ref="AO373" si="863">AO372&amp;", "&amp;AO$369</f>
        <v>196:197, 79:86</v>
      </c>
      <c r="AP373" s="302" t="str">
        <f t="shared" ref="AP373" si="864">AP372&amp;", "&amp;AP$369</f>
        <v>197:198, 79:86</v>
      </c>
      <c r="AQ373" s="302" t="str">
        <f t="shared" ref="AQ373:AX373" si="865">AQ372&amp;", "&amp;AQ$369</f>
        <v>198:199, 79:86</v>
      </c>
      <c r="AR373" s="302" t="str">
        <f t="shared" si="865"/>
        <v>0:1, 73:81</v>
      </c>
      <c r="AS373" s="302" t="str">
        <f t="shared" si="865"/>
        <v>0:1, 81:88</v>
      </c>
      <c r="AT373" s="302" t="str">
        <f t="shared" si="865"/>
        <v>194:195, 81:88</v>
      </c>
      <c r="AU373" s="302" t="str">
        <f t="shared" si="865"/>
        <v>195:196, 81:88</v>
      </c>
      <c r="AV373" s="302" t="str">
        <f t="shared" si="865"/>
        <v>196:197, 81:88</v>
      </c>
      <c r="AW373" s="302" t="str">
        <f t="shared" si="865"/>
        <v>197:198, 81:88</v>
      </c>
      <c r="AX373" s="302" t="str">
        <f t="shared" si="865"/>
        <v>198:199, 81:88</v>
      </c>
      <c r="AY373" s="302" t="str">
        <f t="shared" ref="AY373" si="866">AY372&amp;", "&amp;AY$369</f>
        <v>0:1, 64:72</v>
      </c>
      <c r="AZ373" s="302" t="str">
        <f t="shared" ref="AZ373" si="867">AZ372&amp;", "&amp;AZ$369</f>
        <v>0:1, 72:79</v>
      </c>
      <c r="BA373" s="302" t="str">
        <f t="shared" ref="BA373" si="868">BA372&amp;", "&amp;BA$369</f>
        <v>194:195, 72:79</v>
      </c>
      <c r="BB373" s="302" t="str">
        <f t="shared" ref="BB373" si="869">BB372&amp;", "&amp;BB$369</f>
        <v>195:196, 72:79</v>
      </c>
      <c r="BC373" s="302" t="str">
        <f t="shared" ref="BC373" si="870">BC372&amp;", "&amp;BC$369</f>
        <v>196:197, 72:79</v>
      </c>
      <c r="BD373" s="302" t="str">
        <f t="shared" ref="BD373" si="871">BD372&amp;", "&amp;BD$369</f>
        <v>197:198, 72:79</v>
      </c>
      <c r="BE373" s="302" t="str">
        <f t="shared" ref="BE373" si="872">BE372&amp;", "&amp;BE$369</f>
        <v>198:199, 72:79</v>
      </c>
      <c r="BF373" s="302" t="str">
        <f t="shared" ref="BF373" si="873">BF372&amp;", "&amp;BF$369</f>
        <v>0:1, 111:124</v>
      </c>
      <c r="BG373" s="302" t="str">
        <f t="shared" ref="BG373" si="874">BG372&amp;", "&amp;BG$369</f>
        <v>0:1, 124:131</v>
      </c>
      <c r="BH373" s="302" t="str">
        <f t="shared" ref="BH373" si="875">BH372&amp;", "&amp;BH$369</f>
        <v>194:195, 124:131</v>
      </c>
      <c r="BI373" s="302" t="str">
        <f t="shared" ref="BI373" si="876">BI372&amp;", "&amp;BI$369</f>
        <v>195:196, 124:131</v>
      </c>
      <c r="BJ373" s="302" t="str">
        <f t="shared" ref="BJ373" si="877">BJ372&amp;", "&amp;BJ$369</f>
        <v>196:197, 124:131</v>
      </c>
      <c r="BK373" s="302" t="str">
        <f t="shared" ref="BK373" si="878">BK372&amp;", "&amp;BK$369</f>
        <v>197:198, 124:131</v>
      </c>
      <c r="BL373" s="302" t="str">
        <f t="shared" ref="BL373" si="879">BL372&amp;", "&amp;BL$369</f>
        <v>198:199, 124:131</v>
      </c>
      <c r="BM373" s="302" t="str">
        <f t="shared" ref="BM373" si="880">BM372&amp;", "&amp;BM$369</f>
        <v>0:1, 163:176</v>
      </c>
      <c r="BN373" s="302" t="str">
        <f t="shared" ref="BN373" si="881">BN372&amp;", "&amp;BN$369</f>
        <v>0:1, 176:183</v>
      </c>
      <c r="BO373" s="302" t="str">
        <f t="shared" ref="BO373" si="882">BO372&amp;", "&amp;BO$369</f>
        <v>194:195, 176:183</v>
      </c>
      <c r="BP373" s="302" t="str">
        <f t="shared" ref="BP373" si="883">BP372&amp;", "&amp;BP$369</f>
        <v>195:196, 176:183</v>
      </c>
      <c r="BQ373" s="302" t="str">
        <f t="shared" ref="BQ373" si="884">BQ372&amp;", "&amp;BQ$369</f>
        <v>196:197, 176:183</v>
      </c>
      <c r="BR373" s="302" t="str">
        <f t="shared" ref="BR373" si="885">BR372&amp;", "&amp;BR$369</f>
        <v>197:198, 176:183</v>
      </c>
      <c r="BS373" s="302" t="str">
        <f t="shared" ref="BS373" si="886">BS372&amp;", "&amp;BS$369</f>
        <v>198:199, 176:183</v>
      </c>
      <c r="BT373" s="302" t="str">
        <f t="shared" ref="BT373" si="887">BT372&amp;", "&amp;BT$369</f>
        <v>0:1, 215:228</v>
      </c>
      <c r="BU373" s="302" t="str">
        <f t="shared" ref="BU373" si="888">BU372&amp;", "&amp;BU$369</f>
        <v>0:1, 228:235</v>
      </c>
      <c r="BV373" s="302" t="str">
        <f t="shared" ref="BV373" si="889">BV372&amp;", "&amp;BV$369</f>
        <v>194:195, 228:235</v>
      </c>
      <c r="BW373" s="302" t="str">
        <f t="shared" ref="BW373" si="890">BW372&amp;", "&amp;BW$369</f>
        <v>195:196, 228:235</v>
      </c>
      <c r="BX373" s="302" t="str">
        <f t="shared" ref="BX373" si="891">BX372&amp;", "&amp;BX$369</f>
        <v>196:197, 228:235</v>
      </c>
      <c r="BY373" s="302" t="str">
        <f t="shared" ref="BY373" si="892">BY372&amp;", "&amp;BY$369</f>
        <v>197:198, 228:235</v>
      </c>
      <c r="BZ373" s="302" t="str">
        <f t="shared" ref="BZ373" si="893">BZ372&amp;", "&amp;BZ$369</f>
        <v>198:199, 228:235</v>
      </c>
      <c r="CA373" s="302" t="str">
        <f t="shared" ref="CA373" si="894">CA372&amp;", "&amp;CA$369</f>
        <v>0:1, 267:280</v>
      </c>
      <c r="CB373" s="302" t="str">
        <f t="shared" ref="CB373" si="895">CB372&amp;", "&amp;CB$369</f>
        <v>0:1, 280:287</v>
      </c>
      <c r="CC373" s="302" t="str">
        <f t="shared" ref="CC373" si="896">CC372&amp;", "&amp;CC$369</f>
        <v>194:195, 280:287</v>
      </c>
      <c r="CD373" s="302" t="str">
        <f t="shared" ref="CD373" si="897">CD372&amp;", "&amp;CD$369</f>
        <v>195:196, 280:287</v>
      </c>
      <c r="CE373" s="302" t="str">
        <f t="shared" ref="CE373" si="898">CE372&amp;", "&amp;CE$369</f>
        <v>196:197, 280:287</v>
      </c>
      <c r="CF373" s="302" t="str">
        <f t="shared" ref="CF373" si="899">CF372&amp;", "&amp;CF$369</f>
        <v>197:198, 280:287</v>
      </c>
      <c r="CG373" s="302" t="str">
        <f t="shared" ref="CG373" si="900">CG372&amp;", "&amp;CG$369</f>
        <v>198:199, 280:287</v>
      </c>
      <c r="CH373" s="302" t="str">
        <f t="shared" ref="CH373" si="901">CH372&amp;", "&amp;CH$369</f>
        <v>0:1, 319:332</v>
      </c>
      <c r="CI373" s="302" t="str">
        <f t="shared" ref="CI373" si="902">CI372&amp;", "&amp;CI$369</f>
        <v>0:1, 332:339</v>
      </c>
      <c r="CJ373" s="302" t="str">
        <f t="shared" ref="CJ373" si="903">CJ372&amp;", "&amp;CJ$369</f>
        <v>194:195, 332:339</v>
      </c>
      <c r="CK373" s="302" t="str">
        <f t="shared" ref="CK373" si="904">CK372&amp;", "&amp;CK$369</f>
        <v>195:196, 332:339</v>
      </c>
      <c r="CL373" s="302" t="str">
        <f t="shared" ref="CL373" si="905">CL372&amp;", "&amp;CL$369</f>
        <v>196:197, 332:339</v>
      </c>
      <c r="CM373" s="302" t="str">
        <f t="shared" ref="CM373" si="906">CM372&amp;", "&amp;CM$369</f>
        <v>197:198, 332:339</v>
      </c>
      <c r="CN373" s="302"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10">
        <f>IF($A375&lt;&gt;$A374,1,MOD(C374-1+(COUNTIFS(D$373:$N$373,$A375)=COUNTIFS(D375:$N375,1)),C$372)+1)</f>
        <v>1</v>
      </c>
      <c r="D375" s="308">
        <f>IF($A375&lt;&gt;D$373,0,IF($A375&lt;&gt;$A374,1,MOD(D374-1+(COUNTIFS(E$373:$N$373,$A375)=COUNTIFS(E375:$N375,1)),D$372)+1))</f>
        <v>1</v>
      </c>
      <c r="E375" s="308">
        <f>IF($A375&lt;&gt;E$373,0,IF($A375&lt;&gt;$A374,1,MOD(E374-1+(COUNTIFS(F$373:$N$373,$A375)=COUNTIFS(F375:$N375,1)),E$372)+1))</f>
        <v>0</v>
      </c>
      <c r="F375" s="308">
        <f>IF($A375&lt;&gt;F$373,0,IF($A375&lt;&gt;$A374,1,MOD(F374-1+(COUNTIFS(G$373:$N$373,$A375)=COUNTIFS(G375:$N375,1)),F$372)+1))</f>
        <v>0</v>
      </c>
      <c r="G375" s="308">
        <f>IF($A375&lt;&gt;G$373,0,IF($A375&lt;&gt;$A374,1,MOD(G374-1+(COUNTIFS(H$373:$N$373,$A375)=COUNTIFS(H375:$N375,1)),G$372)+1))</f>
        <v>0</v>
      </c>
      <c r="H375" s="308">
        <f>IF($A375&lt;&gt;H$373,0,IF($A375&lt;&gt;$A374,1,MOD(H374-1+(COUNTIFS(I$373:$N$373,$A375)=COUNTIFS(I375:$N375,1)),H$372)+1))</f>
        <v>0</v>
      </c>
      <c r="I375" s="308">
        <f>IF($A375&lt;&gt;I$373,0,IF($A375&lt;&gt;$A374,1,MOD(I374-1+(COUNTIFS(N$373:$N$373,$A375)=COUNTIFS(N375:$N375,1)),I$372)+1))</f>
        <v>0</v>
      </c>
      <c r="J375" s="308"/>
      <c r="K375" s="308"/>
      <c r="L375" s="308"/>
      <c r="M375" s="308"/>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10">
        <f ca="1">IF($A376&lt;&gt;$A375,1,MOD(C375-1+(COUNTIFS(D$373:$N$373,$A376)=COUNTIFS(D376:$N376,1)),C$372)+1)</f>
        <v>1</v>
      </c>
      <c r="D376" s="308">
        <f ca="1">IF($A376&lt;&gt;D$373,0,IF($A376&lt;&gt;$A375,1,MOD(D375-1+(COUNTIFS(E$373:$N$373,$A376)=COUNTIFS(E376:$N376,1)),D$372)+1))</f>
        <v>2</v>
      </c>
      <c r="E376" s="308">
        <f ca="1">IF($A376&lt;&gt;E$373,0,IF($A376&lt;&gt;$A375,1,MOD(E375-1+(COUNTIFS(F$373:$N$373,$A376)=COUNTIFS(F376:$N376,1)),E$372)+1))</f>
        <v>0</v>
      </c>
      <c r="F376" s="308">
        <f ca="1">IF($A376&lt;&gt;F$373,0,IF($A376&lt;&gt;$A375,1,MOD(F375-1+(COUNTIFS(G$373:$N$373,$A376)=COUNTIFS(G376:$N376,1)),F$372)+1))</f>
        <v>0</v>
      </c>
      <c r="G376" s="308">
        <f ca="1">IF($A376&lt;&gt;G$373,0,IF($A376&lt;&gt;$A375,1,MOD(G375-1+(COUNTIFS(H$373:$N$373,$A376)=COUNTIFS(H376:$N376,1)),G$372)+1))</f>
        <v>0</v>
      </c>
      <c r="H376" s="308">
        <f ca="1">IF($A376&lt;&gt;H$373,0,IF($A376&lt;&gt;$A375,1,MOD(H375-1+(COUNTIFS(I$373:$N$373,$A376)=COUNTIFS(I376:$N376,1)),H$372)+1))</f>
        <v>0</v>
      </c>
      <c r="I376" s="308">
        <f ca="1">IF($A376&lt;&gt;I$373,0,IF($A376&lt;&gt;$A375,1,MOD(I375-1+(COUNTIFS(N$373:$N$373,$A376)=COUNTIFS(N376:$N376,1)),I$372)+1))</f>
        <v>0</v>
      </c>
      <c r="J376" s="308"/>
      <c r="K376" s="308"/>
      <c r="L376" s="308"/>
      <c r="M376" s="308"/>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10">
        <f ca="1">IF($A377&lt;&gt;$A376,1,MOD(C376-1+(COUNTIFS(D$373:$N$373,$A377)=COUNTIFS(D377:$N377,1)),C$372)+1)</f>
        <v>1</v>
      </c>
      <c r="D377" s="308">
        <f ca="1">IF($A377&lt;&gt;D$373,0,IF($A377&lt;&gt;$A376,1,MOD(D376-1+(COUNTIFS(E$373:$N$373,$A377)=COUNTIFS(E377:$N377,1)),D$372)+1))</f>
        <v>3</v>
      </c>
      <c r="E377" s="308">
        <f ca="1">IF($A377&lt;&gt;E$373,0,IF($A377&lt;&gt;$A376,1,MOD(E376-1+(COUNTIFS(F$373:$N$373,$A377)=COUNTIFS(F377:$N377,1)),E$372)+1))</f>
        <v>0</v>
      </c>
      <c r="F377" s="308">
        <f ca="1">IF($A377&lt;&gt;F$373,0,IF($A377&lt;&gt;$A376,1,MOD(F376-1+(COUNTIFS(G$373:$N$373,$A377)=COUNTIFS(G377:$N377,1)),F$372)+1))</f>
        <v>0</v>
      </c>
      <c r="G377" s="308">
        <f ca="1">IF($A377&lt;&gt;G$373,0,IF($A377&lt;&gt;$A376,1,MOD(G376-1+(COUNTIFS(H$373:$N$373,$A377)=COUNTIFS(H377:$N377,1)),G$372)+1))</f>
        <v>0</v>
      </c>
      <c r="H377" s="308">
        <f ca="1">IF($A377&lt;&gt;H$373,0,IF($A377&lt;&gt;$A376,1,MOD(H376-1+(COUNTIFS(I$373:$N$373,$A377)=COUNTIFS(I377:$N377,1)),H$372)+1))</f>
        <v>0</v>
      </c>
      <c r="I377" s="308">
        <f ca="1">IF($A377&lt;&gt;I$373,0,IF($A377&lt;&gt;$A376,1,MOD(I376-1+(COUNTIFS(N$373:$N$373,$A377)=COUNTIFS(N377:$N377,1)),I$372)+1))</f>
        <v>0</v>
      </c>
      <c r="J377" s="308"/>
      <c r="K377" s="308"/>
      <c r="L377" s="308"/>
      <c r="M377" s="308"/>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10">
        <f ca="1">IF($A378&lt;&gt;$A377,1,MOD(C377-1+(COUNTIFS(D$373:$N$373,$A378)=COUNTIFS(D378:$N378,1)),C$372)+1)</f>
        <v>2</v>
      </c>
      <c r="D378" s="308">
        <f ca="1">IF($A378&lt;&gt;D$373,0,IF($A378&lt;&gt;$A377,1,MOD(D377-1+(COUNTIFS(E$373:$N$373,$A378)=COUNTIFS(E378:$N378,1)),D$372)+1))</f>
        <v>1</v>
      </c>
      <c r="E378" s="308">
        <f ca="1">IF($A378&lt;&gt;E$373,0,IF($A378&lt;&gt;$A377,1,MOD(E377-1+(COUNTIFS(F$373:$N$373,$A378)=COUNTIFS(F378:$N378,1)),E$372)+1))</f>
        <v>0</v>
      </c>
      <c r="F378" s="308">
        <f ca="1">IF($A378&lt;&gt;F$373,0,IF($A378&lt;&gt;$A377,1,MOD(F377-1+(COUNTIFS(G$373:$N$373,$A378)=COUNTIFS(G378:$N378,1)),F$372)+1))</f>
        <v>0</v>
      </c>
      <c r="G378" s="308">
        <f ca="1">IF($A378&lt;&gt;G$373,0,IF($A378&lt;&gt;$A377,1,MOD(G377-1+(COUNTIFS(H$373:$N$373,$A378)=COUNTIFS(H378:$N378,1)),G$372)+1))</f>
        <v>0</v>
      </c>
      <c r="H378" s="308">
        <f ca="1">IF($A378&lt;&gt;H$373,0,IF($A378&lt;&gt;$A377,1,MOD(H377-1+(COUNTIFS(I$373:$N$373,$A378)=COUNTIFS(I378:$N378,1)),H$372)+1))</f>
        <v>0</v>
      </c>
      <c r="I378" s="308">
        <f ca="1">IF($A378&lt;&gt;I$373,0,IF($A378&lt;&gt;$A377,1,MOD(I377-1+(COUNTIFS(N$373:$N$373,$A378)=COUNTIFS(N378:$N378,1)),I$372)+1))</f>
        <v>0</v>
      </c>
      <c r="J378" s="308"/>
      <c r="K378" s="308"/>
      <c r="L378" s="308"/>
      <c r="M378" s="308"/>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10">
        <f ca="1">IF($A379&lt;&gt;$A378,1,MOD(C378-1+(COUNTIFS(D$373:$N$373,$A379)=COUNTIFS(D379:$N379,1)),C$372)+1)</f>
        <v>2</v>
      </c>
      <c r="D379" s="308">
        <f ca="1">IF($A379&lt;&gt;D$373,0,IF($A379&lt;&gt;$A378,1,MOD(D378-1+(COUNTIFS(E$373:$N$373,$A379)=COUNTIFS(E379:$N379,1)),D$372)+1))</f>
        <v>2</v>
      </c>
      <c r="E379" s="308">
        <f ca="1">IF($A379&lt;&gt;E$373,0,IF($A379&lt;&gt;$A378,1,MOD(E378-1+(COUNTIFS(F$373:$N$373,$A379)=COUNTIFS(F379:$N379,1)),E$372)+1))</f>
        <v>0</v>
      </c>
      <c r="F379" s="308">
        <f ca="1">IF($A379&lt;&gt;F$373,0,IF($A379&lt;&gt;$A378,1,MOD(F378-1+(COUNTIFS(G$373:$N$373,$A379)=COUNTIFS(G379:$N379,1)),F$372)+1))</f>
        <v>0</v>
      </c>
      <c r="G379" s="308">
        <f ca="1">IF($A379&lt;&gt;G$373,0,IF($A379&lt;&gt;$A378,1,MOD(G378-1+(COUNTIFS(H$373:$N$373,$A379)=COUNTIFS(H379:$N379,1)),G$372)+1))</f>
        <v>0</v>
      </c>
      <c r="H379" s="308">
        <f ca="1">IF($A379&lt;&gt;H$373,0,IF($A379&lt;&gt;$A378,1,MOD(H378-1+(COUNTIFS(I$373:$N$373,$A379)=COUNTIFS(I379:$N379,1)),H$372)+1))</f>
        <v>0</v>
      </c>
      <c r="I379" s="308">
        <f ca="1">IF($A379&lt;&gt;I$373,0,IF($A379&lt;&gt;$A378,1,MOD(I378-1+(COUNTIFS(N$373:$N$373,$A379)=COUNTIFS(N379:$N379,1)),I$372)+1))</f>
        <v>0</v>
      </c>
      <c r="J379" s="308"/>
      <c r="K379" s="308"/>
      <c r="L379" s="308"/>
      <c r="M379" s="308"/>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10">
        <f ca="1">IF($A380&lt;&gt;$A379,1,MOD(C379-1+(COUNTIFS(D$373:$N$373,$A380)=COUNTIFS(D380:$N380,1)),C$372)+1)</f>
        <v>2</v>
      </c>
      <c r="D380" s="308">
        <f ca="1">IF($A380&lt;&gt;D$373,0,IF($A380&lt;&gt;$A379,1,MOD(D379-1+(COUNTIFS(E$373:$N$373,$A380)=COUNTIFS(E380:$N380,1)),D$372)+1))</f>
        <v>3</v>
      </c>
      <c r="E380" s="308">
        <f ca="1">IF($A380&lt;&gt;E$373,0,IF($A380&lt;&gt;$A379,1,MOD(E379-1+(COUNTIFS(F$373:$N$373,$A380)=COUNTIFS(F380:$N380,1)),E$372)+1))</f>
        <v>0</v>
      </c>
      <c r="F380" s="308">
        <f ca="1">IF($A380&lt;&gt;F$373,0,IF($A380&lt;&gt;$A379,1,MOD(F379-1+(COUNTIFS(G$373:$N$373,$A380)=COUNTIFS(G380:$N380,1)),F$372)+1))</f>
        <v>0</v>
      </c>
      <c r="G380" s="308">
        <f ca="1">IF($A380&lt;&gt;G$373,0,IF($A380&lt;&gt;$A379,1,MOD(G379-1+(COUNTIFS(H$373:$N$373,$A380)=COUNTIFS(H380:$N380,1)),G$372)+1))</f>
        <v>0</v>
      </c>
      <c r="H380" s="308">
        <f ca="1">IF($A380&lt;&gt;H$373,0,IF($A380&lt;&gt;$A379,1,MOD(H379-1+(COUNTIFS(I$373:$N$373,$A380)=COUNTIFS(I380:$N380,1)),H$372)+1))</f>
        <v>0</v>
      </c>
      <c r="I380" s="308">
        <f ca="1">IF($A380&lt;&gt;I$373,0,IF($A380&lt;&gt;$A379,1,MOD(I379-1+(COUNTIFS(N$373:$N$373,$A380)=COUNTIFS(N380:$N380,1)),I$372)+1))</f>
        <v>0</v>
      </c>
      <c r="J380" s="308"/>
      <c r="K380" s="308"/>
      <c r="L380" s="308"/>
      <c r="M380" s="308"/>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10">
        <f ca="1">IF($A381&lt;&gt;$A380,1,MOD(C380-1+(COUNTIFS(D$373:$N$373,$A381)=COUNTIFS(D381:$N381,1)),C$372)+1)</f>
        <v>3</v>
      </c>
      <c r="D381" s="308">
        <f ca="1">IF($A381&lt;&gt;D$373,0,IF($A381&lt;&gt;$A380,1,MOD(D380-1+(COUNTIFS(E$373:$N$373,$A381)=COUNTIFS(E381:$N381,1)),D$372)+1))</f>
        <v>1</v>
      </c>
      <c r="E381" s="308">
        <f ca="1">IF($A381&lt;&gt;E$373,0,IF($A381&lt;&gt;$A380,1,MOD(E380-1+(COUNTIFS(F$373:$N$373,$A381)=COUNTIFS(F381:$N381,1)),E$372)+1))</f>
        <v>0</v>
      </c>
      <c r="F381" s="308">
        <f ca="1">IF($A381&lt;&gt;F$373,0,IF($A381&lt;&gt;$A380,1,MOD(F380-1+(COUNTIFS(G$373:$N$373,$A381)=COUNTIFS(G381:$N381,1)),F$372)+1))</f>
        <v>0</v>
      </c>
      <c r="G381" s="308">
        <f ca="1">IF($A381&lt;&gt;G$373,0,IF($A381&lt;&gt;$A380,1,MOD(G380-1+(COUNTIFS(H$373:$N$373,$A381)=COUNTIFS(H381:$N381,1)),G$372)+1))</f>
        <v>0</v>
      </c>
      <c r="H381" s="308">
        <f ca="1">IF($A381&lt;&gt;H$373,0,IF($A381&lt;&gt;$A380,1,MOD(H380-1+(COUNTIFS(I$373:$N$373,$A381)=COUNTIFS(I381:$N381,1)),H$372)+1))</f>
        <v>0</v>
      </c>
      <c r="I381" s="308">
        <f ca="1">IF($A381&lt;&gt;I$373,0,IF($A381&lt;&gt;$A380,1,MOD(I380-1+(COUNTIFS(N$373:$N$373,$A381)=COUNTIFS(N381:$N381,1)),I$372)+1))</f>
        <v>0</v>
      </c>
      <c r="J381" s="308"/>
      <c r="K381" s="308"/>
      <c r="L381" s="308"/>
      <c r="M381" s="308"/>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10">
        <f ca="1">IF($A382&lt;&gt;$A381,1,MOD(C381-1+(COUNTIFS(D$373:$N$373,$A382)=COUNTIFS(D382:$N382,1)),C$372)+1)</f>
        <v>3</v>
      </c>
      <c r="D382" s="308">
        <f ca="1">IF($A382&lt;&gt;D$373,0,IF($A382&lt;&gt;$A381,1,MOD(D381-1+(COUNTIFS(E$373:$N$373,$A382)=COUNTIFS(E382:$N382,1)),D$372)+1))</f>
        <v>2</v>
      </c>
      <c r="E382" s="308">
        <f ca="1">IF($A382&lt;&gt;E$373,0,IF($A382&lt;&gt;$A381,1,MOD(E381-1+(COUNTIFS(F$373:$N$373,$A382)=COUNTIFS(F382:$N382,1)),E$372)+1))</f>
        <v>0</v>
      </c>
      <c r="F382" s="308">
        <f ca="1">IF($A382&lt;&gt;F$373,0,IF($A382&lt;&gt;$A381,1,MOD(F381-1+(COUNTIFS(G$373:$N$373,$A382)=COUNTIFS(G382:$N382,1)),F$372)+1))</f>
        <v>0</v>
      </c>
      <c r="G382" s="308">
        <f ca="1">IF($A382&lt;&gt;G$373,0,IF($A382&lt;&gt;$A381,1,MOD(G381-1+(COUNTIFS(H$373:$N$373,$A382)=COUNTIFS(H382:$N382,1)),G$372)+1))</f>
        <v>0</v>
      </c>
      <c r="H382" s="308">
        <f ca="1">IF($A382&lt;&gt;H$373,0,IF($A382&lt;&gt;$A381,1,MOD(H381-1+(COUNTIFS(I$373:$N$373,$A382)=COUNTIFS(I382:$N382,1)),H$372)+1))</f>
        <v>0</v>
      </c>
      <c r="I382" s="308">
        <f ca="1">IF($A382&lt;&gt;I$373,0,IF($A382&lt;&gt;$A381,1,MOD(I381-1+(COUNTIFS(N$373:$N$373,$A382)=COUNTIFS(N382:$N382,1)),I$372)+1))</f>
        <v>0</v>
      </c>
      <c r="J382" s="308"/>
      <c r="K382" s="308"/>
      <c r="L382" s="308"/>
      <c r="M382" s="308"/>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10">
        <f ca="1">IF($A383&lt;&gt;$A382,1,MOD(C382-1+(COUNTIFS(D$373:$N$373,$A383)=COUNTIFS(D383:$N383,1)),C$372)+1)</f>
        <v>3</v>
      </c>
      <c r="D383" s="308">
        <f ca="1">IF($A383&lt;&gt;D$373,0,IF($A383&lt;&gt;$A382,1,MOD(D382-1+(COUNTIFS(E$373:$N$373,$A383)=COUNTIFS(E383:$N383,1)),D$372)+1))</f>
        <v>3</v>
      </c>
      <c r="E383" s="308">
        <f ca="1">IF($A383&lt;&gt;E$373,0,IF($A383&lt;&gt;$A382,1,MOD(E382-1+(COUNTIFS(F$373:$N$373,$A383)=COUNTIFS(F383:$N383,1)),E$372)+1))</f>
        <v>0</v>
      </c>
      <c r="F383" s="308">
        <f ca="1">IF($A383&lt;&gt;F$373,0,IF($A383&lt;&gt;$A382,1,MOD(F382-1+(COUNTIFS(G$373:$N$373,$A383)=COUNTIFS(G383:$N383,1)),F$372)+1))</f>
        <v>0</v>
      </c>
      <c r="G383" s="308">
        <f ca="1">IF($A383&lt;&gt;G$373,0,IF($A383&lt;&gt;$A382,1,MOD(G382-1+(COUNTIFS(H$373:$N$373,$A383)=COUNTIFS(H383:$N383,1)),G$372)+1))</f>
        <v>0</v>
      </c>
      <c r="H383" s="308">
        <f ca="1">IF($A383&lt;&gt;H$373,0,IF($A383&lt;&gt;$A382,1,MOD(H382-1+(COUNTIFS(I$373:$N$373,$A383)=COUNTIFS(I383:$N383,1)),H$372)+1))</f>
        <v>0</v>
      </c>
      <c r="I383" s="308">
        <f ca="1">IF($A383&lt;&gt;I$373,0,IF($A383&lt;&gt;$A382,1,MOD(I382-1+(COUNTIFS(N$373:$N$373,$A383)=COUNTIFS(N383:$N383,1)),I$372)+1))</f>
        <v>0</v>
      </c>
      <c r="J383" s="308"/>
      <c r="K383" s="308"/>
      <c r="L383" s="308"/>
      <c r="M383" s="308"/>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10">
        <f ca="1">IF($A384&lt;&gt;$A383,1,MOD(C383-1+(COUNTIFS(D$373:$N$373,$A384)=COUNTIFS(D384:$N384,1)),C$372)+1)</f>
        <v>1</v>
      </c>
      <c r="D384" s="308">
        <f ca="1">IF($A384&lt;&gt;D$373,0,IF($A384&lt;&gt;$A383,1,MOD(D383-1+(COUNTIFS(E$373:$N$373,$A384)=COUNTIFS(E384:$N384,1)),D$372)+1))</f>
        <v>1</v>
      </c>
      <c r="E384" s="308">
        <f ca="1">IF($A384&lt;&gt;E$373,0,IF($A384&lt;&gt;$A383,1,MOD(E383-1+(COUNTIFS(F$373:$N$373,$A384)=COUNTIFS(F384:$N384,1)),E$372)+1))</f>
        <v>0</v>
      </c>
      <c r="F384" s="308">
        <f ca="1">IF($A384&lt;&gt;F$373,0,IF($A384&lt;&gt;$A383,1,MOD(F383-1+(COUNTIFS(G$373:$N$373,$A384)=COUNTIFS(G384:$N384,1)),F$372)+1))</f>
        <v>0</v>
      </c>
      <c r="G384" s="308">
        <f ca="1">IF($A384&lt;&gt;G$373,0,IF($A384&lt;&gt;$A383,1,MOD(G383-1+(COUNTIFS(H$373:$N$373,$A384)=COUNTIFS(H384:$N384,1)),G$372)+1))</f>
        <v>0</v>
      </c>
      <c r="H384" s="308">
        <f ca="1">IF($A384&lt;&gt;H$373,0,IF($A384&lt;&gt;$A383,1,MOD(H383-1+(COUNTIFS(I$373:$N$373,$A384)=COUNTIFS(I384:$N384,1)),H$372)+1))</f>
        <v>0</v>
      </c>
      <c r="I384" s="308">
        <f ca="1">IF($A384&lt;&gt;I$373,0,IF($A384&lt;&gt;$A383,1,MOD(I383-1+(COUNTIFS(N$373:$N$373,$A384)=COUNTIFS(N384:$N384,1)),I$372)+1))</f>
        <v>0</v>
      </c>
      <c r="J384" s="308"/>
      <c r="K384" s="308"/>
      <c r="L384" s="308"/>
      <c r="M384" s="308"/>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10">
        <f ca="1">IF($A385&lt;&gt;$A384,1,MOD(C384-1+(COUNTIFS(D$373:$N$373,$A385)=COUNTIFS(D385:$N385,1)),C$372)+1)</f>
        <v>1</v>
      </c>
      <c r="D385" s="308">
        <f ca="1">IF($A385&lt;&gt;D$373,0,IF($A385&lt;&gt;$A384,1,MOD(D384-1+(COUNTIFS(E$373:$N$373,$A385)=COUNTIFS(E385:$N385,1)),D$372)+1))</f>
        <v>2</v>
      </c>
      <c r="E385" s="308">
        <f ca="1">IF($A385&lt;&gt;E$373,0,IF($A385&lt;&gt;$A384,1,MOD(E384-1+(COUNTIFS(F$373:$N$373,$A385)=COUNTIFS(F385:$N385,1)),E$372)+1))</f>
        <v>0</v>
      </c>
      <c r="F385" s="308">
        <f ca="1">IF($A385&lt;&gt;F$373,0,IF($A385&lt;&gt;$A384,1,MOD(F384-1+(COUNTIFS(G$373:$N$373,$A385)=COUNTIFS(G385:$N385,1)),F$372)+1))</f>
        <v>0</v>
      </c>
      <c r="G385" s="308">
        <f ca="1">IF($A385&lt;&gt;G$373,0,IF($A385&lt;&gt;$A384,1,MOD(G384-1+(COUNTIFS(H$373:$N$373,$A385)=COUNTIFS(H385:$N385,1)),G$372)+1))</f>
        <v>0</v>
      </c>
      <c r="H385" s="308">
        <f ca="1">IF($A385&lt;&gt;H$373,0,IF($A385&lt;&gt;$A384,1,MOD(H384-1+(COUNTIFS(I$373:$N$373,$A385)=COUNTIFS(I385:$N385,1)),H$372)+1))</f>
        <v>0</v>
      </c>
      <c r="I385" s="308">
        <f ca="1">IF($A385&lt;&gt;I$373,0,IF($A385&lt;&gt;$A384,1,MOD(I384-1+(COUNTIFS(N$373:$N$373,$A385)=COUNTIFS(N385:$N385,1)),I$372)+1))</f>
        <v>0</v>
      </c>
      <c r="J385" s="308"/>
      <c r="K385" s="308"/>
      <c r="L385" s="308"/>
      <c r="M385" s="308"/>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10">
        <f ca="1">IF($A386&lt;&gt;$A385,1,MOD(C385-1+(COUNTIFS(D$373:$N$373,$A386)=COUNTIFS(D386:$N386,1)),C$372)+1)</f>
        <v>1</v>
      </c>
      <c r="D386" s="308">
        <f ca="1">IF($A386&lt;&gt;D$373,0,IF($A386&lt;&gt;$A385,1,MOD(D385-1+(COUNTIFS(E$373:$N$373,$A386)=COUNTIFS(E386:$N386,1)),D$372)+1))</f>
        <v>3</v>
      </c>
      <c r="E386" s="308">
        <f ca="1">IF($A386&lt;&gt;E$373,0,IF($A386&lt;&gt;$A385,1,MOD(E385-1+(COUNTIFS(F$373:$N$373,$A386)=COUNTIFS(F386:$N386,1)),E$372)+1))</f>
        <v>0</v>
      </c>
      <c r="F386" s="308">
        <f ca="1">IF($A386&lt;&gt;F$373,0,IF($A386&lt;&gt;$A385,1,MOD(F385-1+(COUNTIFS(G$373:$N$373,$A386)=COUNTIFS(G386:$N386,1)),F$372)+1))</f>
        <v>0</v>
      </c>
      <c r="G386" s="308">
        <f ca="1">IF($A386&lt;&gt;G$373,0,IF($A386&lt;&gt;$A385,1,MOD(G385-1+(COUNTIFS(H$373:$N$373,$A386)=COUNTIFS(H386:$N386,1)),G$372)+1))</f>
        <v>0</v>
      </c>
      <c r="H386" s="308">
        <f ca="1">IF($A386&lt;&gt;H$373,0,IF($A386&lt;&gt;$A385,1,MOD(H385-1+(COUNTIFS(I$373:$N$373,$A386)=COUNTIFS(I386:$N386,1)),H$372)+1))</f>
        <v>0</v>
      </c>
      <c r="I386" s="308">
        <f ca="1">IF($A386&lt;&gt;I$373,0,IF($A386&lt;&gt;$A385,1,MOD(I385-1+(COUNTIFS(N$373:$N$373,$A386)=COUNTIFS(N386:$N386,1)),I$372)+1))</f>
        <v>0</v>
      </c>
      <c r="J386" s="308"/>
      <c r="K386" s="308"/>
      <c r="L386" s="308"/>
      <c r="M386" s="308"/>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10">
        <f ca="1">IF($A387&lt;&gt;$A386,1,MOD(C386-1+(COUNTIFS(D$373:$N$373,$A387)=COUNTIFS(D387:$N387,1)),C$372)+1)</f>
        <v>2</v>
      </c>
      <c r="D387" s="308">
        <f ca="1">IF($A387&lt;&gt;D$373,0,IF($A387&lt;&gt;$A386,1,MOD(D386-1+(COUNTIFS(E$373:$N$373,$A387)=COUNTIFS(E387:$N387,1)),D$372)+1))</f>
        <v>1</v>
      </c>
      <c r="E387" s="308">
        <f ca="1">IF($A387&lt;&gt;E$373,0,IF($A387&lt;&gt;$A386,1,MOD(E386-1+(COUNTIFS(F$373:$N$373,$A387)=COUNTIFS(F387:$N387,1)),E$372)+1))</f>
        <v>0</v>
      </c>
      <c r="F387" s="308">
        <f ca="1">IF($A387&lt;&gt;F$373,0,IF($A387&lt;&gt;$A386,1,MOD(F386-1+(COUNTIFS(G$373:$N$373,$A387)=COUNTIFS(G387:$N387,1)),F$372)+1))</f>
        <v>0</v>
      </c>
      <c r="G387" s="308">
        <f ca="1">IF($A387&lt;&gt;G$373,0,IF($A387&lt;&gt;$A386,1,MOD(G386-1+(COUNTIFS(H$373:$N$373,$A387)=COUNTIFS(H387:$N387,1)),G$372)+1))</f>
        <v>0</v>
      </c>
      <c r="H387" s="308">
        <f ca="1">IF($A387&lt;&gt;H$373,0,IF($A387&lt;&gt;$A386,1,MOD(H386-1+(COUNTIFS(I$373:$N$373,$A387)=COUNTIFS(I387:$N387,1)),H$372)+1))</f>
        <v>0</v>
      </c>
      <c r="I387" s="308">
        <f ca="1">IF($A387&lt;&gt;I$373,0,IF($A387&lt;&gt;$A386,1,MOD(I386-1+(COUNTIFS(N$373:$N$373,$A387)=COUNTIFS(N387:$N387,1)),I$372)+1))</f>
        <v>0</v>
      </c>
      <c r="J387" s="308"/>
      <c r="K387" s="308"/>
      <c r="L387" s="308"/>
      <c r="M387" s="308"/>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10">
        <f ca="1">IF($A388&lt;&gt;$A387,1,MOD(C387-1+(COUNTIFS(D$373:$N$373,$A388)=COUNTIFS(D388:$N388,1)),C$372)+1)</f>
        <v>2</v>
      </c>
      <c r="D388" s="308">
        <f ca="1">IF($A388&lt;&gt;D$373,0,IF($A388&lt;&gt;$A387,1,MOD(D387-1+(COUNTIFS(E$373:$N$373,$A388)=COUNTIFS(E388:$N388,1)),D$372)+1))</f>
        <v>2</v>
      </c>
      <c r="E388" s="308">
        <f ca="1">IF($A388&lt;&gt;E$373,0,IF($A388&lt;&gt;$A387,1,MOD(E387-1+(COUNTIFS(F$373:$N$373,$A388)=COUNTIFS(F388:$N388,1)),E$372)+1))</f>
        <v>0</v>
      </c>
      <c r="F388" s="308">
        <f ca="1">IF($A388&lt;&gt;F$373,0,IF($A388&lt;&gt;$A387,1,MOD(F387-1+(COUNTIFS(G$373:$N$373,$A388)=COUNTIFS(G388:$N388,1)),F$372)+1))</f>
        <v>0</v>
      </c>
      <c r="G388" s="308">
        <f ca="1">IF($A388&lt;&gt;G$373,0,IF($A388&lt;&gt;$A387,1,MOD(G387-1+(COUNTIFS(H$373:$N$373,$A388)=COUNTIFS(H388:$N388,1)),G$372)+1))</f>
        <v>0</v>
      </c>
      <c r="H388" s="308">
        <f ca="1">IF($A388&lt;&gt;H$373,0,IF($A388&lt;&gt;$A387,1,MOD(H387-1+(COUNTIFS(I$373:$N$373,$A388)=COUNTIFS(I388:$N388,1)),H$372)+1))</f>
        <v>0</v>
      </c>
      <c r="I388" s="308">
        <f ca="1">IF($A388&lt;&gt;I$373,0,IF($A388&lt;&gt;$A387,1,MOD(I387-1+(COUNTIFS(N$373:$N$373,$A388)=COUNTIFS(N388:$N388,1)),I$372)+1))</f>
        <v>0</v>
      </c>
      <c r="J388" s="308"/>
      <c r="K388" s="308"/>
      <c r="L388" s="308"/>
      <c r="M388" s="308"/>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10">
        <f ca="1">IF($A389&lt;&gt;$A388,1,MOD(C388-1+(COUNTIFS(D$373:$N$373,$A389)=COUNTIFS(D389:$N389,1)),C$372)+1)</f>
        <v>2</v>
      </c>
      <c r="D389" s="308">
        <f ca="1">IF($A389&lt;&gt;D$373,0,IF($A389&lt;&gt;$A388,1,MOD(D388-1+(COUNTIFS(E$373:$N$373,$A389)=COUNTIFS(E389:$N389,1)),D$372)+1))</f>
        <v>3</v>
      </c>
      <c r="E389" s="308">
        <f ca="1">IF($A389&lt;&gt;E$373,0,IF($A389&lt;&gt;$A388,1,MOD(E388-1+(COUNTIFS(F$373:$N$373,$A389)=COUNTIFS(F389:$N389,1)),E$372)+1))</f>
        <v>0</v>
      </c>
      <c r="F389" s="308">
        <f ca="1">IF($A389&lt;&gt;F$373,0,IF($A389&lt;&gt;$A388,1,MOD(F388-1+(COUNTIFS(G$373:$N$373,$A389)=COUNTIFS(G389:$N389,1)),F$372)+1))</f>
        <v>0</v>
      </c>
      <c r="G389" s="308">
        <f ca="1">IF($A389&lt;&gt;G$373,0,IF($A389&lt;&gt;$A388,1,MOD(G388-1+(COUNTIFS(H$373:$N$373,$A389)=COUNTIFS(H389:$N389,1)),G$372)+1))</f>
        <v>0</v>
      </c>
      <c r="H389" s="308">
        <f ca="1">IF($A389&lt;&gt;H$373,0,IF($A389&lt;&gt;$A388,1,MOD(H388-1+(COUNTIFS(I$373:$N$373,$A389)=COUNTIFS(I389:$N389,1)),H$372)+1))</f>
        <v>0</v>
      </c>
      <c r="I389" s="308">
        <f ca="1">IF($A389&lt;&gt;I$373,0,IF($A389&lt;&gt;$A388,1,MOD(I388-1+(COUNTIFS(N$373:$N$373,$A389)=COUNTIFS(N389:$N389,1)),I$372)+1))</f>
        <v>0</v>
      </c>
      <c r="J389" s="308"/>
      <c r="K389" s="308"/>
      <c r="L389" s="308"/>
      <c r="M389" s="308"/>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10">
        <f ca="1">IF($A390&lt;&gt;$A389,1,MOD(C389-1+(COUNTIFS(D$373:$N$373,$A390)=COUNTIFS(D390:$N390,1)),C$372)+1)</f>
        <v>3</v>
      </c>
      <c r="D390" s="308">
        <f ca="1">IF($A390&lt;&gt;D$373,0,IF($A390&lt;&gt;$A389,1,MOD(D389-1+(COUNTIFS(E$373:$N$373,$A390)=COUNTIFS(E390:$N390,1)),D$372)+1))</f>
        <v>1</v>
      </c>
      <c r="E390" s="308">
        <f ca="1">IF($A390&lt;&gt;E$373,0,IF($A390&lt;&gt;$A389,1,MOD(E389-1+(COUNTIFS(F$373:$N$373,$A390)=COUNTIFS(F390:$N390,1)),E$372)+1))</f>
        <v>0</v>
      </c>
      <c r="F390" s="308">
        <f ca="1">IF($A390&lt;&gt;F$373,0,IF($A390&lt;&gt;$A389,1,MOD(F389-1+(COUNTIFS(G$373:$N$373,$A390)=COUNTIFS(G390:$N390,1)),F$372)+1))</f>
        <v>0</v>
      </c>
      <c r="G390" s="308">
        <f ca="1">IF($A390&lt;&gt;G$373,0,IF($A390&lt;&gt;$A389,1,MOD(G389-1+(COUNTIFS(H$373:$N$373,$A390)=COUNTIFS(H390:$N390,1)),G$372)+1))</f>
        <v>0</v>
      </c>
      <c r="H390" s="308">
        <f ca="1">IF($A390&lt;&gt;H$373,0,IF($A390&lt;&gt;$A389,1,MOD(H389-1+(COUNTIFS(I$373:$N$373,$A390)=COUNTIFS(I390:$N390,1)),H$372)+1))</f>
        <v>0</v>
      </c>
      <c r="I390" s="308">
        <f ca="1">IF($A390&lt;&gt;I$373,0,IF($A390&lt;&gt;$A389,1,MOD(I389-1+(COUNTIFS(N$373:$N$373,$A390)=COUNTIFS(N390:$N390,1)),I$372)+1))</f>
        <v>0</v>
      </c>
      <c r="J390" s="308"/>
      <c r="K390" s="308"/>
      <c r="L390" s="308"/>
      <c r="M390" s="308"/>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10">
        <f ca="1">IF($A391&lt;&gt;$A390,1,MOD(C390-1+(COUNTIFS(D$373:$N$373,$A391)=COUNTIFS(D391:$N391,1)),C$372)+1)</f>
        <v>1</v>
      </c>
      <c r="D391" s="308">
        <f>IF($A391&lt;&gt;D$373,0,IF($A391&lt;&gt;$A390,1,MOD(D390-1+(COUNTIFS(E$373:$N$373,$A391)=COUNTIFS(E391:$N391,1)),D$372)+1))</f>
        <v>0</v>
      </c>
      <c r="E391" s="308">
        <f ca="1">IF($A391&lt;&gt;E$373,0,IF($A391&lt;&gt;$A390,1,MOD(E390-1+(COUNTIFS(F$373:$N$373,$A391)=COUNTIFS(F391:$N391,1)),E$372)+1))</f>
        <v>1</v>
      </c>
      <c r="F391" s="308">
        <f ca="1">IF($A391&lt;&gt;F$373,0,IF($A391&lt;&gt;$A390,1,MOD(F390-1+(COUNTIFS(G$373:$N$373,$A391)=COUNTIFS(G391:$N391,1)),F$372)+1))</f>
        <v>1</v>
      </c>
      <c r="G391" s="308">
        <f>IF($A391&lt;&gt;G$373,0,IF($A391&lt;&gt;$A390,1,MOD(G390-1+(COUNTIFS(H$373:$N$373,$A391)=COUNTIFS(H391:$N391,1)),G$372)+1))</f>
        <v>0</v>
      </c>
      <c r="H391" s="308">
        <f>IF($A391&lt;&gt;H$373,0,IF($A391&lt;&gt;$A390,1,MOD(H390-1+(COUNTIFS(I$373:$N$373,$A391)=COUNTIFS(I391:$N391,1)),H$372)+1))</f>
        <v>0</v>
      </c>
      <c r="I391" s="308">
        <f>IF($A391&lt;&gt;I$373,0,IF($A391&lt;&gt;$A390,1,MOD(I390-1+(COUNTIFS(N$373:$N$373,$A391)=COUNTIFS(N391:$N391,1)),I$372)+1))</f>
        <v>0</v>
      </c>
      <c r="J391" s="308"/>
      <c r="K391" s="308"/>
      <c r="L391" s="308"/>
      <c r="M391" s="308"/>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10">
        <f ca="1">IF($A392&lt;&gt;$A391,1,MOD(C391-1+(COUNTIFS(D$373:$N$373,$A392)=COUNTIFS(D392:$N392,1)),C$372)+1)</f>
        <v>1</v>
      </c>
      <c r="D392" s="308">
        <f ca="1">IF($A392&lt;&gt;D$373,0,IF($A392&lt;&gt;$A391,1,MOD(D391-1+(COUNTIFS(E$373:$N$373,$A392)=COUNTIFS(E392:$N392,1)),D$372)+1))</f>
        <v>0</v>
      </c>
      <c r="E392" s="308">
        <f ca="1">IF($A392&lt;&gt;E$373,0,IF($A392&lt;&gt;$A391,1,MOD(E391-1+(COUNTIFS(F$373:$N$373,$A392)=COUNTIFS(F392:$N392,1)),E$372)+1))</f>
        <v>1</v>
      </c>
      <c r="F392" s="308">
        <f ca="1">IF($A392&lt;&gt;F$373,0,IF($A392&lt;&gt;$A391,1,MOD(F391-1+(COUNTIFS(G$373:$N$373,$A392)=COUNTIFS(G392:$N392,1)),F$372)+1))</f>
        <v>2</v>
      </c>
      <c r="G392" s="308">
        <f ca="1">IF($A392&lt;&gt;G$373,0,IF($A392&lt;&gt;$A391,1,MOD(G391-1+(COUNTIFS(H$373:$N$373,$A392)=COUNTIFS(H392:$N392,1)),G$372)+1))</f>
        <v>0</v>
      </c>
      <c r="H392" s="308">
        <f ca="1">IF($A392&lt;&gt;H$373,0,IF($A392&lt;&gt;$A391,1,MOD(H391-1+(COUNTIFS(I$373:$N$373,$A392)=COUNTIFS(I392:$N392,1)),H$372)+1))</f>
        <v>0</v>
      </c>
      <c r="I392" s="308">
        <f ca="1">IF($A392&lt;&gt;I$373,0,IF($A392&lt;&gt;$A391,1,MOD(I391-1+(COUNTIFS(N$373:$N$373,$A392)=COUNTIFS(N392:$N392,1)),I$372)+1))</f>
        <v>0</v>
      </c>
      <c r="J392" s="308"/>
      <c r="K392" s="308"/>
      <c r="L392" s="308"/>
      <c r="M392" s="308"/>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10">
        <f ca="1">IF($A393&lt;&gt;$A392,1,MOD(C392-1+(COUNTIFS(D$373:$N$373,$A393)=COUNTIFS(D393:$N393,1)),C$372)+1)</f>
        <v>1</v>
      </c>
      <c r="D393" s="308">
        <f ca="1">IF($A393&lt;&gt;D$373,0,IF($A393&lt;&gt;$A392,1,MOD(D392-1+(COUNTIFS(E$373:$N$373,$A393)=COUNTIFS(E393:$N393,1)),D$372)+1))</f>
        <v>0</v>
      </c>
      <c r="E393" s="308">
        <f ca="1">IF($A393&lt;&gt;E$373,0,IF($A393&lt;&gt;$A392,1,MOD(E392-1+(COUNTIFS(F$373:$N$373,$A393)=COUNTIFS(F393:$N393,1)),E$372)+1))</f>
        <v>1</v>
      </c>
      <c r="F393" s="308">
        <f ca="1">IF($A393&lt;&gt;F$373,0,IF($A393&lt;&gt;$A392,1,MOD(F392-1+(COUNTIFS(G$373:$N$373,$A393)=COUNTIFS(G393:$N393,1)),F$372)+1))</f>
        <v>3</v>
      </c>
      <c r="G393" s="308">
        <f ca="1">IF($A393&lt;&gt;G$373,0,IF($A393&lt;&gt;$A392,1,MOD(G392-1+(COUNTIFS(H$373:$N$373,$A393)=COUNTIFS(H393:$N393,1)),G$372)+1))</f>
        <v>0</v>
      </c>
      <c r="H393" s="308">
        <f ca="1">IF($A393&lt;&gt;H$373,0,IF($A393&lt;&gt;$A392,1,MOD(H392-1+(COUNTIFS(I$373:$N$373,$A393)=COUNTIFS(I393:$N393,1)),H$372)+1))</f>
        <v>0</v>
      </c>
      <c r="I393" s="308">
        <f ca="1">IF($A393&lt;&gt;I$373,0,IF($A393&lt;&gt;$A392,1,MOD(I392-1+(COUNTIFS(N$373:$N$373,$A393)=COUNTIFS(N393:$N393,1)),I$372)+1))</f>
        <v>0</v>
      </c>
      <c r="J393" s="308"/>
      <c r="K393" s="308"/>
      <c r="L393" s="308"/>
      <c r="M393" s="308"/>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10">
        <f ca="1">IF($A394&lt;&gt;$A393,1,MOD(C393-1+(COUNTIFS(D$373:$N$373,$A394)=COUNTIFS(D394:$N394,1)),C$372)+1)</f>
        <v>1</v>
      </c>
      <c r="D394" s="308">
        <f ca="1">IF($A394&lt;&gt;D$373,0,IF($A394&lt;&gt;$A393,1,MOD(D393-1+(COUNTIFS(E$373:$N$373,$A394)=COUNTIFS(E394:$N394,1)),D$372)+1))</f>
        <v>0</v>
      </c>
      <c r="E394" s="308">
        <f ca="1">IF($A394&lt;&gt;E$373,0,IF($A394&lt;&gt;$A393,1,MOD(E393-1+(COUNTIFS(F$373:$N$373,$A394)=COUNTIFS(F394:$N394,1)),E$372)+1))</f>
        <v>2</v>
      </c>
      <c r="F394" s="308">
        <f ca="1">IF($A394&lt;&gt;F$373,0,IF($A394&lt;&gt;$A393,1,MOD(F393-1+(COUNTIFS(G$373:$N$373,$A394)=COUNTIFS(G394:$N394,1)),F$372)+1))</f>
        <v>1</v>
      </c>
      <c r="G394" s="308">
        <f ca="1">IF($A394&lt;&gt;G$373,0,IF($A394&lt;&gt;$A393,1,MOD(G393-1+(COUNTIFS(H$373:$N$373,$A394)=COUNTIFS(H394:$N394,1)),G$372)+1))</f>
        <v>0</v>
      </c>
      <c r="H394" s="308">
        <f ca="1">IF($A394&lt;&gt;H$373,0,IF($A394&lt;&gt;$A393,1,MOD(H393-1+(COUNTIFS(I$373:$N$373,$A394)=COUNTIFS(I394:$N394,1)),H$372)+1))</f>
        <v>0</v>
      </c>
      <c r="I394" s="308">
        <f ca="1">IF($A394&lt;&gt;I$373,0,IF($A394&lt;&gt;$A393,1,MOD(I393-1+(COUNTIFS(N$373:$N$373,$A394)=COUNTIFS(N394:$N394,1)),I$372)+1))</f>
        <v>0</v>
      </c>
      <c r="J394" s="308"/>
      <c r="K394" s="308"/>
      <c r="L394" s="308"/>
      <c r="M394" s="308"/>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10">
        <f ca="1">IF($A395&lt;&gt;$A394,1,MOD(C394-1+(COUNTIFS(D$373:$N$373,$A395)=COUNTIFS(D395:$N395,1)),C$372)+1)</f>
        <v>1</v>
      </c>
      <c r="D395" s="308">
        <f ca="1">IF($A395&lt;&gt;D$373,0,IF($A395&lt;&gt;$A394,1,MOD(D394-1+(COUNTIFS(E$373:$N$373,$A395)=COUNTIFS(E395:$N395,1)),D$372)+1))</f>
        <v>0</v>
      </c>
      <c r="E395" s="308">
        <f ca="1">IF($A395&lt;&gt;E$373,0,IF($A395&lt;&gt;$A394,1,MOD(E394-1+(COUNTIFS(F$373:$N$373,$A395)=COUNTIFS(F395:$N395,1)),E$372)+1))</f>
        <v>2</v>
      </c>
      <c r="F395" s="308">
        <f ca="1">IF($A395&lt;&gt;F$373,0,IF($A395&lt;&gt;$A394,1,MOD(F394-1+(COUNTIFS(G$373:$N$373,$A395)=COUNTIFS(G395:$N395,1)),F$372)+1))</f>
        <v>2</v>
      </c>
      <c r="G395" s="308">
        <f ca="1">IF($A395&lt;&gt;G$373,0,IF($A395&lt;&gt;$A394,1,MOD(G394-1+(COUNTIFS(H$373:$N$373,$A395)=COUNTIFS(H395:$N395,1)),G$372)+1))</f>
        <v>0</v>
      </c>
      <c r="H395" s="308">
        <f ca="1">IF($A395&lt;&gt;H$373,0,IF($A395&lt;&gt;$A394,1,MOD(H394-1+(COUNTIFS(I$373:$N$373,$A395)=COUNTIFS(I395:$N395,1)),H$372)+1))</f>
        <v>0</v>
      </c>
      <c r="I395" s="308">
        <f ca="1">IF($A395&lt;&gt;I$373,0,IF($A395&lt;&gt;$A394,1,MOD(I394-1+(COUNTIFS(N$373:$N$373,$A395)=COUNTIFS(N395:$N395,1)),I$372)+1))</f>
        <v>0</v>
      </c>
      <c r="J395" s="308"/>
      <c r="K395" s="308"/>
      <c r="L395" s="308"/>
      <c r="M395" s="308"/>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10">
        <f ca="1">IF($A396&lt;&gt;$A395,1,MOD(C395-1+(COUNTIFS(D$373:$N$373,$A396)=COUNTIFS(D396:$N396,1)),C$372)+1)</f>
        <v>1</v>
      </c>
      <c r="D396" s="308">
        <f ca="1">IF($A396&lt;&gt;D$373,0,IF($A396&lt;&gt;$A395,1,MOD(D395-1+(COUNTIFS(E$373:$N$373,$A396)=COUNTIFS(E396:$N396,1)),D$372)+1))</f>
        <v>0</v>
      </c>
      <c r="E396" s="308">
        <f ca="1">IF($A396&lt;&gt;E$373,0,IF($A396&lt;&gt;$A395,1,MOD(E395-1+(COUNTIFS(F$373:$N$373,$A396)=COUNTIFS(F396:$N396,1)),E$372)+1))</f>
        <v>2</v>
      </c>
      <c r="F396" s="308">
        <f ca="1">IF($A396&lt;&gt;F$373,0,IF($A396&lt;&gt;$A395,1,MOD(F395-1+(COUNTIFS(G$373:$N$373,$A396)=COUNTIFS(G396:$N396,1)),F$372)+1))</f>
        <v>3</v>
      </c>
      <c r="G396" s="308">
        <f ca="1">IF($A396&lt;&gt;G$373,0,IF($A396&lt;&gt;$A395,1,MOD(G395-1+(COUNTIFS(H$373:$N$373,$A396)=COUNTIFS(H396:$N396,1)),G$372)+1))</f>
        <v>0</v>
      </c>
      <c r="H396" s="308">
        <f ca="1">IF($A396&lt;&gt;H$373,0,IF($A396&lt;&gt;$A395,1,MOD(H395-1+(COUNTIFS(I$373:$N$373,$A396)=COUNTIFS(I396:$N396,1)),H$372)+1))</f>
        <v>0</v>
      </c>
      <c r="I396" s="308">
        <f ca="1">IF($A396&lt;&gt;I$373,0,IF($A396&lt;&gt;$A395,1,MOD(I395-1+(COUNTIFS(N$373:$N$373,$A396)=COUNTIFS(N396:$N396,1)),I$372)+1))</f>
        <v>0</v>
      </c>
      <c r="J396" s="308"/>
      <c r="K396" s="308"/>
      <c r="L396" s="308"/>
      <c r="M396" s="308"/>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10">
        <f ca="1">IF($A397&lt;&gt;$A396,1,MOD(C396-1+(COUNTIFS(D$373:$N$373,$A397)=COUNTIFS(D397:$N397,1)),C$372)+1)</f>
        <v>1</v>
      </c>
      <c r="D397" s="308">
        <f ca="1">IF($A397&lt;&gt;D$373,0,IF($A397&lt;&gt;$A396,1,MOD(D396-1+(COUNTIFS(E$373:$N$373,$A397)=COUNTIFS(E397:$N397,1)),D$372)+1))</f>
        <v>0</v>
      </c>
      <c r="E397" s="308">
        <f ca="1">IF($A397&lt;&gt;E$373,0,IF($A397&lt;&gt;$A396,1,MOD(E396-1+(COUNTIFS(F$373:$N$373,$A397)=COUNTIFS(F397:$N397,1)),E$372)+1))</f>
        <v>3</v>
      </c>
      <c r="F397" s="308">
        <f ca="1">IF($A397&lt;&gt;F$373,0,IF($A397&lt;&gt;$A396,1,MOD(F396-1+(COUNTIFS(G$373:$N$373,$A397)=COUNTIFS(G397:$N397,1)),F$372)+1))</f>
        <v>1</v>
      </c>
      <c r="G397" s="308">
        <f ca="1">IF($A397&lt;&gt;G$373,0,IF($A397&lt;&gt;$A396,1,MOD(G396-1+(COUNTIFS(H$373:$N$373,$A397)=COUNTIFS(H397:$N397,1)),G$372)+1))</f>
        <v>0</v>
      </c>
      <c r="H397" s="308">
        <f ca="1">IF($A397&lt;&gt;H$373,0,IF($A397&lt;&gt;$A396,1,MOD(H396-1+(COUNTIFS(I$373:$N$373,$A397)=COUNTIFS(I397:$N397,1)),H$372)+1))</f>
        <v>0</v>
      </c>
      <c r="I397" s="308">
        <f ca="1">IF($A397&lt;&gt;I$373,0,IF($A397&lt;&gt;$A396,1,MOD(I396-1+(COUNTIFS(N$373:$N$373,$A397)=COUNTIFS(N397:$N397,1)),I$372)+1))</f>
        <v>0</v>
      </c>
      <c r="J397" s="308"/>
      <c r="K397" s="308"/>
      <c r="L397" s="308"/>
      <c r="M397" s="308"/>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10">
        <f ca="1">IF($A398&lt;&gt;$A397,1,MOD(C397-1+(COUNTIFS(D$373:$N$373,$A398)=COUNTIFS(D398:$N398,1)),C$372)+1)</f>
        <v>1</v>
      </c>
      <c r="D398" s="308">
        <f ca="1">IF($A398&lt;&gt;D$373,0,IF($A398&lt;&gt;$A397,1,MOD(D397-1+(COUNTIFS(E$373:$N$373,$A398)=COUNTIFS(E398:$N398,1)),D$372)+1))</f>
        <v>0</v>
      </c>
      <c r="E398" s="308">
        <f ca="1">IF($A398&lt;&gt;E$373,0,IF($A398&lt;&gt;$A397,1,MOD(E397-1+(COUNTIFS(F$373:$N$373,$A398)=COUNTIFS(F398:$N398,1)),E$372)+1))</f>
        <v>3</v>
      </c>
      <c r="F398" s="308">
        <f ca="1">IF($A398&lt;&gt;F$373,0,IF($A398&lt;&gt;$A397,1,MOD(F397-1+(COUNTIFS(G$373:$N$373,$A398)=COUNTIFS(G398:$N398,1)),F$372)+1))</f>
        <v>2</v>
      </c>
      <c r="G398" s="308">
        <f ca="1">IF($A398&lt;&gt;G$373,0,IF($A398&lt;&gt;$A397,1,MOD(G397-1+(COUNTIFS(H$373:$N$373,$A398)=COUNTIFS(H398:$N398,1)),G$372)+1))</f>
        <v>0</v>
      </c>
      <c r="H398" s="308">
        <f ca="1">IF($A398&lt;&gt;H$373,0,IF($A398&lt;&gt;$A397,1,MOD(H397-1+(COUNTIFS(I$373:$N$373,$A398)=COUNTIFS(I398:$N398,1)),H$372)+1))</f>
        <v>0</v>
      </c>
      <c r="I398" s="308">
        <f ca="1">IF($A398&lt;&gt;I$373,0,IF($A398&lt;&gt;$A397,1,MOD(I397-1+(COUNTIFS(N$373:$N$373,$A398)=COUNTIFS(N398:$N398,1)),I$372)+1))</f>
        <v>0</v>
      </c>
      <c r="J398" s="308"/>
      <c r="K398" s="308"/>
      <c r="L398" s="308"/>
      <c r="M398" s="308"/>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10">
        <f ca="1">IF($A399&lt;&gt;$A398,1,MOD(C398-1+(COUNTIFS(D$373:$N$373,$A399)=COUNTIFS(D399:$N399,1)),C$372)+1)</f>
        <v>1</v>
      </c>
      <c r="D399" s="308">
        <f ca="1">IF($A399&lt;&gt;D$373,0,IF($A399&lt;&gt;$A398,1,MOD(D398-1+(COUNTIFS(E$373:$N$373,$A399)=COUNTIFS(E399:$N399,1)),D$372)+1))</f>
        <v>0</v>
      </c>
      <c r="E399" s="308">
        <f ca="1">IF($A399&lt;&gt;E$373,0,IF($A399&lt;&gt;$A398,1,MOD(E398-1+(COUNTIFS(F$373:$N$373,$A399)=COUNTIFS(F399:$N399,1)),E$372)+1))</f>
        <v>3</v>
      </c>
      <c r="F399" s="308">
        <f ca="1">IF($A399&lt;&gt;F$373,0,IF($A399&lt;&gt;$A398,1,MOD(F398-1+(COUNTIFS(G$373:$N$373,$A399)=COUNTIFS(G399:$N399,1)),F$372)+1))</f>
        <v>3</v>
      </c>
      <c r="G399" s="308">
        <f ca="1">IF($A399&lt;&gt;G$373,0,IF($A399&lt;&gt;$A398,1,MOD(G398-1+(COUNTIFS(H$373:$N$373,$A399)=COUNTIFS(H399:$N399,1)),G$372)+1))</f>
        <v>0</v>
      </c>
      <c r="H399" s="308">
        <f ca="1">IF($A399&lt;&gt;H$373,0,IF($A399&lt;&gt;$A398,1,MOD(H398-1+(COUNTIFS(I$373:$N$373,$A399)=COUNTIFS(I399:$N399,1)),H$372)+1))</f>
        <v>0</v>
      </c>
      <c r="I399" s="308">
        <f ca="1">IF($A399&lt;&gt;I$373,0,IF($A399&lt;&gt;$A398,1,MOD(I398-1+(COUNTIFS(N$373:$N$373,$A399)=COUNTIFS(N399:$N399,1)),I$372)+1))</f>
        <v>0</v>
      </c>
      <c r="J399" s="308"/>
      <c r="K399" s="308"/>
      <c r="L399" s="308"/>
      <c r="M399" s="308"/>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10">
        <f ca="1">IF($A400&lt;&gt;$A399,1,MOD(C399-1+(COUNTIFS(D$373:$N$373,$A400)=COUNTIFS(D400:$N400,1)),C$372)+1)</f>
        <v>2</v>
      </c>
      <c r="D400" s="308">
        <f ca="1">IF($A400&lt;&gt;D$373,0,IF($A400&lt;&gt;$A399,1,MOD(D399-1+(COUNTIFS(E$373:$N$373,$A400)=COUNTIFS(E400:$N400,1)),D$372)+1))</f>
        <v>0</v>
      </c>
      <c r="E400" s="308">
        <f ca="1">IF($A400&lt;&gt;E$373,0,IF($A400&lt;&gt;$A399,1,MOD(E399-1+(COUNTIFS(F$373:$N$373,$A400)=COUNTIFS(F400:$N400,1)),E$372)+1))</f>
        <v>1</v>
      </c>
      <c r="F400" s="308">
        <f ca="1">IF($A400&lt;&gt;F$373,0,IF($A400&lt;&gt;$A399,1,MOD(F399-1+(COUNTIFS(G$373:$N$373,$A400)=COUNTIFS(G400:$N400,1)),F$372)+1))</f>
        <v>1</v>
      </c>
      <c r="G400" s="308">
        <f ca="1">IF($A400&lt;&gt;G$373,0,IF($A400&lt;&gt;$A399,1,MOD(G399-1+(COUNTIFS(H$373:$N$373,$A400)=COUNTIFS(H400:$N400,1)),G$372)+1))</f>
        <v>0</v>
      </c>
      <c r="H400" s="308">
        <f ca="1">IF($A400&lt;&gt;H$373,0,IF($A400&lt;&gt;$A399,1,MOD(H399-1+(COUNTIFS(I$373:$N$373,$A400)=COUNTIFS(I400:$N400,1)),H$372)+1))</f>
        <v>0</v>
      </c>
      <c r="I400" s="308">
        <f ca="1">IF($A400&lt;&gt;I$373,0,IF($A400&lt;&gt;$A399,1,MOD(I399-1+(COUNTIFS(N$373:$N$373,$A400)=COUNTIFS(N400:$N400,1)),I$372)+1))</f>
        <v>0</v>
      </c>
      <c r="J400" s="308"/>
      <c r="K400" s="308"/>
      <c r="L400" s="308"/>
      <c r="M400" s="308"/>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10">
        <f ca="1">IF($A401&lt;&gt;$A400,1,MOD(C400-1+(COUNTIFS(D$373:$N$373,$A401)=COUNTIFS(D401:$N401,1)),C$372)+1)</f>
        <v>2</v>
      </c>
      <c r="D401" s="308">
        <f ca="1">IF($A401&lt;&gt;D$373,0,IF($A401&lt;&gt;$A400,1,MOD(D400-1+(COUNTIFS(E$373:$N$373,$A401)=COUNTIFS(E401:$N401,1)),D$372)+1))</f>
        <v>0</v>
      </c>
      <c r="E401" s="308">
        <f ca="1">IF($A401&lt;&gt;E$373,0,IF($A401&lt;&gt;$A400,1,MOD(E400-1+(COUNTIFS(F$373:$N$373,$A401)=COUNTIFS(F401:$N401,1)),E$372)+1))</f>
        <v>1</v>
      </c>
      <c r="F401" s="308">
        <f ca="1">IF($A401&lt;&gt;F$373,0,IF($A401&lt;&gt;$A400,1,MOD(F400-1+(COUNTIFS(G$373:$N$373,$A401)=COUNTIFS(G401:$N401,1)),F$372)+1))</f>
        <v>2</v>
      </c>
      <c r="G401" s="308">
        <f ca="1">IF($A401&lt;&gt;G$373,0,IF($A401&lt;&gt;$A400,1,MOD(G400-1+(COUNTIFS(H$373:$N$373,$A401)=COUNTIFS(H401:$N401,1)),G$372)+1))</f>
        <v>0</v>
      </c>
      <c r="H401" s="308">
        <f ca="1">IF($A401&lt;&gt;H$373,0,IF($A401&lt;&gt;$A400,1,MOD(H400-1+(COUNTIFS(I$373:$N$373,$A401)=COUNTIFS(I401:$N401,1)),H$372)+1))</f>
        <v>0</v>
      </c>
      <c r="I401" s="308">
        <f ca="1">IF($A401&lt;&gt;I$373,0,IF($A401&lt;&gt;$A400,1,MOD(I400-1+(COUNTIFS(N$373:$N$373,$A401)=COUNTIFS(N401:$N401,1)),I$372)+1))</f>
        <v>0</v>
      </c>
      <c r="J401" s="308"/>
      <c r="K401" s="308"/>
      <c r="L401" s="308"/>
      <c r="M401" s="308"/>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10">
        <f ca="1">IF($A402&lt;&gt;$A401,1,MOD(C401-1+(COUNTIFS(D$373:$N$373,$A402)=COUNTIFS(D402:$N402,1)),C$372)+1)</f>
        <v>2</v>
      </c>
      <c r="D402" s="308">
        <f ca="1">IF($A402&lt;&gt;D$373,0,IF($A402&lt;&gt;$A401,1,MOD(D401-1+(COUNTIFS(E$373:$N$373,$A402)=COUNTIFS(E402:$N402,1)),D$372)+1))</f>
        <v>0</v>
      </c>
      <c r="E402" s="308">
        <f ca="1">IF($A402&lt;&gt;E$373,0,IF($A402&lt;&gt;$A401,1,MOD(E401-1+(COUNTIFS(F$373:$N$373,$A402)=COUNTIFS(F402:$N402,1)),E$372)+1))</f>
        <v>1</v>
      </c>
      <c r="F402" s="308">
        <f ca="1">IF($A402&lt;&gt;F$373,0,IF($A402&lt;&gt;$A401,1,MOD(F401-1+(COUNTIFS(G$373:$N$373,$A402)=COUNTIFS(G402:$N402,1)),F$372)+1))</f>
        <v>3</v>
      </c>
      <c r="G402" s="308">
        <f ca="1">IF($A402&lt;&gt;G$373,0,IF($A402&lt;&gt;$A401,1,MOD(G401-1+(COUNTIFS(H$373:$N$373,$A402)=COUNTIFS(H402:$N402,1)),G$372)+1))</f>
        <v>0</v>
      </c>
      <c r="H402" s="308">
        <f ca="1">IF($A402&lt;&gt;H$373,0,IF($A402&lt;&gt;$A401,1,MOD(H401-1+(COUNTIFS(I$373:$N$373,$A402)=COUNTIFS(I402:$N402,1)),H$372)+1))</f>
        <v>0</v>
      </c>
      <c r="I402" s="308">
        <f ca="1">IF($A402&lt;&gt;I$373,0,IF($A402&lt;&gt;$A401,1,MOD(I401-1+(COUNTIFS(N$373:$N$373,$A402)=COUNTIFS(N402:$N402,1)),I$372)+1))</f>
        <v>0</v>
      </c>
      <c r="J402" s="308"/>
      <c r="K402" s="308"/>
      <c r="L402" s="308"/>
      <c r="M402" s="308"/>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10">
        <f ca="1">IF($A403&lt;&gt;$A402,1,MOD(C402-1+(COUNTIFS(D$373:$N$373,$A403)=COUNTIFS(D403:$N403,1)),C$372)+1)</f>
        <v>2</v>
      </c>
      <c r="D403" s="308">
        <f ca="1">IF($A403&lt;&gt;D$373,0,IF($A403&lt;&gt;$A402,1,MOD(D402-1+(COUNTIFS(E$373:$N$373,$A403)=COUNTIFS(E403:$N403,1)),D$372)+1))</f>
        <v>0</v>
      </c>
      <c r="E403" s="308">
        <f ca="1">IF($A403&lt;&gt;E$373,0,IF($A403&lt;&gt;$A402,1,MOD(E402-1+(COUNTIFS(F$373:$N$373,$A403)=COUNTIFS(F403:$N403,1)),E$372)+1))</f>
        <v>2</v>
      </c>
      <c r="F403" s="308">
        <f ca="1">IF($A403&lt;&gt;F$373,0,IF($A403&lt;&gt;$A402,1,MOD(F402-1+(COUNTIFS(G$373:$N$373,$A403)=COUNTIFS(G403:$N403,1)),F$372)+1))</f>
        <v>1</v>
      </c>
      <c r="G403" s="308">
        <f ca="1">IF($A403&lt;&gt;G$373,0,IF($A403&lt;&gt;$A402,1,MOD(G402-1+(COUNTIFS(H$373:$N$373,$A403)=COUNTIFS(H403:$N403,1)),G$372)+1))</f>
        <v>0</v>
      </c>
      <c r="H403" s="308">
        <f ca="1">IF($A403&lt;&gt;H$373,0,IF($A403&lt;&gt;$A402,1,MOD(H402-1+(COUNTIFS(I$373:$N$373,$A403)=COUNTIFS(I403:$N403,1)),H$372)+1))</f>
        <v>0</v>
      </c>
      <c r="I403" s="308">
        <f ca="1">IF($A403&lt;&gt;I$373,0,IF($A403&lt;&gt;$A402,1,MOD(I402-1+(COUNTIFS(N$373:$N$373,$A403)=COUNTIFS(N403:$N403,1)),I$372)+1))</f>
        <v>0</v>
      </c>
      <c r="J403" s="308"/>
      <c r="K403" s="308"/>
      <c r="L403" s="308"/>
      <c r="M403" s="308"/>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10">
        <f ca="1">IF($A404&lt;&gt;$A403,1,MOD(C403-1+(COUNTIFS(D$373:$N$373,$A404)=COUNTIFS(D404:$N404,1)),C$372)+1)</f>
        <v>2</v>
      </c>
      <c r="D404" s="308">
        <f ca="1">IF($A404&lt;&gt;D$373,0,IF($A404&lt;&gt;$A403,1,MOD(D403-1+(COUNTIFS(E$373:$N$373,$A404)=COUNTIFS(E404:$N404,1)),D$372)+1))</f>
        <v>0</v>
      </c>
      <c r="E404" s="308">
        <f ca="1">IF($A404&lt;&gt;E$373,0,IF($A404&lt;&gt;$A403,1,MOD(E403-1+(COUNTIFS(F$373:$N$373,$A404)=COUNTIFS(F404:$N404,1)),E$372)+1))</f>
        <v>2</v>
      </c>
      <c r="F404" s="308">
        <f ca="1">IF($A404&lt;&gt;F$373,0,IF($A404&lt;&gt;$A403,1,MOD(F403-1+(COUNTIFS(G$373:$N$373,$A404)=COUNTIFS(G404:$N404,1)),F$372)+1))</f>
        <v>2</v>
      </c>
      <c r="G404" s="308">
        <f ca="1">IF($A404&lt;&gt;G$373,0,IF($A404&lt;&gt;$A403,1,MOD(G403-1+(COUNTIFS(H$373:$N$373,$A404)=COUNTIFS(H404:$N404,1)),G$372)+1))</f>
        <v>0</v>
      </c>
      <c r="H404" s="308">
        <f ca="1">IF($A404&lt;&gt;H$373,0,IF($A404&lt;&gt;$A403,1,MOD(H403-1+(COUNTIFS(I$373:$N$373,$A404)=COUNTIFS(I404:$N404,1)),H$372)+1))</f>
        <v>0</v>
      </c>
      <c r="I404" s="308">
        <f ca="1">IF($A404&lt;&gt;I$373,0,IF($A404&lt;&gt;$A403,1,MOD(I403-1+(COUNTIFS(N$373:$N$373,$A404)=COUNTIFS(N404:$N404,1)),I$372)+1))</f>
        <v>0</v>
      </c>
      <c r="J404" s="308"/>
      <c r="K404" s="308"/>
      <c r="L404" s="308"/>
      <c r="M404" s="308"/>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10">
        <f ca="1">IF($A405&lt;&gt;$A404,1,MOD(C404-1+(COUNTIFS(D$373:$N$373,$A405)=COUNTIFS(D405:$N405,1)),C$372)+1)</f>
        <v>2</v>
      </c>
      <c r="D405" s="308">
        <f ca="1">IF($A405&lt;&gt;D$373,0,IF($A405&lt;&gt;$A404,1,MOD(D404-1+(COUNTIFS(E$373:$N$373,$A405)=COUNTIFS(E405:$N405,1)),D$372)+1))</f>
        <v>0</v>
      </c>
      <c r="E405" s="308">
        <f ca="1">IF($A405&lt;&gt;E$373,0,IF($A405&lt;&gt;$A404,1,MOD(E404-1+(COUNTIFS(F$373:$N$373,$A405)=COUNTIFS(F405:$N405,1)),E$372)+1))</f>
        <v>2</v>
      </c>
      <c r="F405" s="308">
        <f ca="1">IF($A405&lt;&gt;F$373,0,IF($A405&lt;&gt;$A404,1,MOD(F404-1+(COUNTIFS(G$373:$N$373,$A405)=COUNTIFS(G405:$N405,1)),F$372)+1))</f>
        <v>3</v>
      </c>
      <c r="G405" s="308">
        <f ca="1">IF($A405&lt;&gt;G$373,0,IF($A405&lt;&gt;$A404,1,MOD(G404-1+(COUNTIFS(H$373:$N$373,$A405)=COUNTIFS(H405:$N405,1)),G$372)+1))</f>
        <v>0</v>
      </c>
      <c r="H405" s="308">
        <f ca="1">IF($A405&lt;&gt;H$373,0,IF($A405&lt;&gt;$A404,1,MOD(H404-1+(COUNTIFS(I$373:$N$373,$A405)=COUNTIFS(I405:$N405,1)),H$372)+1))</f>
        <v>0</v>
      </c>
      <c r="I405" s="308">
        <f ca="1">IF($A405&lt;&gt;I$373,0,IF($A405&lt;&gt;$A404,1,MOD(I404-1+(COUNTIFS(N$373:$N$373,$A405)=COUNTIFS(N405:$N405,1)),I$372)+1))</f>
        <v>0</v>
      </c>
      <c r="J405" s="308"/>
      <c r="K405" s="308"/>
      <c r="L405" s="308"/>
      <c r="M405" s="308"/>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10">
        <f ca="1">IF($A406&lt;&gt;$A405,1,MOD(C405-1+(COUNTIFS(D$373:$N$373,$A406)=COUNTIFS(D406:$N406,1)),C$372)+1)</f>
        <v>2</v>
      </c>
      <c r="D406" s="308">
        <f ca="1">IF($A406&lt;&gt;D$373,0,IF($A406&lt;&gt;$A405,1,MOD(D405-1+(COUNTIFS(E$373:$N$373,$A406)=COUNTIFS(E406:$N406,1)),D$372)+1))</f>
        <v>0</v>
      </c>
      <c r="E406" s="308">
        <f ca="1">IF($A406&lt;&gt;E$373,0,IF($A406&lt;&gt;$A405,1,MOD(E405-1+(COUNTIFS(F$373:$N$373,$A406)=COUNTIFS(F406:$N406,1)),E$372)+1))</f>
        <v>3</v>
      </c>
      <c r="F406" s="308">
        <f ca="1">IF($A406&lt;&gt;F$373,0,IF($A406&lt;&gt;$A405,1,MOD(F405-1+(COUNTIFS(G$373:$N$373,$A406)=COUNTIFS(G406:$N406,1)),F$372)+1))</f>
        <v>1</v>
      </c>
      <c r="G406" s="308">
        <f ca="1">IF($A406&lt;&gt;G$373,0,IF($A406&lt;&gt;$A405,1,MOD(G405-1+(COUNTIFS(H$373:$N$373,$A406)=COUNTIFS(H406:$N406,1)),G$372)+1))</f>
        <v>0</v>
      </c>
      <c r="H406" s="308">
        <f ca="1">IF($A406&lt;&gt;H$373,0,IF($A406&lt;&gt;$A405,1,MOD(H405-1+(COUNTIFS(I$373:$N$373,$A406)=COUNTIFS(I406:$N406,1)),H$372)+1))</f>
        <v>0</v>
      </c>
      <c r="I406" s="308">
        <f ca="1">IF($A406&lt;&gt;I$373,0,IF($A406&lt;&gt;$A405,1,MOD(I405-1+(COUNTIFS(N$373:$N$373,$A406)=COUNTIFS(N406:$N406,1)),I$372)+1))</f>
        <v>0</v>
      </c>
      <c r="J406" s="308"/>
      <c r="K406" s="308"/>
      <c r="L406" s="308"/>
      <c r="M406" s="308"/>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10">
        <f ca="1">IF($A407&lt;&gt;$A406,1,MOD(C406-1+(COUNTIFS(D$373:$N$373,$A407)=COUNTIFS(D407:$N407,1)),C$372)+1)</f>
        <v>2</v>
      </c>
      <c r="D407" s="308">
        <f ca="1">IF($A407&lt;&gt;D$373,0,IF($A407&lt;&gt;$A406,1,MOD(D406-1+(COUNTIFS(E$373:$N$373,$A407)=COUNTIFS(E407:$N407,1)),D$372)+1))</f>
        <v>0</v>
      </c>
      <c r="E407" s="308">
        <f ca="1">IF($A407&lt;&gt;E$373,0,IF($A407&lt;&gt;$A406,1,MOD(E406-1+(COUNTIFS(F$373:$N$373,$A407)=COUNTIFS(F407:$N407,1)),E$372)+1))</f>
        <v>3</v>
      </c>
      <c r="F407" s="308">
        <f ca="1">IF($A407&lt;&gt;F$373,0,IF($A407&lt;&gt;$A406,1,MOD(F406-1+(COUNTIFS(G$373:$N$373,$A407)=COUNTIFS(G407:$N407,1)),F$372)+1))</f>
        <v>2</v>
      </c>
      <c r="G407" s="308">
        <f ca="1">IF($A407&lt;&gt;G$373,0,IF($A407&lt;&gt;$A406,1,MOD(G406-1+(COUNTIFS(H$373:$N$373,$A407)=COUNTIFS(H407:$N407,1)),G$372)+1))</f>
        <v>0</v>
      </c>
      <c r="H407" s="308">
        <f ca="1">IF($A407&lt;&gt;H$373,0,IF($A407&lt;&gt;$A406,1,MOD(H406-1+(COUNTIFS(I$373:$N$373,$A407)=COUNTIFS(I407:$N407,1)),H$372)+1))</f>
        <v>0</v>
      </c>
      <c r="I407" s="308">
        <f ca="1">IF($A407&lt;&gt;I$373,0,IF($A407&lt;&gt;$A406,1,MOD(I406-1+(COUNTIFS(N$373:$N$373,$A407)=COUNTIFS(N407:$N407,1)),I$372)+1))</f>
        <v>0</v>
      </c>
      <c r="J407" s="308"/>
      <c r="K407" s="308"/>
      <c r="L407" s="308"/>
      <c r="M407" s="308"/>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10">
        <f ca="1">IF($A408&lt;&gt;$A407,1,MOD(C407-1+(COUNTIFS(D$373:$N$373,$A408)=COUNTIFS(D408:$N408,1)),C$372)+1)</f>
        <v>2</v>
      </c>
      <c r="D408" s="308">
        <f ca="1">IF($A408&lt;&gt;D$373,0,IF($A408&lt;&gt;$A407,1,MOD(D407-1+(COUNTIFS(E$373:$N$373,$A408)=COUNTIFS(E408:$N408,1)),D$372)+1))</f>
        <v>0</v>
      </c>
      <c r="E408" s="308">
        <f ca="1">IF($A408&lt;&gt;E$373,0,IF($A408&lt;&gt;$A407,1,MOD(E407-1+(COUNTIFS(F$373:$N$373,$A408)=COUNTIFS(F408:$N408,1)),E$372)+1))</f>
        <v>3</v>
      </c>
      <c r="F408" s="308">
        <f ca="1">IF($A408&lt;&gt;F$373,0,IF($A408&lt;&gt;$A407,1,MOD(F407-1+(COUNTIFS(G$373:$N$373,$A408)=COUNTIFS(G408:$N408,1)),F$372)+1))</f>
        <v>3</v>
      </c>
      <c r="G408" s="308">
        <f ca="1">IF($A408&lt;&gt;G$373,0,IF($A408&lt;&gt;$A407,1,MOD(G407-1+(COUNTIFS(H$373:$N$373,$A408)=COUNTIFS(H408:$N408,1)),G$372)+1))</f>
        <v>0</v>
      </c>
      <c r="H408" s="308">
        <f ca="1">IF($A408&lt;&gt;H$373,0,IF($A408&lt;&gt;$A407,1,MOD(H407-1+(COUNTIFS(I$373:$N$373,$A408)=COUNTIFS(I408:$N408,1)),H$372)+1))</f>
        <v>0</v>
      </c>
      <c r="I408" s="308">
        <f ca="1">IF($A408&lt;&gt;I$373,0,IF($A408&lt;&gt;$A407,1,MOD(I407-1+(COUNTIFS(N$373:$N$373,$A408)=COUNTIFS(N408:$N408,1)),I$372)+1))</f>
        <v>0</v>
      </c>
      <c r="J408" s="308"/>
      <c r="K408" s="308"/>
      <c r="L408" s="308"/>
      <c r="M408" s="308"/>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10">
        <f ca="1">IF($A409&lt;&gt;$A408,1,MOD(C408-1+(COUNTIFS(D$373:$N$373,$A409)=COUNTIFS(D409:$N409,1)),C$372)+1)</f>
        <v>3</v>
      </c>
      <c r="D409" s="308">
        <f ca="1">IF($A409&lt;&gt;D$373,0,IF($A409&lt;&gt;$A408,1,MOD(D408-1+(COUNTIFS(E$373:$N$373,$A409)=COUNTIFS(E409:$N409,1)),D$372)+1))</f>
        <v>0</v>
      </c>
      <c r="E409" s="308">
        <f ca="1">IF($A409&lt;&gt;E$373,0,IF($A409&lt;&gt;$A408,1,MOD(E408-1+(COUNTIFS(F$373:$N$373,$A409)=COUNTIFS(F409:$N409,1)),E$372)+1))</f>
        <v>1</v>
      </c>
      <c r="F409" s="308">
        <f ca="1">IF($A409&lt;&gt;F$373,0,IF($A409&lt;&gt;$A408,1,MOD(F408-1+(COUNTIFS(G$373:$N$373,$A409)=COUNTIFS(G409:$N409,1)),F$372)+1))</f>
        <v>1</v>
      </c>
      <c r="G409" s="308">
        <f ca="1">IF($A409&lt;&gt;G$373,0,IF($A409&lt;&gt;$A408,1,MOD(G408-1+(COUNTIFS(H$373:$N$373,$A409)=COUNTIFS(H409:$N409,1)),G$372)+1))</f>
        <v>0</v>
      </c>
      <c r="H409" s="308">
        <f ca="1">IF($A409&lt;&gt;H$373,0,IF($A409&lt;&gt;$A408,1,MOD(H408-1+(COUNTIFS(I$373:$N$373,$A409)=COUNTIFS(I409:$N409,1)),H$372)+1))</f>
        <v>0</v>
      </c>
      <c r="I409" s="308">
        <f ca="1">IF($A409&lt;&gt;I$373,0,IF($A409&lt;&gt;$A408,1,MOD(I408-1+(COUNTIFS(N$373:$N$373,$A409)=COUNTIFS(N409:$N409,1)),I$372)+1))</f>
        <v>0</v>
      </c>
      <c r="J409" s="308"/>
      <c r="K409" s="308"/>
      <c r="L409" s="308"/>
      <c r="M409" s="308"/>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10">
        <f ca="1">IF($A410&lt;&gt;$A409,1,MOD(C409-1+(COUNTIFS(D$373:$N$373,$A410)=COUNTIFS(D410:$N410,1)),C$372)+1)</f>
        <v>3</v>
      </c>
      <c r="D410" s="308">
        <f ca="1">IF($A410&lt;&gt;D$373,0,IF($A410&lt;&gt;$A409,1,MOD(D409-1+(COUNTIFS(E$373:$N$373,$A410)=COUNTIFS(E410:$N410,1)),D$372)+1))</f>
        <v>0</v>
      </c>
      <c r="E410" s="308">
        <f ca="1">IF($A410&lt;&gt;E$373,0,IF($A410&lt;&gt;$A409,1,MOD(E409-1+(COUNTIFS(F$373:$N$373,$A410)=COUNTIFS(F410:$N410,1)),E$372)+1))</f>
        <v>1</v>
      </c>
      <c r="F410" s="308">
        <f ca="1">IF($A410&lt;&gt;F$373,0,IF($A410&lt;&gt;$A409,1,MOD(F409-1+(COUNTIFS(G$373:$N$373,$A410)=COUNTIFS(G410:$N410,1)),F$372)+1))</f>
        <v>2</v>
      </c>
      <c r="G410" s="308">
        <f ca="1">IF($A410&lt;&gt;G$373,0,IF($A410&lt;&gt;$A409,1,MOD(G409-1+(COUNTIFS(H$373:$N$373,$A410)=COUNTIFS(H410:$N410,1)),G$372)+1))</f>
        <v>0</v>
      </c>
      <c r="H410" s="308">
        <f ca="1">IF($A410&lt;&gt;H$373,0,IF($A410&lt;&gt;$A409,1,MOD(H409-1+(COUNTIFS(I$373:$N$373,$A410)=COUNTIFS(I410:$N410,1)),H$372)+1))</f>
        <v>0</v>
      </c>
      <c r="I410" s="308">
        <f ca="1">IF($A410&lt;&gt;I$373,0,IF($A410&lt;&gt;$A409,1,MOD(I409-1+(COUNTIFS(N$373:$N$373,$A410)=COUNTIFS(N410:$N410,1)),I$372)+1))</f>
        <v>0</v>
      </c>
      <c r="J410" s="308"/>
      <c r="K410" s="308"/>
      <c r="L410" s="308"/>
      <c r="M410" s="308"/>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10">
        <f ca="1">IF($A411&lt;&gt;$A410,1,MOD(C410-1+(COUNTIFS(D$373:$N$373,$A411)=COUNTIFS(D411:$N411,1)),C$372)+1)</f>
        <v>3</v>
      </c>
      <c r="D411" s="308">
        <f ca="1">IF($A411&lt;&gt;D$373,0,IF($A411&lt;&gt;$A410,1,MOD(D410-1+(COUNTIFS(E$373:$N$373,$A411)=COUNTIFS(E411:$N411,1)),D$372)+1))</f>
        <v>0</v>
      </c>
      <c r="E411" s="308">
        <f ca="1">IF($A411&lt;&gt;E$373,0,IF($A411&lt;&gt;$A410,1,MOD(E410-1+(COUNTIFS(F$373:$N$373,$A411)=COUNTIFS(F411:$N411,1)),E$372)+1))</f>
        <v>1</v>
      </c>
      <c r="F411" s="308">
        <f ca="1">IF($A411&lt;&gt;F$373,0,IF($A411&lt;&gt;$A410,1,MOD(F410-1+(COUNTIFS(G$373:$N$373,$A411)=COUNTIFS(G411:$N411,1)),F$372)+1))</f>
        <v>3</v>
      </c>
      <c r="G411" s="308">
        <f ca="1">IF($A411&lt;&gt;G$373,0,IF($A411&lt;&gt;$A410,1,MOD(G410-1+(COUNTIFS(H$373:$N$373,$A411)=COUNTIFS(H411:$N411,1)),G$372)+1))</f>
        <v>0</v>
      </c>
      <c r="H411" s="308">
        <f ca="1">IF($A411&lt;&gt;H$373,0,IF($A411&lt;&gt;$A410,1,MOD(H410-1+(COUNTIFS(I$373:$N$373,$A411)=COUNTIFS(I411:$N411,1)),H$372)+1))</f>
        <v>0</v>
      </c>
      <c r="I411" s="308">
        <f ca="1">IF($A411&lt;&gt;I$373,0,IF($A411&lt;&gt;$A410,1,MOD(I410-1+(COUNTIFS(N$373:$N$373,$A411)=COUNTIFS(N411:$N411,1)),I$372)+1))</f>
        <v>0</v>
      </c>
      <c r="J411" s="308"/>
      <c r="K411" s="308"/>
      <c r="L411" s="308"/>
      <c r="M411" s="308"/>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10">
        <f ca="1">IF($A412&lt;&gt;$A411,1,MOD(C411-1+(COUNTIFS(D$373:$N$373,$A412)=COUNTIFS(D412:$N412,1)),C$372)+1)</f>
        <v>3</v>
      </c>
      <c r="D412" s="308">
        <f ca="1">IF($A412&lt;&gt;D$373,0,IF($A412&lt;&gt;$A411,1,MOD(D411-1+(COUNTIFS(E$373:$N$373,$A412)=COUNTIFS(E412:$N412,1)),D$372)+1))</f>
        <v>0</v>
      </c>
      <c r="E412" s="308">
        <f ca="1">IF($A412&lt;&gt;E$373,0,IF($A412&lt;&gt;$A411,1,MOD(E411-1+(COUNTIFS(F$373:$N$373,$A412)=COUNTIFS(F412:$N412,1)),E$372)+1))</f>
        <v>2</v>
      </c>
      <c r="F412" s="308">
        <f ca="1">IF($A412&lt;&gt;F$373,0,IF($A412&lt;&gt;$A411,1,MOD(F411-1+(COUNTIFS(G$373:$N$373,$A412)=COUNTIFS(G412:$N412,1)),F$372)+1))</f>
        <v>1</v>
      </c>
      <c r="G412" s="308">
        <f ca="1">IF($A412&lt;&gt;G$373,0,IF($A412&lt;&gt;$A411,1,MOD(G411-1+(COUNTIFS(H$373:$N$373,$A412)=COUNTIFS(H412:$N412,1)),G$372)+1))</f>
        <v>0</v>
      </c>
      <c r="H412" s="308">
        <f ca="1">IF($A412&lt;&gt;H$373,0,IF($A412&lt;&gt;$A411,1,MOD(H411-1+(COUNTIFS(I$373:$N$373,$A412)=COUNTIFS(I412:$N412,1)),H$372)+1))</f>
        <v>0</v>
      </c>
      <c r="I412" s="308">
        <f ca="1">IF($A412&lt;&gt;I$373,0,IF($A412&lt;&gt;$A411,1,MOD(I411-1+(COUNTIFS(N$373:$N$373,$A412)=COUNTIFS(N412:$N412,1)),I$372)+1))</f>
        <v>0</v>
      </c>
      <c r="J412" s="308"/>
      <c r="K412" s="308"/>
      <c r="L412" s="308"/>
      <c r="M412" s="308"/>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10">
        <f ca="1">IF($A413&lt;&gt;$A412,1,MOD(C412-1+(COUNTIFS(D$373:$N$373,$A413)=COUNTIFS(D413:$N413,1)),C$372)+1)</f>
        <v>3</v>
      </c>
      <c r="D413" s="308">
        <f ca="1">IF($A413&lt;&gt;D$373,0,IF($A413&lt;&gt;$A412,1,MOD(D412-1+(COUNTIFS(E$373:$N$373,$A413)=COUNTIFS(E413:$N413,1)),D$372)+1))</f>
        <v>0</v>
      </c>
      <c r="E413" s="308">
        <f ca="1">IF($A413&lt;&gt;E$373,0,IF($A413&lt;&gt;$A412,1,MOD(E412-1+(COUNTIFS(F$373:$N$373,$A413)=COUNTIFS(F413:$N413,1)),E$372)+1))</f>
        <v>2</v>
      </c>
      <c r="F413" s="308">
        <f ca="1">IF($A413&lt;&gt;F$373,0,IF($A413&lt;&gt;$A412,1,MOD(F412-1+(COUNTIFS(G$373:$N$373,$A413)=COUNTIFS(G413:$N413,1)),F$372)+1))</f>
        <v>2</v>
      </c>
      <c r="G413" s="308">
        <f ca="1">IF($A413&lt;&gt;G$373,0,IF($A413&lt;&gt;$A412,1,MOD(G412-1+(COUNTIFS(H$373:$N$373,$A413)=COUNTIFS(H413:$N413,1)),G$372)+1))</f>
        <v>0</v>
      </c>
      <c r="H413" s="308">
        <f ca="1">IF($A413&lt;&gt;H$373,0,IF($A413&lt;&gt;$A412,1,MOD(H412-1+(COUNTIFS(I$373:$N$373,$A413)=COUNTIFS(I413:$N413,1)),H$372)+1))</f>
        <v>0</v>
      </c>
      <c r="I413" s="308">
        <f ca="1">IF($A413&lt;&gt;I$373,0,IF($A413&lt;&gt;$A412,1,MOD(I412-1+(COUNTIFS(N$373:$N$373,$A413)=COUNTIFS(N413:$N413,1)),I$372)+1))</f>
        <v>0</v>
      </c>
      <c r="J413" s="308"/>
      <c r="K413" s="308"/>
      <c r="L413" s="308"/>
      <c r="M413" s="308"/>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10">
        <f ca="1">IF($A414&lt;&gt;$A413,1,MOD(C413-1+(COUNTIFS(D$373:$N$373,$A414)=COUNTIFS(D414:$N414,1)),C$372)+1)</f>
        <v>3</v>
      </c>
      <c r="D414" s="308">
        <f ca="1">IF($A414&lt;&gt;D$373,0,IF($A414&lt;&gt;$A413,1,MOD(D413-1+(COUNTIFS(E$373:$N$373,$A414)=COUNTIFS(E414:$N414,1)),D$372)+1))</f>
        <v>0</v>
      </c>
      <c r="E414" s="308">
        <f ca="1">IF($A414&lt;&gt;E$373,0,IF($A414&lt;&gt;$A413,1,MOD(E413-1+(COUNTIFS(F$373:$N$373,$A414)=COUNTIFS(F414:$N414,1)),E$372)+1))</f>
        <v>2</v>
      </c>
      <c r="F414" s="308">
        <f ca="1">IF($A414&lt;&gt;F$373,0,IF($A414&lt;&gt;$A413,1,MOD(F413-1+(COUNTIFS(G$373:$N$373,$A414)=COUNTIFS(G414:$N414,1)),F$372)+1))</f>
        <v>3</v>
      </c>
      <c r="G414" s="308">
        <f ca="1">IF($A414&lt;&gt;G$373,0,IF($A414&lt;&gt;$A413,1,MOD(G413-1+(COUNTIFS(H$373:$N$373,$A414)=COUNTIFS(H414:$N414,1)),G$372)+1))</f>
        <v>0</v>
      </c>
      <c r="H414" s="308">
        <f ca="1">IF($A414&lt;&gt;H$373,0,IF($A414&lt;&gt;$A413,1,MOD(H413-1+(COUNTIFS(I$373:$N$373,$A414)=COUNTIFS(I414:$N414,1)),H$372)+1))</f>
        <v>0</v>
      </c>
      <c r="I414" s="308">
        <f ca="1">IF($A414&lt;&gt;I$373,0,IF($A414&lt;&gt;$A413,1,MOD(I413-1+(COUNTIFS(N$373:$N$373,$A414)=COUNTIFS(N414:$N414,1)),I$372)+1))</f>
        <v>0</v>
      </c>
      <c r="J414" s="308"/>
      <c r="K414" s="308"/>
      <c r="L414" s="308"/>
      <c r="M414" s="308"/>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10">
        <f ca="1">IF($A415&lt;&gt;$A414,1,MOD(C414-1+(COUNTIFS(D$373:$N$373,$A415)=COUNTIFS(D415:$N415,1)),C$372)+1)</f>
        <v>3</v>
      </c>
      <c r="D415" s="308">
        <f ca="1">IF($A415&lt;&gt;D$373,0,IF($A415&lt;&gt;$A414,1,MOD(D414-1+(COUNTIFS(E$373:$N$373,$A415)=COUNTIFS(E415:$N415,1)),D$372)+1))</f>
        <v>0</v>
      </c>
      <c r="E415" s="308">
        <f ca="1">IF($A415&lt;&gt;E$373,0,IF($A415&lt;&gt;$A414,1,MOD(E414-1+(COUNTIFS(F$373:$N$373,$A415)=COUNTIFS(F415:$N415,1)),E$372)+1))</f>
        <v>3</v>
      </c>
      <c r="F415" s="308">
        <f ca="1">IF($A415&lt;&gt;F$373,0,IF($A415&lt;&gt;$A414,1,MOD(F414-1+(COUNTIFS(G$373:$N$373,$A415)=COUNTIFS(G415:$N415,1)),F$372)+1))</f>
        <v>1</v>
      </c>
      <c r="G415" s="308">
        <f ca="1">IF($A415&lt;&gt;G$373,0,IF($A415&lt;&gt;$A414,1,MOD(G414-1+(COUNTIFS(H$373:$N$373,$A415)=COUNTIFS(H415:$N415,1)),G$372)+1))</f>
        <v>0</v>
      </c>
      <c r="H415" s="308">
        <f ca="1">IF($A415&lt;&gt;H$373,0,IF($A415&lt;&gt;$A414,1,MOD(H414-1+(COUNTIFS(I$373:$N$373,$A415)=COUNTIFS(I415:$N415,1)),H$372)+1))</f>
        <v>0</v>
      </c>
      <c r="I415" s="308">
        <f ca="1">IF($A415&lt;&gt;I$373,0,IF($A415&lt;&gt;$A414,1,MOD(I414-1+(COUNTIFS(N$373:$N$373,$A415)=COUNTIFS(N415:$N415,1)),I$372)+1))</f>
        <v>0</v>
      </c>
      <c r="J415" s="308"/>
      <c r="K415" s="308"/>
      <c r="L415" s="308"/>
      <c r="M415" s="308"/>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10">
        <f ca="1">IF($A416&lt;&gt;$A415,1,MOD(C415-1+(COUNTIFS(D$373:$N$373,$A416)=COUNTIFS(D416:$N416,1)),C$372)+1)</f>
        <v>3</v>
      </c>
      <c r="D416" s="308">
        <f ca="1">IF($A416&lt;&gt;D$373,0,IF($A416&lt;&gt;$A415,1,MOD(D415-1+(COUNTIFS(E$373:$N$373,$A416)=COUNTIFS(E416:$N416,1)),D$372)+1))</f>
        <v>0</v>
      </c>
      <c r="E416" s="308">
        <f ca="1">IF($A416&lt;&gt;E$373,0,IF($A416&lt;&gt;$A415,1,MOD(E415-1+(COUNTIFS(F$373:$N$373,$A416)=COUNTIFS(F416:$N416,1)),E$372)+1))</f>
        <v>3</v>
      </c>
      <c r="F416" s="308">
        <f ca="1">IF($A416&lt;&gt;F$373,0,IF($A416&lt;&gt;$A415,1,MOD(F415-1+(COUNTIFS(G$373:$N$373,$A416)=COUNTIFS(G416:$N416,1)),F$372)+1))</f>
        <v>2</v>
      </c>
      <c r="G416" s="308">
        <f ca="1">IF($A416&lt;&gt;G$373,0,IF($A416&lt;&gt;$A415,1,MOD(G415-1+(COUNTIFS(H$373:$N$373,$A416)=COUNTIFS(H416:$N416,1)),G$372)+1))</f>
        <v>0</v>
      </c>
      <c r="H416" s="308">
        <f ca="1">IF($A416&lt;&gt;H$373,0,IF($A416&lt;&gt;$A415,1,MOD(H415-1+(COUNTIFS(I$373:$N$373,$A416)=COUNTIFS(I416:$N416,1)),H$372)+1))</f>
        <v>0</v>
      </c>
      <c r="I416" s="308">
        <f ca="1">IF($A416&lt;&gt;I$373,0,IF($A416&lt;&gt;$A415,1,MOD(I415-1+(COUNTIFS(N$373:$N$373,$A416)=COUNTIFS(N416:$N416,1)),I$372)+1))</f>
        <v>0</v>
      </c>
      <c r="J416" s="308"/>
      <c r="K416" s="308"/>
      <c r="L416" s="308"/>
      <c r="M416" s="308"/>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10">
        <f ca="1">IF($A417&lt;&gt;$A416,1,MOD(C416-1+(COUNTIFS(D$373:$N$373,$A417)=COUNTIFS(D417:$N417,1)),C$372)+1)</f>
        <v>3</v>
      </c>
      <c r="D417" s="308">
        <f ca="1">IF($A417&lt;&gt;D$373,0,IF($A417&lt;&gt;$A416,1,MOD(D416-1+(COUNTIFS(E$373:$N$373,$A417)=COUNTIFS(E417:$N417,1)),D$372)+1))</f>
        <v>0</v>
      </c>
      <c r="E417" s="308">
        <f ca="1">IF($A417&lt;&gt;E$373,0,IF($A417&lt;&gt;$A416,1,MOD(E416-1+(COUNTIFS(F$373:$N$373,$A417)=COUNTIFS(F417:$N417,1)),E$372)+1))</f>
        <v>3</v>
      </c>
      <c r="F417" s="308">
        <f ca="1">IF($A417&lt;&gt;F$373,0,IF($A417&lt;&gt;$A416,1,MOD(F416-1+(COUNTIFS(G$373:$N$373,$A417)=COUNTIFS(G417:$N417,1)),F$372)+1))</f>
        <v>3</v>
      </c>
      <c r="G417" s="308">
        <f ca="1">IF($A417&lt;&gt;G$373,0,IF($A417&lt;&gt;$A416,1,MOD(G416-1+(COUNTIFS(H$373:$N$373,$A417)=COUNTIFS(H417:$N417,1)),G$372)+1))</f>
        <v>0</v>
      </c>
      <c r="H417" s="308">
        <f ca="1">IF($A417&lt;&gt;H$373,0,IF($A417&lt;&gt;$A416,1,MOD(H416-1+(COUNTIFS(I$373:$N$373,$A417)=COUNTIFS(I417:$N417,1)),H$372)+1))</f>
        <v>0</v>
      </c>
      <c r="I417" s="308">
        <f ca="1">IF($A417&lt;&gt;I$373,0,IF($A417&lt;&gt;$A416,1,MOD(I416-1+(COUNTIFS(N$373:$N$373,$A417)=COUNTIFS(N417:$N417,1)),I$372)+1))</f>
        <v>0</v>
      </c>
      <c r="J417" s="308"/>
      <c r="K417" s="308"/>
      <c r="L417" s="308"/>
      <c r="M417" s="308"/>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10">
        <f ca="1">IF($A418&lt;&gt;$A417,1,MOD(C417-1+(COUNTIFS(D$373:$N$373,$A418)=COUNTIFS(D418:$N418,1)),C$372)+1)</f>
        <v>1</v>
      </c>
      <c r="D418" s="308">
        <f ca="1">IF($A418&lt;&gt;D$373,0,IF($A418&lt;&gt;$A417,1,MOD(D417-1+(COUNTIFS(E$373:$N$373,$A418)=COUNTIFS(E418:$N418,1)),D$372)+1))</f>
        <v>0</v>
      </c>
      <c r="E418" s="308">
        <f ca="1">IF($A418&lt;&gt;E$373,0,IF($A418&lt;&gt;$A417,1,MOD(E417-1+(COUNTIFS(F$373:$N$373,$A418)=COUNTIFS(F418:$N418,1)),E$372)+1))</f>
        <v>1</v>
      </c>
      <c r="F418" s="308">
        <f ca="1">IF($A418&lt;&gt;F$373,0,IF($A418&lt;&gt;$A417,1,MOD(F417-1+(COUNTIFS(G$373:$N$373,$A418)=COUNTIFS(G418:$N418,1)),F$372)+1))</f>
        <v>1</v>
      </c>
      <c r="G418" s="308">
        <f ca="1">IF($A418&lt;&gt;G$373,0,IF($A418&lt;&gt;$A417,1,MOD(G417-1+(COUNTIFS(H$373:$N$373,$A418)=COUNTIFS(H418:$N418,1)),G$372)+1))</f>
        <v>0</v>
      </c>
      <c r="H418" s="308">
        <f ca="1">IF($A418&lt;&gt;H$373,0,IF($A418&lt;&gt;$A417,1,MOD(H417-1+(COUNTIFS(I$373:$N$373,$A418)=COUNTIFS(I418:$N418,1)),H$372)+1))</f>
        <v>0</v>
      </c>
      <c r="I418" s="308">
        <f ca="1">IF($A418&lt;&gt;I$373,0,IF($A418&lt;&gt;$A417,1,MOD(I417-1+(COUNTIFS(N$373:$N$373,$A418)=COUNTIFS(N418:$N418,1)),I$372)+1))</f>
        <v>0</v>
      </c>
      <c r="J418" s="308"/>
      <c r="K418" s="308"/>
      <c r="L418" s="308"/>
      <c r="M418" s="308"/>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10">
        <f ca="1">IF($A419&lt;&gt;$A418,1,MOD(C418-1+(COUNTIFS(D$373:$N$373,$A419)=COUNTIFS(D419:$N419,1)),C$372)+1)</f>
        <v>1</v>
      </c>
      <c r="D419" s="308">
        <f ca="1">IF($A419&lt;&gt;D$373,0,IF($A419&lt;&gt;$A418,1,MOD(D418-1+(COUNTIFS(E$373:$N$373,$A419)=COUNTIFS(E419:$N419,1)),D$372)+1))</f>
        <v>0</v>
      </c>
      <c r="E419" s="308">
        <f ca="1">IF($A419&lt;&gt;E$373,0,IF($A419&lt;&gt;$A418,1,MOD(E418-1+(COUNTIFS(F$373:$N$373,$A419)=COUNTIFS(F419:$N419,1)),E$372)+1))</f>
        <v>1</v>
      </c>
      <c r="F419" s="308">
        <f ca="1">IF($A419&lt;&gt;F$373,0,IF($A419&lt;&gt;$A418,1,MOD(F418-1+(COUNTIFS(G$373:$N$373,$A419)=COUNTIFS(G419:$N419,1)),F$372)+1))</f>
        <v>2</v>
      </c>
      <c r="G419" s="308">
        <f ca="1">IF($A419&lt;&gt;G$373,0,IF($A419&lt;&gt;$A418,1,MOD(G418-1+(COUNTIFS(H$373:$N$373,$A419)=COUNTIFS(H419:$N419,1)),G$372)+1))</f>
        <v>0</v>
      </c>
      <c r="H419" s="308">
        <f ca="1">IF($A419&lt;&gt;H$373,0,IF($A419&lt;&gt;$A418,1,MOD(H418-1+(COUNTIFS(I$373:$N$373,$A419)=COUNTIFS(I419:$N419,1)),H$372)+1))</f>
        <v>0</v>
      </c>
      <c r="I419" s="308">
        <f ca="1">IF($A419&lt;&gt;I$373,0,IF($A419&lt;&gt;$A418,1,MOD(I418-1+(COUNTIFS(N$373:$N$373,$A419)=COUNTIFS(N419:$N419,1)),I$372)+1))</f>
        <v>0</v>
      </c>
      <c r="J419" s="308"/>
      <c r="K419" s="308"/>
      <c r="L419" s="308"/>
      <c r="M419" s="308"/>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10">
        <f ca="1">IF($A420&lt;&gt;$A419,1,MOD(C419-1+(COUNTIFS(D$373:$N$373,$A420)=COUNTIFS(D420:$N420,1)),C$372)+1)</f>
        <v>1</v>
      </c>
      <c r="D420" s="308">
        <f ca="1">IF($A420&lt;&gt;D$373,0,IF($A420&lt;&gt;$A419,1,MOD(D419-1+(COUNTIFS(E$373:$N$373,$A420)=COUNTIFS(E420:$N420,1)),D$372)+1))</f>
        <v>0</v>
      </c>
      <c r="E420" s="308">
        <f ca="1">IF($A420&lt;&gt;E$373,0,IF($A420&lt;&gt;$A419,1,MOD(E419-1+(COUNTIFS(F$373:$N$373,$A420)=COUNTIFS(F420:$N420,1)),E$372)+1))</f>
        <v>1</v>
      </c>
      <c r="F420" s="308">
        <f ca="1">IF($A420&lt;&gt;F$373,0,IF($A420&lt;&gt;$A419,1,MOD(F419-1+(COUNTIFS(G$373:$N$373,$A420)=COUNTIFS(G420:$N420,1)),F$372)+1))</f>
        <v>3</v>
      </c>
      <c r="G420" s="308">
        <f ca="1">IF($A420&lt;&gt;G$373,0,IF($A420&lt;&gt;$A419,1,MOD(G419-1+(COUNTIFS(H$373:$N$373,$A420)=COUNTIFS(H420:$N420,1)),G$372)+1))</f>
        <v>0</v>
      </c>
      <c r="H420" s="308">
        <f ca="1">IF($A420&lt;&gt;H$373,0,IF($A420&lt;&gt;$A419,1,MOD(H419-1+(COUNTIFS(I$373:$N$373,$A420)=COUNTIFS(I420:$N420,1)),H$372)+1))</f>
        <v>0</v>
      </c>
      <c r="I420" s="308">
        <f ca="1">IF($A420&lt;&gt;I$373,0,IF($A420&lt;&gt;$A419,1,MOD(I419-1+(COUNTIFS(N$373:$N$373,$A420)=COUNTIFS(N420:$N420,1)),I$372)+1))</f>
        <v>0</v>
      </c>
      <c r="J420" s="308"/>
      <c r="K420" s="308"/>
      <c r="L420" s="308"/>
      <c r="M420" s="308"/>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10">
        <f ca="1">IF($A421&lt;&gt;$A420,1,MOD(C420-1+(COUNTIFS(D$373:$N$373,$A421)=COUNTIFS(D421:$N421,1)),C$372)+1)</f>
        <v>1</v>
      </c>
      <c r="D421" s="308">
        <f ca="1">IF($A421&lt;&gt;D$373,0,IF($A421&lt;&gt;$A420,1,MOD(D420-1+(COUNTIFS(E$373:$N$373,$A421)=COUNTIFS(E421:$N421,1)),D$372)+1))</f>
        <v>0</v>
      </c>
      <c r="E421" s="308">
        <f ca="1">IF($A421&lt;&gt;E$373,0,IF($A421&lt;&gt;$A420,1,MOD(E420-1+(COUNTIFS(F$373:$N$373,$A421)=COUNTIFS(F421:$N421,1)),E$372)+1))</f>
        <v>2</v>
      </c>
      <c r="F421" s="308">
        <f ca="1">IF($A421&lt;&gt;F$373,0,IF($A421&lt;&gt;$A420,1,MOD(F420-1+(COUNTIFS(G$373:$N$373,$A421)=COUNTIFS(G421:$N421,1)),F$372)+1))</f>
        <v>1</v>
      </c>
      <c r="G421" s="308">
        <f ca="1">IF($A421&lt;&gt;G$373,0,IF($A421&lt;&gt;$A420,1,MOD(G420-1+(COUNTIFS(H$373:$N$373,$A421)=COUNTIFS(H421:$N421,1)),G$372)+1))</f>
        <v>0</v>
      </c>
      <c r="H421" s="308">
        <f ca="1">IF($A421&lt;&gt;H$373,0,IF($A421&lt;&gt;$A420,1,MOD(H420-1+(COUNTIFS(I$373:$N$373,$A421)=COUNTIFS(I421:$N421,1)),H$372)+1))</f>
        <v>0</v>
      </c>
      <c r="I421" s="308">
        <f ca="1">IF($A421&lt;&gt;I$373,0,IF($A421&lt;&gt;$A420,1,MOD(I420-1+(COUNTIFS(N$373:$N$373,$A421)=COUNTIFS(N421:$N421,1)),I$372)+1))</f>
        <v>0</v>
      </c>
      <c r="J421" s="308"/>
      <c r="K421" s="308"/>
      <c r="L421" s="308"/>
      <c r="M421" s="308"/>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10">
        <f ca="1">IF($A422&lt;&gt;$A421,1,MOD(C421-1+(COUNTIFS(D$373:$N$373,$A422)=COUNTIFS(D422:$N422,1)),C$372)+1)</f>
        <v>1</v>
      </c>
      <c r="D422" s="308">
        <f ca="1">IF($A422&lt;&gt;D$373,0,IF($A422&lt;&gt;$A421,1,MOD(D421-1+(COUNTIFS(E$373:$N$373,$A422)=COUNTIFS(E422:$N422,1)),D$372)+1))</f>
        <v>0</v>
      </c>
      <c r="E422" s="308">
        <f ca="1">IF($A422&lt;&gt;E$373,0,IF($A422&lt;&gt;$A421,1,MOD(E421-1+(COUNTIFS(F$373:$N$373,$A422)=COUNTIFS(F422:$N422,1)),E$372)+1))</f>
        <v>2</v>
      </c>
      <c r="F422" s="308">
        <f ca="1">IF($A422&lt;&gt;F$373,0,IF($A422&lt;&gt;$A421,1,MOD(F421-1+(COUNTIFS(G$373:$N$373,$A422)=COUNTIFS(G422:$N422,1)),F$372)+1))</f>
        <v>2</v>
      </c>
      <c r="G422" s="308">
        <f ca="1">IF($A422&lt;&gt;G$373,0,IF($A422&lt;&gt;$A421,1,MOD(G421-1+(COUNTIFS(H$373:$N$373,$A422)=COUNTIFS(H422:$N422,1)),G$372)+1))</f>
        <v>0</v>
      </c>
      <c r="H422" s="308">
        <f ca="1">IF($A422&lt;&gt;H$373,0,IF($A422&lt;&gt;$A421,1,MOD(H421-1+(COUNTIFS(I$373:$N$373,$A422)=COUNTIFS(I422:$N422,1)),H$372)+1))</f>
        <v>0</v>
      </c>
      <c r="I422" s="308">
        <f ca="1">IF($A422&lt;&gt;I$373,0,IF($A422&lt;&gt;$A421,1,MOD(I421-1+(COUNTIFS(N$373:$N$373,$A422)=COUNTIFS(N422:$N422,1)),I$372)+1))</f>
        <v>0</v>
      </c>
      <c r="J422" s="308"/>
      <c r="K422" s="308"/>
      <c r="L422" s="308"/>
      <c r="M422" s="308"/>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10">
        <f ca="1">IF($A423&lt;&gt;$A422,1,MOD(C422-1+(COUNTIFS(D$373:$N$373,$A423)=COUNTIFS(D423:$N423,1)),C$372)+1)</f>
        <v>1</v>
      </c>
      <c r="D423" s="308">
        <f ca="1">IF($A423&lt;&gt;D$373,0,IF($A423&lt;&gt;$A422,1,MOD(D422-1+(COUNTIFS(E$373:$N$373,$A423)=COUNTIFS(E423:$N423,1)),D$372)+1))</f>
        <v>0</v>
      </c>
      <c r="E423" s="308">
        <f ca="1">IF($A423&lt;&gt;E$373,0,IF($A423&lt;&gt;$A422,1,MOD(E422-1+(COUNTIFS(F$373:$N$373,$A423)=COUNTIFS(F423:$N423,1)),E$372)+1))</f>
        <v>2</v>
      </c>
      <c r="F423" s="308">
        <f ca="1">IF($A423&lt;&gt;F$373,0,IF($A423&lt;&gt;$A422,1,MOD(F422-1+(COUNTIFS(G$373:$N$373,$A423)=COUNTIFS(G423:$N423,1)),F$372)+1))</f>
        <v>3</v>
      </c>
      <c r="G423" s="308">
        <f ca="1">IF($A423&lt;&gt;G$373,0,IF($A423&lt;&gt;$A422,1,MOD(G422-1+(COUNTIFS(H$373:$N$373,$A423)=COUNTIFS(H423:$N423,1)),G$372)+1))</f>
        <v>0</v>
      </c>
      <c r="H423" s="308">
        <f ca="1">IF($A423&lt;&gt;H$373,0,IF($A423&lt;&gt;$A422,1,MOD(H422-1+(COUNTIFS(I$373:$N$373,$A423)=COUNTIFS(I423:$N423,1)),H$372)+1))</f>
        <v>0</v>
      </c>
      <c r="I423" s="308">
        <f ca="1">IF($A423&lt;&gt;I$373,0,IF($A423&lt;&gt;$A422,1,MOD(I422-1+(COUNTIFS(N$373:$N$373,$A423)=COUNTIFS(N423:$N423,1)),I$372)+1))</f>
        <v>0</v>
      </c>
      <c r="J423" s="308"/>
      <c r="K423" s="308"/>
      <c r="L423" s="308"/>
      <c r="M423" s="308"/>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10">
        <f ca="1">IF($A424&lt;&gt;$A423,1,MOD(C423-1+(COUNTIFS(D$373:$N$373,$A424)=COUNTIFS(D424:$N424,1)),C$372)+1)</f>
        <v>1</v>
      </c>
      <c r="D424" s="308">
        <f ca="1">IF($A424&lt;&gt;D$373,0,IF($A424&lt;&gt;$A423,1,MOD(D423-1+(COUNTIFS(E$373:$N$373,$A424)=COUNTIFS(E424:$N424,1)),D$372)+1))</f>
        <v>0</v>
      </c>
      <c r="E424" s="308">
        <f ca="1">IF($A424&lt;&gt;E$373,0,IF($A424&lt;&gt;$A423,1,MOD(E423-1+(COUNTIFS(F$373:$N$373,$A424)=COUNTIFS(F424:$N424,1)),E$372)+1))</f>
        <v>3</v>
      </c>
      <c r="F424" s="308">
        <f ca="1">IF($A424&lt;&gt;F$373,0,IF($A424&lt;&gt;$A423,1,MOD(F423-1+(COUNTIFS(G$373:$N$373,$A424)=COUNTIFS(G424:$N424,1)),F$372)+1))</f>
        <v>1</v>
      </c>
      <c r="G424" s="308">
        <f ca="1">IF($A424&lt;&gt;G$373,0,IF($A424&lt;&gt;$A423,1,MOD(G423-1+(COUNTIFS(H$373:$N$373,$A424)=COUNTIFS(H424:$N424,1)),G$372)+1))</f>
        <v>0</v>
      </c>
      <c r="H424" s="308">
        <f ca="1">IF($A424&lt;&gt;H$373,0,IF($A424&lt;&gt;$A423,1,MOD(H423-1+(COUNTIFS(I$373:$N$373,$A424)=COUNTIFS(I424:$N424,1)),H$372)+1))</f>
        <v>0</v>
      </c>
      <c r="I424" s="308">
        <f ca="1">IF($A424&lt;&gt;I$373,0,IF($A424&lt;&gt;$A423,1,MOD(I423-1+(COUNTIFS(N$373:$N$373,$A424)=COUNTIFS(N424:$N424,1)),I$372)+1))</f>
        <v>0</v>
      </c>
      <c r="J424" s="308"/>
      <c r="K424" s="308"/>
      <c r="L424" s="308"/>
      <c r="M424" s="308"/>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10">
        <f ca="1">IF($A425&lt;&gt;$A424,1,MOD(C424-1+(COUNTIFS(D$373:$N$373,$A425)=COUNTIFS(D425:$N425,1)),C$372)+1)</f>
        <v>1</v>
      </c>
      <c r="D425" s="308">
        <f ca="1">IF($A425&lt;&gt;D$373,0,IF($A425&lt;&gt;$A424,1,MOD(D424-1+(COUNTIFS(E$373:$N$373,$A425)=COUNTIFS(E425:$N425,1)),D$372)+1))</f>
        <v>0</v>
      </c>
      <c r="E425" s="308">
        <f ca="1">IF($A425&lt;&gt;E$373,0,IF($A425&lt;&gt;$A424,1,MOD(E424-1+(COUNTIFS(F$373:$N$373,$A425)=COUNTIFS(F425:$N425,1)),E$372)+1))</f>
        <v>3</v>
      </c>
      <c r="F425" s="308">
        <f ca="1">IF($A425&lt;&gt;F$373,0,IF($A425&lt;&gt;$A424,1,MOD(F424-1+(COUNTIFS(G$373:$N$373,$A425)=COUNTIFS(G425:$N425,1)),F$372)+1))</f>
        <v>2</v>
      </c>
      <c r="G425" s="308">
        <f ca="1">IF($A425&lt;&gt;G$373,0,IF($A425&lt;&gt;$A424,1,MOD(G424-1+(COUNTIFS(H$373:$N$373,$A425)=COUNTIFS(H425:$N425,1)),G$372)+1))</f>
        <v>0</v>
      </c>
      <c r="H425" s="308">
        <f ca="1">IF($A425&lt;&gt;H$373,0,IF($A425&lt;&gt;$A424,1,MOD(H424-1+(COUNTIFS(I$373:$N$373,$A425)=COUNTIFS(I425:$N425,1)),H$372)+1))</f>
        <v>0</v>
      </c>
      <c r="I425" s="308">
        <f ca="1">IF($A425&lt;&gt;I$373,0,IF($A425&lt;&gt;$A424,1,MOD(I424-1+(COUNTIFS(N$373:$N$373,$A425)=COUNTIFS(N425:$N425,1)),I$372)+1))</f>
        <v>0</v>
      </c>
      <c r="J425" s="308"/>
      <c r="K425" s="308"/>
      <c r="L425" s="308"/>
      <c r="M425" s="308"/>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10">
        <f ca="1">IF($A426&lt;&gt;$A425,1,MOD(C425-1+(COUNTIFS(D$373:$N$373,$A426)=COUNTIFS(D426:$N426,1)),C$372)+1)</f>
        <v>1</v>
      </c>
      <c r="D426" s="308">
        <f ca="1">IF($A426&lt;&gt;D$373,0,IF($A426&lt;&gt;$A425,1,MOD(D425-1+(COUNTIFS(E$373:$N$373,$A426)=COUNTIFS(E426:$N426,1)),D$372)+1))</f>
        <v>0</v>
      </c>
      <c r="E426" s="308">
        <f ca="1">IF($A426&lt;&gt;E$373,0,IF($A426&lt;&gt;$A425,1,MOD(E425-1+(COUNTIFS(F$373:$N$373,$A426)=COUNTIFS(F426:$N426,1)),E$372)+1))</f>
        <v>3</v>
      </c>
      <c r="F426" s="308">
        <f ca="1">IF($A426&lt;&gt;F$373,0,IF($A426&lt;&gt;$A425,1,MOD(F425-1+(COUNTIFS(G$373:$N$373,$A426)=COUNTIFS(G426:$N426,1)),F$372)+1))</f>
        <v>3</v>
      </c>
      <c r="G426" s="308">
        <f ca="1">IF($A426&lt;&gt;G$373,0,IF($A426&lt;&gt;$A425,1,MOD(G425-1+(COUNTIFS(H$373:$N$373,$A426)=COUNTIFS(H426:$N426,1)),G$372)+1))</f>
        <v>0</v>
      </c>
      <c r="H426" s="308">
        <f ca="1">IF($A426&lt;&gt;H$373,0,IF($A426&lt;&gt;$A425,1,MOD(H425-1+(COUNTIFS(I$373:$N$373,$A426)=COUNTIFS(I426:$N426,1)),H$372)+1))</f>
        <v>0</v>
      </c>
      <c r="I426" s="308">
        <f ca="1">IF($A426&lt;&gt;I$373,0,IF($A426&lt;&gt;$A425,1,MOD(I425-1+(COUNTIFS(N$373:$N$373,$A426)=COUNTIFS(N426:$N426,1)),I$372)+1))</f>
        <v>0</v>
      </c>
      <c r="J426" s="308"/>
      <c r="K426" s="308"/>
      <c r="L426" s="308"/>
      <c r="M426" s="308"/>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10">
        <f ca="1">IF($A427&lt;&gt;$A426,1,MOD(C426-1+(COUNTIFS(D$373:$N$373,$A427)=COUNTIFS(D427:$N427,1)),C$372)+1)</f>
        <v>2</v>
      </c>
      <c r="D427" s="308">
        <f ca="1">IF($A427&lt;&gt;D$373,0,IF($A427&lt;&gt;$A426,1,MOD(D426-1+(COUNTIFS(E$373:$N$373,$A427)=COUNTIFS(E427:$N427,1)),D$372)+1))</f>
        <v>0</v>
      </c>
      <c r="E427" s="308">
        <f ca="1">IF($A427&lt;&gt;E$373,0,IF($A427&lt;&gt;$A426,1,MOD(E426-1+(COUNTIFS(F$373:$N$373,$A427)=COUNTIFS(F427:$N427,1)),E$372)+1))</f>
        <v>1</v>
      </c>
      <c r="F427" s="308">
        <f ca="1">IF($A427&lt;&gt;F$373,0,IF($A427&lt;&gt;$A426,1,MOD(F426-1+(COUNTIFS(G$373:$N$373,$A427)=COUNTIFS(G427:$N427,1)),F$372)+1))</f>
        <v>1</v>
      </c>
      <c r="G427" s="308">
        <f ca="1">IF($A427&lt;&gt;G$373,0,IF($A427&lt;&gt;$A426,1,MOD(G426-1+(COUNTIFS(H$373:$N$373,$A427)=COUNTIFS(H427:$N427,1)),G$372)+1))</f>
        <v>0</v>
      </c>
      <c r="H427" s="308">
        <f ca="1">IF($A427&lt;&gt;H$373,0,IF($A427&lt;&gt;$A426,1,MOD(H426-1+(COUNTIFS(I$373:$N$373,$A427)=COUNTIFS(I427:$N427,1)),H$372)+1))</f>
        <v>0</v>
      </c>
      <c r="I427" s="308">
        <f ca="1">IF($A427&lt;&gt;I$373,0,IF($A427&lt;&gt;$A426,1,MOD(I426-1+(COUNTIFS(N$373:$N$373,$A427)=COUNTIFS(N427:$N427,1)),I$372)+1))</f>
        <v>0</v>
      </c>
      <c r="J427" s="308"/>
      <c r="K427" s="308"/>
      <c r="L427" s="308"/>
      <c r="M427" s="308"/>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10">
        <f ca="1">IF($A428&lt;&gt;$A427,1,MOD(C427-1+(COUNTIFS(D$373:$N$373,$A428)=COUNTIFS(D428:$N428,1)),C$372)+1)</f>
        <v>2</v>
      </c>
      <c r="D428" s="308">
        <f ca="1">IF($A428&lt;&gt;D$373,0,IF($A428&lt;&gt;$A427,1,MOD(D427-1+(COUNTIFS(E$373:$N$373,$A428)=COUNTIFS(E428:$N428,1)),D$372)+1))</f>
        <v>0</v>
      </c>
      <c r="E428" s="308">
        <f ca="1">IF($A428&lt;&gt;E$373,0,IF($A428&lt;&gt;$A427,1,MOD(E427-1+(COUNTIFS(F$373:$N$373,$A428)=COUNTIFS(F428:$N428,1)),E$372)+1))</f>
        <v>1</v>
      </c>
      <c r="F428" s="308">
        <f ca="1">IF($A428&lt;&gt;F$373,0,IF($A428&lt;&gt;$A427,1,MOD(F427-1+(COUNTIFS(G$373:$N$373,$A428)=COUNTIFS(G428:$N428,1)),F$372)+1))</f>
        <v>2</v>
      </c>
      <c r="G428" s="308">
        <f ca="1">IF($A428&lt;&gt;G$373,0,IF($A428&lt;&gt;$A427,1,MOD(G427-1+(COUNTIFS(H$373:$N$373,$A428)=COUNTIFS(H428:$N428,1)),G$372)+1))</f>
        <v>0</v>
      </c>
      <c r="H428" s="308">
        <f ca="1">IF($A428&lt;&gt;H$373,0,IF($A428&lt;&gt;$A427,1,MOD(H427-1+(COUNTIFS(I$373:$N$373,$A428)=COUNTIFS(I428:$N428,1)),H$372)+1))</f>
        <v>0</v>
      </c>
      <c r="I428" s="308">
        <f ca="1">IF($A428&lt;&gt;I$373,0,IF($A428&lt;&gt;$A427,1,MOD(I427-1+(COUNTIFS(N$373:$N$373,$A428)=COUNTIFS(N428:$N428,1)),I$372)+1))</f>
        <v>0</v>
      </c>
      <c r="J428" s="308"/>
      <c r="K428" s="308"/>
      <c r="L428" s="308"/>
      <c r="M428" s="308"/>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10">
        <f ca="1">IF($A429&lt;&gt;$A428,1,MOD(C428-1+(COUNTIFS(D$373:$N$373,$A429)=COUNTIFS(D429:$N429,1)),C$372)+1)</f>
        <v>2</v>
      </c>
      <c r="D429" s="308">
        <f ca="1">IF($A429&lt;&gt;D$373,0,IF($A429&lt;&gt;$A428,1,MOD(D428-1+(COUNTIFS(E$373:$N$373,$A429)=COUNTIFS(E429:$N429,1)),D$372)+1))</f>
        <v>0</v>
      </c>
      <c r="E429" s="308">
        <f ca="1">IF($A429&lt;&gt;E$373,0,IF($A429&lt;&gt;$A428,1,MOD(E428-1+(COUNTIFS(F$373:$N$373,$A429)=COUNTIFS(F429:$N429,1)),E$372)+1))</f>
        <v>1</v>
      </c>
      <c r="F429" s="308">
        <f ca="1">IF($A429&lt;&gt;F$373,0,IF($A429&lt;&gt;$A428,1,MOD(F428-1+(COUNTIFS(G$373:$N$373,$A429)=COUNTIFS(G429:$N429,1)),F$372)+1))</f>
        <v>3</v>
      </c>
      <c r="G429" s="308">
        <f ca="1">IF($A429&lt;&gt;G$373,0,IF($A429&lt;&gt;$A428,1,MOD(G428-1+(COUNTIFS(H$373:$N$373,$A429)=COUNTIFS(H429:$N429,1)),G$372)+1))</f>
        <v>0</v>
      </c>
      <c r="H429" s="308">
        <f ca="1">IF($A429&lt;&gt;H$373,0,IF($A429&lt;&gt;$A428,1,MOD(H428-1+(COUNTIFS(I$373:$N$373,$A429)=COUNTIFS(I429:$N429,1)),H$372)+1))</f>
        <v>0</v>
      </c>
      <c r="I429" s="308">
        <f ca="1">IF($A429&lt;&gt;I$373,0,IF($A429&lt;&gt;$A428,1,MOD(I428-1+(COUNTIFS(N$373:$N$373,$A429)=COUNTIFS(N429:$N429,1)),I$372)+1))</f>
        <v>0</v>
      </c>
      <c r="J429" s="308"/>
      <c r="K429" s="308"/>
      <c r="L429" s="308"/>
      <c r="M429" s="308"/>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10">
        <f ca="1">IF($A430&lt;&gt;$A429,1,MOD(C429-1+(COUNTIFS(D$373:$N$373,$A430)=COUNTIFS(D430:$N430,1)),C$372)+1)</f>
        <v>2</v>
      </c>
      <c r="D430" s="308">
        <f ca="1">IF($A430&lt;&gt;D$373,0,IF($A430&lt;&gt;$A429,1,MOD(D429-1+(COUNTIFS(E$373:$N$373,$A430)=COUNTIFS(E430:$N430,1)),D$372)+1))</f>
        <v>0</v>
      </c>
      <c r="E430" s="308">
        <f ca="1">IF($A430&lt;&gt;E$373,0,IF($A430&lt;&gt;$A429,1,MOD(E429-1+(COUNTIFS(F$373:$N$373,$A430)=COUNTIFS(F430:$N430,1)),E$372)+1))</f>
        <v>2</v>
      </c>
      <c r="F430" s="308">
        <f ca="1">IF($A430&lt;&gt;F$373,0,IF($A430&lt;&gt;$A429,1,MOD(F429-1+(COUNTIFS(G$373:$N$373,$A430)=COUNTIFS(G430:$N430,1)),F$372)+1))</f>
        <v>1</v>
      </c>
      <c r="G430" s="308">
        <f ca="1">IF($A430&lt;&gt;G$373,0,IF($A430&lt;&gt;$A429,1,MOD(G429-1+(COUNTIFS(H$373:$N$373,$A430)=COUNTIFS(H430:$N430,1)),G$372)+1))</f>
        <v>0</v>
      </c>
      <c r="H430" s="308">
        <f ca="1">IF($A430&lt;&gt;H$373,0,IF($A430&lt;&gt;$A429,1,MOD(H429-1+(COUNTIFS(I$373:$N$373,$A430)=COUNTIFS(I430:$N430,1)),H$372)+1))</f>
        <v>0</v>
      </c>
      <c r="I430" s="308">
        <f ca="1">IF($A430&lt;&gt;I$373,0,IF($A430&lt;&gt;$A429,1,MOD(I429-1+(COUNTIFS(N$373:$N$373,$A430)=COUNTIFS(N430:$N430,1)),I$372)+1))</f>
        <v>0</v>
      </c>
      <c r="J430" s="308"/>
      <c r="K430" s="308"/>
      <c r="L430" s="308"/>
      <c r="M430" s="308"/>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10">
        <f ca="1">IF($A431&lt;&gt;$A430,1,MOD(C430-1+(COUNTIFS(D$373:$N$373,$A431)=COUNTIFS(D431:$N431,1)),C$372)+1)</f>
        <v>2</v>
      </c>
      <c r="D431" s="308">
        <f ca="1">IF($A431&lt;&gt;D$373,0,IF($A431&lt;&gt;$A430,1,MOD(D430-1+(COUNTIFS(E$373:$N$373,$A431)=COUNTIFS(E431:$N431,1)),D$372)+1))</f>
        <v>0</v>
      </c>
      <c r="E431" s="308">
        <f ca="1">IF($A431&lt;&gt;E$373,0,IF($A431&lt;&gt;$A430,1,MOD(E430-1+(COUNTIFS(F$373:$N$373,$A431)=COUNTIFS(F431:$N431,1)),E$372)+1))</f>
        <v>2</v>
      </c>
      <c r="F431" s="308">
        <f ca="1">IF($A431&lt;&gt;F$373,0,IF($A431&lt;&gt;$A430,1,MOD(F430-1+(COUNTIFS(G$373:$N$373,$A431)=COUNTIFS(G431:$N431,1)),F$372)+1))</f>
        <v>2</v>
      </c>
      <c r="G431" s="308">
        <f ca="1">IF($A431&lt;&gt;G$373,0,IF($A431&lt;&gt;$A430,1,MOD(G430-1+(COUNTIFS(H$373:$N$373,$A431)=COUNTIFS(H431:$N431,1)),G$372)+1))</f>
        <v>0</v>
      </c>
      <c r="H431" s="308">
        <f ca="1">IF($A431&lt;&gt;H$373,0,IF($A431&lt;&gt;$A430,1,MOD(H430-1+(COUNTIFS(I$373:$N$373,$A431)=COUNTIFS(I431:$N431,1)),H$372)+1))</f>
        <v>0</v>
      </c>
      <c r="I431" s="308">
        <f ca="1">IF($A431&lt;&gt;I$373,0,IF($A431&lt;&gt;$A430,1,MOD(I430-1+(COUNTIFS(N$373:$N$373,$A431)=COUNTIFS(N431:$N431,1)),I$372)+1))</f>
        <v>0</v>
      </c>
      <c r="J431" s="308"/>
      <c r="K431" s="308"/>
      <c r="L431" s="308"/>
      <c r="M431" s="308"/>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10">
        <f ca="1">IF($A432&lt;&gt;$A431,1,MOD(C431-1+(COUNTIFS(D$373:$N$373,$A432)=COUNTIFS(D432:$N432,1)),C$372)+1)</f>
        <v>2</v>
      </c>
      <c r="D432" s="308">
        <f ca="1">IF($A432&lt;&gt;D$373,0,IF($A432&lt;&gt;$A431,1,MOD(D431-1+(COUNTIFS(E$373:$N$373,$A432)=COUNTIFS(E432:$N432,1)),D$372)+1))</f>
        <v>0</v>
      </c>
      <c r="E432" s="308">
        <f ca="1">IF($A432&lt;&gt;E$373,0,IF($A432&lt;&gt;$A431,1,MOD(E431-1+(COUNTIFS(F$373:$N$373,$A432)=COUNTIFS(F432:$N432,1)),E$372)+1))</f>
        <v>2</v>
      </c>
      <c r="F432" s="308">
        <f ca="1">IF($A432&lt;&gt;F$373,0,IF($A432&lt;&gt;$A431,1,MOD(F431-1+(COUNTIFS(G$373:$N$373,$A432)=COUNTIFS(G432:$N432,1)),F$372)+1))</f>
        <v>3</v>
      </c>
      <c r="G432" s="308">
        <f ca="1">IF($A432&lt;&gt;G$373,0,IF($A432&lt;&gt;$A431,1,MOD(G431-1+(COUNTIFS(H$373:$N$373,$A432)=COUNTIFS(H432:$N432,1)),G$372)+1))</f>
        <v>0</v>
      </c>
      <c r="H432" s="308">
        <f ca="1">IF($A432&lt;&gt;H$373,0,IF($A432&lt;&gt;$A431,1,MOD(H431-1+(COUNTIFS(I$373:$N$373,$A432)=COUNTIFS(I432:$N432,1)),H$372)+1))</f>
        <v>0</v>
      </c>
      <c r="I432" s="308">
        <f ca="1">IF($A432&lt;&gt;I$373,0,IF($A432&lt;&gt;$A431,1,MOD(I431-1+(COUNTIFS(N$373:$N$373,$A432)=COUNTIFS(N432:$N432,1)),I$372)+1))</f>
        <v>0</v>
      </c>
      <c r="J432" s="308"/>
      <c r="K432" s="308"/>
      <c r="L432" s="308"/>
      <c r="M432" s="308"/>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10">
        <f ca="1">IF($A433&lt;&gt;$A432,1,MOD(C432-1+(COUNTIFS(D$373:$N$373,$A433)=COUNTIFS(D433:$N433,1)),C$372)+1)</f>
        <v>2</v>
      </c>
      <c r="D433" s="308">
        <f ca="1">IF($A433&lt;&gt;D$373,0,IF($A433&lt;&gt;$A432,1,MOD(D432-1+(COUNTIFS(E$373:$N$373,$A433)=COUNTIFS(E433:$N433,1)),D$372)+1))</f>
        <v>0</v>
      </c>
      <c r="E433" s="308">
        <f ca="1">IF($A433&lt;&gt;E$373,0,IF($A433&lt;&gt;$A432,1,MOD(E432-1+(COUNTIFS(F$373:$N$373,$A433)=COUNTIFS(F433:$N433,1)),E$372)+1))</f>
        <v>3</v>
      </c>
      <c r="F433" s="308">
        <f ca="1">IF($A433&lt;&gt;F$373,0,IF($A433&lt;&gt;$A432,1,MOD(F432-1+(COUNTIFS(G$373:$N$373,$A433)=COUNTIFS(G433:$N433,1)),F$372)+1))</f>
        <v>1</v>
      </c>
      <c r="G433" s="308">
        <f ca="1">IF($A433&lt;&gt;G$373,0,IF($A433&lt;&gt;$A432,1,MOD(G432-1+(COUNTIFS(H$373:$N$373,$A433)=COUNTIFS(H433:$N433,1)),G$372)+1))</f>
        <v>0</v>
      </c>
      <c r="H433" s="308">
        <f ca="1">IF($A433&lt;&gt;H$373,0,IF($A433&lt;&gt;$A432,1,MOD(H432-1+(COUNTIFS(I$373:$N$373,$A433)=COUNTIFS(I433:$N433,1)),H$372)+1))</f>
        <v>0</v>
      </c>
      <c r="I433" s="308">
        <f ca="1">IF($A433&lt;&gt;I$373,0,IF($A433&lt;&gt;$A432,1,MOD(I432-1+(COUNTIFS(N$373:$N$373,$A433)=COUNTIFS(N433:$N433,1)),I$372)+1))</f>
        <v>0</v>
      </c>
      <c r="J433" s="308"/>
      <c r="K433" s="308"/>
      <c r="L433" s="308"/>
      <c r="M433" s="308"/>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10">
        <f ca="1">IF($A434&lt;&gt;$A433,1,MOD(C433-1+(COUNTIFS(D$373:$N$373,$A434)=COUNTIFS(D434:$N434,1)),C$372)+1)</f>
        <v>2</v>
      </c>
      <c r="D434" s="308">
        <f ca="1">IF($A434&lt;&gt;D$373,0,IF($A434&lt;&gt;$A433,1,MOD(D433-1+(COUNTIFS(E$373:$N$373,$A434)=COUNTIFS(E434:$N434,1)),D$372)+1))</f>
        <v>0</v>
      </c>
      <c r="E434" s="308">
        <f ca="1">IF($A434&lt;&gt;E$373,0,IF($A434&lt;&gt;$A433,1,MOD(E433-1+(COUNTIFS(F$373:$N$373,$A434)=COUNTIFS(F434:$N434,1)),E$372)+1))</f>
        <v>3</v>
      </c>
      <c r="F434" s="308">
        <f ca="1">IF($A434&lt;&gt;F$373,0,IF($A434&lt;&gt;$A433,1,MOD(F433-1+(COUNTIFS(G$373:$N$373,$A434)=COUNTIFS(G434:$N434,1)),F$372)+1))</f>
        <v>2</v>
      </c>
      <c r="G434" s="308">
        <f ca="1">IF($A434&lt;&gt;G$373,0,IF($A434&lt;&gt;$A433,1,MOD(G433-1+(COUNTIFS(H$373:$N$373,$A434)=COUNTIFS(H434:$N434,1)),G$372)+1))</f>
        <v>0</v>
      </c>
      <c r="H434" s="308">
        <f ca="1">IF($A434&lt;&gt;H$373,0,IF($A434&lt;&gt;$A433,1,MOD(H433-1+(COUNTIFS(I$373:$N$373,$A434)=COUNTIFS(I434:$N434,1)),H$372)+1))</f>
        <v>0</v>
      </c>
      <c r="I434" s="308">
        <f ca="1">IF($A434&lt;&gt;I$373,0,IF($A434&lt;&gt;$A433,1,MOD(I433-1+(COUNTIFS(N$373:$N$373,$A434)=COUNTIFS(N434:$N434,1)),I$372)+1))</f>
        <v>0</v>
      </c>
      <c r="J434" s="308"/>
      <c r="K434" s="308"/>
      <c r="L434" s="308"/>
      <c r="M434" s="308"/>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10">
        <f ca="1">IF($A435&lt;&gt;$A434,1,MOD(C434-1+(COUNTIFS(D$373:$N$373,$A435)=COUNTIFS(D435:$N435,1)),C$372)+1)</f>
        <v>2</v>
      </c>
      <c r="D435" s="308">
        <f ca="1">IF($A435&lt;&gt;D$373,0,IF($A435&lt;&gt;$A434,1,MOD(D434-1+(COUNTIFS(E$373:$N$373,$A435)=COUNTIFS(E435:$N435,1)),D$372)+1))</f>
        <v>0</v>
      </c>
      <c r="E435" s="308">
        <f ca="1">IF($A435&lt;&gt;E$373,0,IF($A435&lt;&gt;$A434,1,MOD(E434-1+(COUNTIFS(F$373:$N$373,$A435)=COUNTIFS(F435:$N435,1)),E$372)+1))</f>
        <v>3</v>
      </c>
      <c r="F435" s="308">
        <f ca="1">IF($A435&lt;&gt;F$373,0,IF($A435&lt;&gt;$A434,1,MOD(F434-1+(COUNTIFS(G$373:$N$373,$A435)=COUNTIFS(G435:$N435,1)),F$372)+1))</f>
        <v>3</v>
      </c>
      <c r="G435" s="308">
        <f ca="1">IF($A435&lt;&gt;G$373,0,IF($A435&lt;&gt;$A434,1,MOD(G434-1+(COUNTIFS(H$373:$N$373,$A435)=COUNTIFS(H435:$N435,1)),G$372)+1))</f>
        <v>0</v>
      </c>
      <c r="H435" s="308">
        <f ca="1">IF($A435&lt;&gt;H$373,0,IF($A435&lt;&gt;$A434,1,MOD(H434-1+(COUNTIFS(I$373:$N$373,$A435)=COUNTIFS(I435:$N435,1)),H$372)+1))</f>
        <v>0</v>
      </c>
      <c r="I435" s="308">
        <f ca="1">IF($A435&lt;&gt;I$373,0,IF($A435&lt;&gt;$A434,1,MOD(I434-1+(COUNTIFS(N$373:$N$373,$A435)=COUNTIFS(N435:$N435,1)),I$372)+1))</f>
        <v>0</v>
      </c>
      <c r="J435" s="308"/>
      <c r="K435" s="308"/>
      <c r="L435" s="308"/>
      <c r="M435" s="308"/>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10">
        <f ca="1">IF($A436&lt;&gt;$A435,1,MOD(C435-1+(COUNTIFS(D$373:$N$373,$A436)=COUNTIFS(D436:$N436,1)),C$372)+1)</f>
        <v>3</v>
      </c>
      <c r="D436" s="308">
        <f ca="1">IF($A436&lt;&gt;D$373,0,IF($A436&lt;&gt;$A435,1,MOD(D435-1+(COUNTIFS(E$373:$N$373,$A436)=COUNTIFS(E436:$N436,1)),D$372)+1))</f>
        <v>0</v>
      </c>
      <c r="E436" s="308">
        <f ca="1">IF($A436&lt;&gt;E$373,0,IF($A436&lt;&gt;$A435,1,MOD(E435-1+(COUNTIFS(F$373:$N$373,$A436)=COUNTIFS(F436:$N436,1)),E$372)+1))</f>
        <v>1</v>
      </c>
      <c r="F436" s="308">
        <f ca="1">IF($A436&lt;&gt;F$373,0,IF($A436&lt;&gt;$A435,1,MOD(F435-1+(COUNTIFS(G$373:$N$373,$A436)=COUNTIFS(G436:$N436,1)),F$372)+1))</f>
        <v>1</v>
      </c>
      <c r="G436" s="308">
        <f ca="1">IF($A436&lt;&gt;G$373,0,IF($A436&lt;&gt;$A435,1,MOD(G435-1+(COUNTIFS(H$373:$N$373,$A436)=COUNTIFS(H436:$N436,1)),G$372)+1))</f>
        <v>0</v>
      </c>
      <c r="H436" s="308">
        <f ca="1">IF($A436&lt;&gt;H$373,0,IF($A436&lt;&gt;$A435,1,MOD(H435-1+(COUNTIFS(I$373:$N$373,$A436)=COUNTIFS(I436:$N436,1)),H$372)+1))</f>
        <v>0</v>
      </c>
      <c r="I436" s="308">
        <f ca="1">IF($A436&lt;&gt;I$373,0,IF($A436&lt;&gt;$A435,1,MOD(I435-1+(COUNTIFS(N$373:$N$373,$A436)=COUNTIFS(N436:$N436,1)),I$372)+1))</f>
        <v>0</v>
      </c>
      <c r="J436" s="308"/>
      <c r="K436" s="308"/>
      <c r="L436" s="308"/>
      <c r="M436" s="308"/>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10">
        <f ca="1">IF($A437&lt;&gt;$A436,1,MOD(C436-1+(COUNTIFS(D$373:$N$373,$A437)=COUNTIFS(D437:$N437,1)),C$372)+1)</f>
        <v>3</v>
      </c>
      <c r="D437" s="308">
        <f ca="1">IF($A437&lt;&gt;D$373,0,IF($A437&lt;&gt;$A436,1,MOD(D436-1+(COUNTIFS(E$373:$N$373,$A437)=COUNTIFS(E437:$N437,1)),D$372)+1))</f>
        <v>0</v>
      </c>
      <c r="E437" s="308">
        <f ca="1">IF($A437&lt;&gt;E$373,0,IF($A437&lt;&gt;$A436,1,MOD(E436-1+(COUNTIFS(F$373:$N$373,$A437)=COUNTIFS(F437:$N437,1)),E$372)+1))</f>
        <v>1</v>
      </c>
      <c r="F437" s="308">
        <f ca="1">IF($A437&lt;&gt;F$373,0,IF($A437&lt;&gt;$A436,1,MOD(F436-1+(COUNTIFS(G$373:$N$373,$A437)=COUNTIFS(G437:$N437,1)),F$372)+1))</f>
        <v>2</v>
      </c>
      <c r="G437" s="308">
        <f ca="1">IF($A437&lt;&gt;G$373,0,IF($A437&lt;&gt;$A436,1,MOD(G436-1+(COUNTIFS(H$373:$N$373,$A437)=COUNTIFS(H437:$N437,1)),G$372)+1))</f>
        <v>0</v>
      </c>
      <c r="H437" s="308">
        <f ca="1">IF($A437&lt;&gt;H$373,0,IF($A437&lt;&gt;$A436,1,MOD(H436-1+(COUNTIFS(I$373:$N$373,$A437)=COUNTIFS(I437:$N437,1)),H$372)+1))</f>
        <v>0</v>
      </c>
      <c r="I437" s="308">
        <f ca="1">IF($A437&lt;&gt;I$373,0,IF($A437&lt;&gt;$A436,1,MOD(I436-1+(COUNTIFS(N$373:$N$373,$A437)=COUNTIFS(N437:$N437,1)),I$372)+1))</f>
        <v>0</v>
      </c>
      <c r="J437" s="308"/>
      <c r="K437" s="308"/>
      <c r="L437" s="308"/>
      <c r="M437" s="308"/>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10">
        <f ca="1">IF($A438&lt;&gt;$A437,1,MOD(C437-1+(COUNTIFS(D$373:$N$373,$A438)=COUNTIFS(D438:$N438,1)),C$372)+1)</f>
        <v>3</v>
      </c>
      <c r="D438" s="308">
        <f ca="1">IF($A438&lt;&gt;D$373,0,IF($A438&lt;&gt;$A437,1,MOD(D437-1+(COUNTIFS(E$373:$N$373,$A438)=COUNTIFS(E438:$N438,1)),D$372)+1))</f>
        <v>0</v>
      </c>
      <c r="E438" s="308">
        <f ca="1">IF($A438&lt;&gt;E$373,0,IF($A438&lt;&gt;$A437,1,MOD(E437-1+(COUNTIFS(F$373:$N$373,$A438)=COUNTIFS(F438:$N438,1)),E$372)+1))</f>
        <v>1</v>
      </c>
      <c r="F438" s="308">
        <f ca="1">IF($A438&lt;&gt;F$373,0,IF($A438&lt;&gt;$A437,1,MOD(F437-1+(COUNTIFS(G$373:$N$373,$A438)=COUNTIFS(G438:$N438,1)),F$372)+1))</f>
        <v>3</v>
      </c>
      <c r="G438" s="308">
        <f ca="1">IF($A438&lt;&gt;G$373,0,IF($A438&lt;&gt;$A437,1,MOD(G437-1+(COUNTIFS(H$373:$N$373,$A438)=COUNTIFS(H438:$N438,1)),G$372)+1))</f>
        <v>0</v>
      </c>
      <c r="H438" s="308">
        <f ca="1">IF($A438&lt;&gt;H$373,0,IF($A438&lt;&gt;$A437,1,MOD(H437-1+(COUNTIFS(I$373:$N$373,$A438)=COUNTIFS(I438:$N438,1)),H$372)+1))</f>
        <v>0</v>
      </c>
      <c r="I438" s="308">
        <f ca="1">IF($A438&lt;&gt;I$373,0,IF($A438&lt;&gt;$A437,1,MOD(I437-1+(COUNTIFS(N$373:$N$373,$A438)=COUNTIFS(N438:$N438,1)),I$372)+1))</f>
        <v>0</v>
      </c>
      <c r="J438" s="308"/>
      <c r="K438" s="308"/>
      <c r="L438" s="308"/>
      <c r="M438" s="308"/>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10">
        <f ca="1">IF($A439&lt;&gt;$A438,1,MOD(C438-1+(COUNTIFS(D$373:$N$373,$A439)=COUNTIFS(D439:$N439,1)),C$372)+1)</f>
        <v>3</v>
      </c>
      <c r="D439" s="308">
        <f ca="1">IF($A439&lt;&gt;D$373,0,IF($A439&lt;&gt;$A438,1,MOD(D438-1+(COUNTIFS(E$373:$N$373,$A439)=COUNTIFS(E439:$N439,1)),D$372)+1))</f>
        <v>0</v>
      </c>
      <c r="E439" s="308">
        <f ca="1">IF($A439&lt;&gt;E$373,0,IF($A439&lt;&gt;$A438,1,MOD(E438-1+(COUNTIFS(F$373:$N$373,$A439)=COUNTIFS(F439:$N439,1)),E$372)+1))</f>
        <v>2</v>
      </c>
      <c r="F439" s="308">
        <f ca="1">IF($A439&lt;&gt;F$373,0,IF($A439&lt;&gt;$A438,1,MOD(F438-1+(COUNTIFS(G$373:$N$373,$A439)=COUNTIFS(G439:$N439,1)),F$372)+1))</f>
        <v>1</v>
      </c>
      <c r="G439" s="308">
        <f ca="1">IF($A439&lt;&gt;G$373,0,IF($A439&lt;&gt;$A438,1,MOD(G438-1+(COUNTIFS(H$373:$N$373,$A439)=COUNTIFS(H439:$N439,1)),G$372)+1))</f>
        <v>0</v>
      </c>
      <c r="H439" s="308">
        <f ca="1">IF($A439&lt;&gt;H$373,0,IF($A439&lt;&gt;$A438,1,MOD(H438-1+(COUNTIFS(I$373:$N$373,$A439)=COUNTIFS(I439:$N439,1)),H$372)+1))</f>
        <v>0</v>
      </c>
      <c r="I439" s="308">
        <f ca="1">IF($A439&lt;&gt;I$373,0,IF($A439&lt;&gt;$A438,1,MOD(I438-1+(COUNTIFS(N$373:$N$373,$A439)=COUNTIFS(N439:$N439,1)),I$372)+1))</f>
        <v>0</v>
      </c>
      <c r="J439" s="308"/>
      <c r="K439" s="308"/>
      <c r="L439" s="308"/>
      <c r="M439" s="308"/>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10">
        <f ca="1">IF($A440&lt;&gt;$A439,1,MOD(C439-1+(COUNTIFS(D$373:$N$373,$A440)=COUNTIFS(D440:$N440,1)),C$372)+1)</f>
        <v>3</v>
      </c>
      <c r="D440" s="308">
        <f ca="1">IF($A440&lt;&gt;D$373,0,IF($A440&lt;&gt;$A439,1,MOD(D439-1+(COUNTIFS(E$373:$N$373,$A440)=COUNTIFS(E440:$N440,1)),D$372)+1))</f>
        <v>0</v>
      </c>
      <c r="E440" s="308">
        <f ca="1">IF($A440&lt;&gt;E$373,0,IF($A440&lt;&gt;$A439,1,MOD(E439-1+(COUNTIFS(F$373:$N$373,$A440)=COUNTIFS(F440:$N440,1)),E$372)+1))</f>
        <v>2</v>
      </c>
      <c r="F440" s="308">
        <f ca="1">IF($A440&lt;&gt;F$373,0,IF($A440&lt;&gt;$A439,1,MOD(F439-1+(COUNTIFS(G$373:$N$373,$A440)=COUNTIFS(G440:$N440,1)),F$372)+1))</f>
        <v>2</v>
      </c>
      <c r="G440" s="308">
        <f ca="1">IF($A440&lt;&gt;G$373,0,IF($A440&lt;&gt;$A439,1,MOD(G439-1+(COUNTIFS(H$373:$N$373,$A440)=COUNTIFS(H440:$N440,1)),G$372)+1))</f>
        <v>0</v>
      </c>
      <c r="H440" s="308">
        <f ca="1">IF($A440&lt;&gt;H$373,0,IF($A440&lt;&gt;$A439,1,MOD(H439-1+(COUNTIFS(I$373:$N$373,$A440)=COUNTIFS(I440:$N440,1)),H$372)+1))</f>
        <v>0</v>
      </c>
      <c r="I440" s="308">
        <f ca="1">IF($A440&lt;&gt;I$373,0,IF($A440&lt;&gt;$A439,1,MOD(I439-1+(COUNTIFS(N$373:$N$373,$A440)=COUNTIFS(N440:$N440,1)),I$372)+1))</f>
        <v>0</v>
      </c>
      <c r="J440" s="308"/>
      <c r="K440" s="308"/>
      <c r="L440" s="308"/>
      <c r="M440" s="308"/>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10">
        <f ca="1">IF($A441&lt;&gt;$A440,1,MOD(C440-1+(COUNTIFS(D$373:$N$373,$A441)=COUNTIFS(D441:$N441,1)),C$372)+1)</f>
        <v>3</v>
      </c>
      <c r="D441" s="308">
        <f ca="1">IF($A441&lt;&gt;D$373,0,IF($A441&lt;&gt;$A440,1,MOD(D440-1+(COUNTIFS(E$373:$N$373,$A441)=COUNTIFS(E441:$N441,1)),D$372)+1))</f>
        <v>0</v>
      </c>
      <c r="E441" s="308">
        <f ca="1">IF($A441&lt;&gt;E$373,0,IF($A441&lt;&gt;$A440,1,MOD(E440-1+(COUNTIFS(F$373:$N$373,$A441)=COUNTIFS(F441:$N441,1)),E$372)+1))</f>
        <v>2</v>
      </c>
      <c r="F441" s="308">
        <f ca="1">IF($A441&lt;&gt;F$373,0,IF($A441&lt;&gt;$A440,1,MOD(F440-1+(COUNTIFS(G$373:$N$373,$A441)=COUNTIFS(G441:$N441,1)),F$372)+1))</f>
        <v>3</v>
      </c>
      <c r="G441" s="308">
        <f ca="1">IF($A441&lt;&gt;G$373,0,IF($A441&lt;&gt;$A440,1,MOD(G440-1+(COUNTIFS(H$373:$N$373,$A441)=COUNTIFS(H441:$N441,1)),G$372)+1))</f>
        <v>0</v>
      </c>
      <c r="H441" s="308">
        <f ca="1">IF($A441&lt;&gt;H$373,0,IF($A441&lt;&gt;$A440,1,MOD(H440-1+(COUNTIFS(I$373:$N$373,$A441)=COUNTIFS(I441:$N441,1)),H$372)+1))</f>
        <v>0</v>
      </c>
      <c r="I441" s="308">
        <f ca="1">IF($A441&lt;&gt;I$373,0,IF($A441&lt;&gt;$A440,1,MOD(I440-1+(COUNTIFS(N$373:$N$373,$A441)=COUNTIFS(N441:$N441,1)),I$372)+1))</f>
        <v>0</v>
      </c>
      <c r="J441" s="308"/>
      <c r="K441" s="308"/>
      <c r="L441" s="308"/>
      <c r="M441" s="308"/>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10">
        <f ca="1">IF($A442&lt;&gt;$A441,1,MOD(C441-1+(COUNTIFS(D$373:$N$373,$A442)=COUNTIFS(D442:$N442,1)),C$372)+1)</f>
        <v>3</v>
      </c>
      <c r="D442" s="308">
        <f ca="1">IF($A442&lt;&gt;D$373,0,IF($A442&lt;&gt;$A441,1,MOD(D441-1+(COUNTIFS(E$373:$N$373,$A442)=COUNTIFS(E442:$N442,1)),D$372)+1))</f>
        <v>0</v>
      </c>
      <c r="E442" s="308">
        <f ca="1">IF($A442&lt;&gt;E$373,0,IF($A442&lt;&gt;$A441,1,MOD(E441-1+(COUNTIFS(F$373:$N$373,$A442)=COUNTIFS(F442:$N442,1)),E$372)+1))</f>
        <v>3</v>
      </c>
      <c r="F442" s="308">
        <f ca="1">IF($A442&lt;&gt;F$373,0,IF($A442&lt;&gt;$A441,1,MOD(F441-1+(COUNTIFS(G$373:$N$373,$A442)=COUNTIFS(G442:$N442,1)),F$372)+1))</f>
        <v>1</v>
      </c>
      <c r="G442" s="308">
        <f ca="1">IF($A442&lt;&gt;G$373,0,IF($A442&lt;&gt;$A441,1,MOD(G441-1+(COUNTIFS(H$373:$N$373,$A442)=COUNTIFS(H442:$N442,1)),G$372)+1))</f>
        <v>0</v>
      </c>
      <c r="H442" s="308">
        <f ca="1">IF($A442&lt;&gt;H$373,0,IF($A442&lt;&gt;$A441,1,MOD(H441-1+(COUNTIFS(I$373:$N$373,$A442)=COUNTIFS(I442:$N442,1)),H$372)+1))</f>
        <v>0</v>
      </c>
      <c r="I442" s="308">
        <f ca="1">IF($A442&lt;&gt;I$373,0,IF($A442&lt;&gt;$A441,1,MOD(I441-1+(COUNTIFS(N$373:$N$373,$A442)=COUNTIFS(N442:$N442,1)),I$372)+1))</f>
        <v>0</v>
      </c>
      <c r="J442" s="308"/>
      <c r="K442" s="308"/>
      <c r="L442" s="308"/>
      <c r="M442" s="308"/>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10">
        <f ca="1">IF($A443&lt;&gt;$A442,1,MOD(C442-1+(COUNTIFS(D$373:$N$373,$A443)=COUNTIFS(D443:$N443,1)),C$372)+1)</f>
        <v>3</v>
      </c>
      <c r="D443" s="308">
        <f ca="1">IF($A443&lt;&gt;D$373,0,IF($A443&lt;&gt;$A442,1,MOD(D442-1+(COUNTIFS(E$373:$N$373,$A443)=COUNTIFS(E443:$N443,1)),D$372)+1))</f>
        <v>0</v>
      </c>
      <c r="E443" s="308">
        <f ca="1">IF($A443&lt;&gt;E$373,0,IF($A443&lt;&gt;$A442,1,MOD(E442-1+(COUNTIFS(F$373:$N$373,$A443)=COUNTIFS(F443:$N443,1)),E$372)+1))</f>
        <v>3</v>
      </c>
      <c r="F443" s="308">
        <f ca="1">IF($A443&lt;&gt;F$373,0,IF($A443&lt;&gt;$A442,1,MOD(F442-1+(COUNTIFS(G$373:$N$373,$A443)=COUNTIFS(G443:$N443,1)),F$372)+1))</f>
        <v>2</v>
      </c>
      <c r="G443" s="308">
        <f ca="1">IF($A443&lt;&gt;G$373,0,IF($A443&lt;&gt;$A442,1,MOD(G442-1+(COUNTIFS(H$373:$N$373,$A443)=COUNTIFS(H443:$N443,1)),G$372)+1))</f>
        <v>0</v>
      </c>
      <c r="H443" s="308">
        <f ca="1">IF($A443&lt;&gt;H$373,0,IF($A443&lt;&gt;$A442,1,MOD(H442-1+(COUNTIFS(I$373:$N$373,$A443)=COUNTIFS(I443:$N443,1)),H$372)+1))</f>
        <v>0</v>
      </c>
      <c r="I443" s="308">
        <f ca="1">IF($A443&lt;&gt;I$373,0,IF($A443&lt;&gt;$A442,1,MOD(I442-1+(COUNTIFS(N$373:$N$373,$A443)=COUNTIFS(N443:$N443,1)),I$372)+1))</f>
        <v>0</v>
      </c>
      <c r="J443" s="308"/>
      <c r="K443" s="308"/>
      <c r="L443" s="308"/>
      <c r="M443" s="308"/>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10">
        <f ca="1">IF($A444&lt;&gt;$A443,1,MOD(C443-1+(COUNTIFS(D$373:$N$373,$A444)=COUNTIFS(D444:$N444,1)),C$372)+1)</f>
        <v>3</v>
      </c>
      <c r="D444" s="308">
        <f ca="1">IF($A444&lt;&gt;D$373,0,IF($A444&lt;&gt;$A443,1,MOD(D443-1+(COUNTIFS(E$373:$N$373,$A444)=COUNTIFS(E444:$N444,1)),D$372)+1))</f>
        <v>0</v>
      </c>
      <c r="E444" s="308">
        <f ca="1">IF($A444&lt;&gt;E$373,0,IF($A444&lt;&gt;$A443,1,MOD(E443-1+(COUNTIFS(F$373:$N$373,$A444)=COUNTIFS(F444:$N444,1)),E$372)+1))</f>
        <v>3</v>
      </c>
      <c r="F444" s="308">
        <f ca="1">IF($A444&lt;&gt;F$373,0,IF($A444&lt;&gt;$A443,1,MOD(F443-1+(COUNTIFS(G$373:$N$373,$A444)=COUNTIFS(G444:$N444,1)),F$372)+1))</f>
        <v>3</v>
      </c>
      <c r="G444" s="308">
        <f ca="1">IF($A444&lt;&gt;G$373,0,IF($A444&lt;&gt;$A443,1,MOD(G443-1+(COUNTIFS(H$373:$N$373,$A444)=COUNTIFS(H444:$N444,1)),G$372)+1))</f>
        <v>0</v>
      </c>
      <c r="H444" s="308">
        <f ca="1">IF($A444&lt;&gt;H$373,0,IF($A444&lt;&gt;$A443,1,MOD(H443-1+(COUNTIFS(I$373:$N$373,$A444)=COUNTIFS(I444:$N444,1)),H$372)+1))</f>
        <v>0</v>
      </c>
      <c r="I444" s="308">
        <f ca="1">IF($A444&lt;&gt;I$373,0,IF($A444&lt;&gt;$A443,1,MOD(I443-1+(COUNTIFS(N$373:$N$373,$A444)=COUNTIFS(N444:$N444,1)),I$372)+1))</f>
        <v>0</v>
      </c>
      <c r="J444" s="308"/>
      <c r="K444" s="308"/>
      <c r="L444" s="308"/>
      <c r="M444" s="308"/>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10">
        <f ca="1">IF($A445&lt;&gt;$A444,1,MOD(C444-1+(COUNTIFS(D$373:$N$373,$A445)=COUNTIFS(D445:$N445,1)),C$372)+1)</f>
        <v>1</v>
      </c>
      <c r="D445" s="308">
        <f ca="1">IF($A445&lt;&gt;D$373,0,IF($A445&lt;&gt;$A444,1,MOD(D444-1+(COUNTIFS(E$373:$N$373,$A445)=COUNTIFS(E445:$N445,1)),D$372)+1))</f>
        <v>0</v>
      </c>
      <c r="E445" s="308">
        <f ca="1">IF($A445&lt;&gt;E$373,0,IF($A445&lt;&gt;$A444,1,MOD(E444-1+(COUNTIFS(F$373:$N$373,$A445)=COUNTIFS(F445:$N445,1)),E$372)+1))</f>
        <v>1</v>
      </c>
      <c r="F445" s="308">
        <f ca="1">IF($A445&lt;&gt;F$373,0,IF($A445&lt;&gt;$A444,1,MOD(F444-1+(COUNTIFS(G$373:$N$373,$A445)=COUNTIFS(G445:$N445,1)),F$372)+1))</f>
        <v>1</v>
      </c>
      <c r="G445" s="308">
        <f ca="1">IF($A445&lt;&gt;G$373,0,IF($A445&lt;&gt;$A444,1,MOD(G444-1+(COUNTIFS(H$373:$N$373,$A445)=COUNTIFS(H445:$N445,1)),G$372)+1))</f>
        <v>0</v>
      </c>
      <c r="H445" s="308">
        <f ca="1">IF($A445&lt;&gt;H$373,0,IF($A445&lt;&gt;$A444,1,MOD(H444-1+(COUNTIFS(I$373:$N$373,$A445)=COUNTIFS(I445:$N445,1)),H$372)+1))</f>
        <v>0</v>
      </c>
      <c r="I445" s="308">
        <f ca="1">IF($A445&lt;&gt;I$373,0,IF($A445&lt;&gt;$A444,1,MOD(I444-1+(COUNTIFS(N$373:$N$373,$A445)=COUNTIFS(N445:$N445,1)),I$372)+1))</f>
        <v>0</v>
      </c>
      <c r="J445" s="308"/>
      <c r="K445" s="308"/>
      <c r="L445" s="308"/>
      <c r="M445" s="308"/>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10">
        <f ca="1">IF($A446&lt;&gt;$A445,1,MOD(C445-1+(COUNTIFS(D$373:$N$373,$A446)=COUNTIFS(D446:$N446,1)),C$372)+1)</f>
        <v>1</v>
      </c>
      <c r="D446" s="308">
        <f ca="1">IF($A446&lt;&gt;D$373,0,IF($A446&lt;&gt;$A445,1,MOD(D445-1+(COUNTIFS(E$373:$N$373,$A446)=COUNTIFS(E446:$N446,1)),D$372)+1))</f>
        <v>0</v>
      </c>
      <c r="E446" s="308">
        <f ca="1">IF($A446&lt;&gt;E$373,0,IF($A446&lt;&gt;$A445,1,MOD(E445-1+(COUNTIFS(F$373:$N$373,$A446)=COUNTIFS(F446:$N446,1)),E$372)+1))</f>
        <v>1</v>
      </c>
      <c r="F446" s="308">
        <f ca="1">IF($A446&lt;&gt;F$373,0,IF($A446&lt;&gt;$A445,1,MOD(F445-1+(COUNTIFS(G$373:$N$373,$A446)=COUNTIFS(G446:$N446,1)),F$372)+1))</f>
        <v>2</v>
      </c>
      <c r="G446" s="308">
        <f ca="1">IF($A446&lt;&gt;G$373,0,IF($A446&lt;&gt;$A445,1,MOD(G445-1+(COUNTIFS(H$373:$N$373,$A446)=COUNTIFS(H446:$N446,1)),G$372)+1))</f>
        <v>0</v>
      </c>
      <c r="H446" s="308">
        <f ca="1">IF($A446&lt;&gt;H$373,0,IF($A446&lt;&gt;$A445,1,MOD(H445-1+(COUNTIFS(I$373:$N$373,$A446)=COUNTIFS(I446:$N446,1)),H$372)+1))</f>
        <v>0</v>
      </c>
      <c r="I446" s="308">
        <f ca="1">IF($A446&lt;&gt;I$373,0,IF($A446&lt;&gt;$A445,1,MOD(I445-1+(COUNTIFS(N$373:$N$373,$A446)=COUNTIFS(N446:$N446,1)),I$372)+1))</f>
        <v>0</v>
      </c>
      <c r="J446" s="308"/>
      <c r="K446" s="308"/>
      <c r="L446" s="308"/>
      <c r="M446" s="308"/>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10">
        <f ca="1">IF($A447&lt;&gt;$A446,1,MOD(C446-1+(COUNTIFS(D$373:$N$373,$A447)=COUNTIFS(D447:$N447,1)),C$372)+1)</f>
        <v>1</v>
      </c>
      <c r="D447" s="308">
        <f ca="1">IF($A447&lt;&gt;D$373,0,IF($A447&lt;&gt;$A446,1,MOD(D446-1+(COUNTIFS(E$373:$N$373,$A447)=COUNTIFS(E447:$N447,1)),D$372)+1))</f>
        <v>0</v>
      </c>
      <c r="E447" s="308">
        <f ca="1">IF($A447&lt;&gt;E$373,0,IF($A447&lt;&gt;$A446,1,MOD(E446-1+(COUNTIFS(F$373:$N$373,$A447)=COUNTIFS(F447:$N447,1)),E$372)+1))</f>
        <v>1</v>
      </c>
      <c r="F447" s="308">
        <f ca="1">IF($A447&lt;&gt;F$373,0,IF($A447&lt;&gt;$A446,1,MOD(F446-1+(COUNTIFS(G$373:$N$373,$A447)=COUNTIFS(G447:$N447,1)),F$372)+1))</f>
        <v>3</v>
      </c>
      <c r="G447" s="308">
        <f ca="1">IF($A447&lt;&gt;G$373,0,IF($A447&lt;&gt;$A446,1,MOD(G446-1+(COUNTIFS(H$373:$N$373,$A447)=COUNTIFS(H447:$N447,1)),G$372)+1))</f>
        <v>0</v>
      </c>
      <c r="H447" s="308">
        <f ca="1">IF($A447&lt;&gt;H$373,0,IF($A447&lt;&gt;$A446,1,MOD(H446-1+(COUNTIFS(I$373:$N$373,$A447)=COUNTIFS(I447:$N447,1)),H$372)+1))</f>
        <v>0</v>
      </c>
      <c r="I447" s="308">
        <f ca="1">IF($A447&lt;&gt;I$373,0,IF($A447&lt;&gt;$A446,1,MOD(I446-1+(COUNTIFS(N$373:$N$373,$A447)=COUNTIFS(N447:$N447,1)),I$372)+1))</f>
        <v>0</v>
      </c>
      <c r="J447" s="308"/>
      <c r="K447" s="308"/>
      <c r="L447" s="308"/>
      <c r="M447" s="308"/>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10">
        <f ca="1">IF($A448&lt;&gt;$A447,1,MOD(C447-1+(COUNTIFS(D$373:$N$373,$A448)=COUNTIFS(D448:$N448,1)),C$372)+1)</f>
        <v>1</v>
      </c>
      <c r="D448" s="308">
        <f ca="1">IF($A448&lt;&gt;D$373,0,IF($A448&lt;&gt;$A447,1,MOD(D447-1+(COUNTIFS(E$373:$N$373,$A448)=COUNTIFS(E448:$N448,1)),D$372)+1))</f>
        <v>0</v>
      </c>
      <c r="E448" s="308">
        <f ca="1">IF($A448&lt;&gt;E$373,0,IF($A448&lt;&gt;$A447,1,MOD(E447-1+(COUNTIFS(F$373:$N$373,$A448)=COUNTIFS(F448:$N448,1)),E$372)+1))</f>
        <v>2</v>
      </c>
      <c r="F448" s="308">
        <f ca="1">IF($A448&lt;&gt;F$373,0,IF($A448&lt;&gt;$A447,1,MOD(F447-1+(COUNTIFS(G$373:$N$373,$A448)=COUNTIFS(G448:$N448,1)),F$372)+1))</f>
        <v>1</v>
      </c>
      <c r="G448" s="308">
        <f ca="1">IF($A448&lt;&gt;G$373,0,IF($A448&lt;&gt;$A447,1,MOD(G447-1+(COUNTIFS(H$373:$N$373,$A448)=COUNTIFS(H448:$N448,1)),G$372)+1))</f>
        <v>0</v>
      </c>
      <c r="H448" s="308">
        <f ca="1">IF($A448&lt;&gt;H$373,0,IF($A448&lt;&gt;$A447,1,MOD(H447-1+(COUNTIFS(I$373:$N$373,$A448)=COUNTIFS(I448:$N448,1)),H$372)+1))</f>
        <v>0</v>
      </c>
      <c r="I448" s="308">
        <f ca="1">IF($A448&lt;&gt;I$373,0,IF($A448&lt;&gt;$A447,1,MOD(I447-1+(COUNTIFS(N$373:$N$373,$A448)=COUNTIFS(N448:$N448,1)),I$372)+1))</f>
        <v>0</v>
      </c>
      <c r="J448" s="308"/>
      <c r="K448" s="308"/>
      <c r="L448" s="308"/>
      <c r="M448" s="308"/>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10">
        <f ca="1">IF($A449&lt;&gt;$A448,1,MOD(C448-1+(COUNTIFS(D$373:$N$373,$A449)=COUNTIFS(D449:$N449,1)),C$372)+1)</f>
        <v>1</v>
      </c>
      <c r="D449" s="308">
        <f ca="1">IF($A449&lt;&gt;D$373,0,IF($A449&lt;&gt;$A448,1,MOD(D448-1+(COUNTIFS(E$373:$N$373,$A449)=COUNTIFS(E449:$N449,1)),D$372)+1))</f>
        <v>0</v>
      </c>
      <c r="E449" s="308">
        <f ca="1">IF($A449&lt;&gt;E$373,0,IF($A449&lt;&gt;$A448,1,MOD(E448-1+(COUNTIFS(F$373:$N$373,$A449)=COUNTIFS(F449:$N449,1)),E$372)+1))</f>
        <v>2</v>
      </c>
      <c r="F449" s="308">
        <f ca="1">IF($A449&lt;&gt;F$373,0,IF($A449&lt;&gt;$A448,1,MOD(F448-1+(COUNTIFS(G$373:$N$373,$A449)=COUNTIFS(G449:$N449,1)),F$372)+1))</f>
        <v>2</v>
      </c>
      <c r="G449" s="308">
        <f ca="1">IF($A449&lt;&gt;G$373,0,IF($A449&lt;&gt;$A448,1,MOD(G448-1+(COUNTIFS(H$373:$N$373,$A449)=COUNTIFS(H449:$N449,1)),G$372)+1))</f>
        <v>0</v>
      </c>
      <c r="H449" s="308">
        <f ca="1">IF($A449&lt;&gt;H$373,0,IF($A449&lt;&gt;$A448,1,MOD(H448-1+(COUNTIFS(I$373:$N$373,$A449)=COUNTIFS(I449:$N449,1)),H$372)+1))</f>
        <v>0</v>
      </c>
      <c r="I449" s="308">
        <f ca="1">IF($A449&lt;&gt;I$373,0,IF($A449&lt;&gt;$A448,1,MOD(I448-1+(COUNTIFS(N$373:$N$373,$A449)=COUNTIFS(N449:$N449,1)),I$372)+1))</f>
        <v>0</v>
      </c>
      <c r="J449" s="308"/>
      <c r="K449" s="308"/>
      <c r="L449" s="308"/>
      <c r="M449" s="308"/>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10">
        <f ca="1">IF($A450&lt;&gt;$A449,1,MOD(C449-1+(COUNTIFS(D$373:$N$373,$A450)=COUNTIFS(D450:$N450,1)),C$372)+1)</f>
        <v>1</v>
      </c>
      <c r="D450" s="308">
        <f ca="1">IF($A450&lt;&gt;D$373,0,IF($A450&lt;&gt;$A449,1,MOD(D449-1+(COUNTIFS(E$373:$N$373,$A450)=COUNTIFS(E450:$N450,1)),D$372)+1))</f>
        <v>0</v>
      </c>
      <c r="E450" s="308">
        <f ca="1">IF($A450&lt;&gt;E$373,0,IF($A450&lt;&gt;$A449,1,MOD(E449-1+(COUNTIFS(F$373:$N$373,$A450)=COUNTIFS(F450:$N450,1)),E$372)+1))</f>
        <v>2</v>
      </c>
      <c r="F450" s="308">
        <f ca="1">IF($A450&lt;&gt;F$373,0,IF($A450&lt;&gt;$A449,1,MOD(F449-1+(COUNTIFS(G$373:$N$373,$A450)=COUNTIFS(G450:$N450,1)),F$372)+1))</f>
        <v>3</v>
      </c>
      <c r="G450" s="308">
        <f ca="1">IF($A450&lt;&gt;G$373,0,IF($A450&lt;&gt;$A449,1,MOD(G449-1+(COUNTIFS(H$373:$N$373,$A450)=COUNTIFS(H450:$N450,1)),G$372)+1))</f>
        <v>0</v>
      </c>
      <c r="H450" s="308">
        <f ca="1">IF($A450&lt;&gt;H$373,0,IF($A450&lt;&gt;$A449,1,MOD(H449-1+(COUNTIFS(I$373:$N$373,$A450)=COUNTIFS(I450:$N450,1)),H$372)+1))</f>
        <v>0</v>
      </c>
      <c r="I450" s="308">
        <f ca="1">IF($A450&lt;&gt;I$373,0,IF($A450&lt;&gt;$A449,1,MOD(I449-1+(COUNTIFS(N$373:$N$373,$A450)=COUNTIFS(N450:$N450,1)),I$372)+1))</f>
        <v>0</v>
      </c>
      <c r="J450" s="308"/>
      <c r="K450" s="308"/>
      <c r="L450" s="308"/>
      <c r="M450" s="308"/>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10">
        <f ca="1">IF($A451&lt;&gt;$A450,1,MOD(C450-1+(COUNTIFS(D$373:$N$373,$A451)=COUNTIFS(D451:$N451,1)),C$372)+1)</f>
        <v>1</v>
      </c>
      <c r="D451" s="308">
        <f ca="1">IF($A451&lt;&gt;D$373,0,IF($A451&lt;&gt;$A450,1,MOD(D450-1+(COUNTIFS(E$373:$N$373,$A451)=COUNTIFS(E451:$N451,1)),D$372)+1))</f>
        <v>0</v>
      </c>
      <c r="E451" s="308">
        <f ca="1">IF($A451&lt;&gt;E$373,0,IF($A451&lt;&gt;$A450,1,MOD(E450-1+(COUNTIFS(F$373:$N$373,$A451)=COUNTIFS(F451:$N451,1)),E$372)+1))</f>
        <v>3</v>
      </c>
      <c r="F451" s="308">
        <f ca="1">IF($A451&lt;&gt;F$373,0,IF($A451&lt;&gt;$A450,1,MOD(F450-1+(COUNTIFS(G$373:$N$373,$A451)=COUNTIFS(G451:$N451,1)),F$372)+1))</f>
        <v>1</v>
      </c>
      <c r="G451" s="308">
        <f ca="1">IF($A451&lt;&gt;G$373,0,IF($A451&lt;&gt;$A450,1,MOD(G450-1+(COUNTIFS(H$373:$N$373,$A451)=COUNTIFS(H451:$N451,1)),G$372)+1))</f>
        <v>0</v>
      </c>
      <c r="H451" s="308">
        <f ca="1">IF($A451&lt;&gt;H$373,0,IF($A451&lt;&gt;$A450,1,MOD(H450-1+(COUNTIFS(I$373:$N$373,$A451)=COUNTIFS(I451:$N451,1)),H$372)+1))</f>
        <v>0</v>
      </c>
      <c r="I451" s="308">
        <f ca="1">IF($A451&lt;&gt;I$373,0,IF($A451&lt;&gt;$A450,1,MOD(I450-1+(COUNTIFS(N$373:$N$373,$A451)=COUNTIFS(N451:$N451,1)),I$372)+1))</f>
        <v>0</v>
      </c>
      <c r="J451" s="308"/>
      <c r="K451" s="308"/>
      <c r="L451" s="308"/>
      <c r="M451" s="308"/>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10">
        <f ca="1">IF($A452&lt;&gt;$A451,1,MOD(C451-1+(COUNTIFS(D$373:$N$373,$A452)=COUNTIFS(D452:$N452,1)),C$372)+1)</f>
        <v>1</v>
      </c>
      <c r="D452" s="308">
        <f ca="1">IF($A452&lt;&gt;D$373,0,IF($A452&lt;&gt;$A451,1,MOD(D451-1+(COUNTIFS(E$373:$N$373,$A452)=COUNTIFS(E452:$N452,1)),D$372)+1))</f>
        <v>0</v>
      </c>
      <c r="E452" s="308">
        <f ca="1">IF($A452&lt;&gt;E$373,0,IF($A452&lt;&gt;$A451,1,MOD(E451-1+(COUNTIFS(F$373:$N$373,$A452)=COUNTIFS(F452:$N452,1)),E$372)+1))</f>
        <v>3</v>
      </c>
      <c r="F452" s="308">
        <f ca="1">IF($A452&lt;&gt;F$373,0,IF($A452&lt;&gt;$A451,1,MOD(F451-1+(COUNTIFS(G$373:$N$373,$A452)=COUNTIFS(G452:$N452,1)),F$372)+1))</f>
        <v>2</v>
      </c>
      <c r="G452" s="308">
        <f ca="1">IF($A452&lt;&gt;G$373,0,IF($A452&lt;&gt;$A451,1,MOD(G451-1+(COUNTIFS(H$373:$N$373,$A452)=COUNTIFS(H452:$N452,1)),G$372)+1))</f>
        <v>0</v>
      </c>
      <c r="H452" s="308">
        <f ca="1">IF($A452&lt;&gt;H$373,0,IF($A452&lt;&gt;$A451,1,MOD(H451-1+(COUNTIFS(I$373:$N$373,$A452)=COUNTIFS(I452:$N452,1)),H$372)+1))</f>
        <v>0</v>
      </c>
      <c r="I452" s="308">
        <f ca="1">IF($A452&lt;&gt;I$373,0,IF($A452&lt;&gt;$A451,1,MOD(I451-1+(COUNTIFS(N$373:$N$373,$A452)=COUNTIFS(N452:$N452,1)),I$372)+1))</f>
        <v>0</v>
      </c>
      <c r="J452" s="308"/>
      <c r="K452" s="308"/>
      <c r="L452" s="308"/>
      <c r="M452" s="308"/>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10">
        <f ca="1">IF($A453&lt;&gt;$A452,1,MOD(C452-1+(COUNTIFS(D$373:$N$373,$A453)=COUNTIFS(D453:$N453,1)),C$372)+1)</f>
        <v>1</v>
      </c>
      <c r="D453" s="308">
        <f ca="1">IF($A453&lt;&gt;D$373,0,IF($A453&lt;&gt;$A452,1,MOD(D452-1+(COUNTIFS(E$373:$N$373,$A453)=COUNTIFS(E453:$N453,1)),D$372)+1))</f>
        <v>0</v>
      </c>
      <c r="E453" s="308">
        <f ca="1">IF($A453&lt;&gt;E$373,0,IF($A453&lt;&gt;$A452,1,MOD(E452-1+(COUNTIFS(F$373:$N$373,$A453)=COUNTIFS(F453:$N453,1)),E$372)+1))</f>
        <v>3</v>
      </c>
      <c r="F453" s="308">
        <f ca="1">IF($A453&lt;&gt;F$373,0,IF($A453&lt;&gt;$A452,1,MOD(F452-1+(COUNTIFS(G$373:$N$373,$A453)=COUNTIFS(G453:$N453,1)),F$372)+1))</f>
        <v>3</v>
      </c>
      <c r="G453" s="308">
        <f ca="1">IF($A453&lt;&gt;G$373,0,IF($A453&lt;&gt;$A452,1,MOD(G452-1+(COUNTIFS(H$373:$N$373,$A453)=COUNTIFS(H453:$N453,1)),G$372)+1))</f>
        <v>0</v>
      </c>
      <c r="H453" s="308">
        <f ca="1">IF($A453&lt;&gt;H$373,0,IF($A453&lt;&gt;$A452,1,MOD(H452-1+(COUNTIFS(I$373:$N$373,$A453)=COUNTIFS(I453:$N453,1)),H$372)+1))</f>
        <v>0</v>
      </c>
      <c r="I453" s="308">
        <f ca="1">IF($A453&lt;&gt;I$373,0,IF($A453&lt;&gt;$A452,1,MOD(I452-1+(COUNTIFS(N$373:$N$373,$A453)=COUNTIFS(N453:$N453,1)),I$372)+1))</f>
        <v>0</v>
      </c>
      <c r="J453" s="308"/>
      <c r="K453" s="308"/>
      <c r="L453" s="308"/>
      <c r="M453" s="308"/>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10">
        <f ca="1">IF($A454&lt;&gt;$A453,1,MOD(C453-1+(COUNTIFS(D$373:$N$373,$A454)=COUNTIFS(D454:$N454,1)),C$372)+1)</f>
        <v>2</v>
      </c>
      <c r="D454" s="308">
        <f ca="1">IF($A454&lt;&gt;D$373,0,IF($A454&lt;&gt;$A453,1,MOD(D453-1+(COUNTIFS(E$373:$N$373,$A454)=COUNTIFS(E454:$N454,1)),D$372)+1))</f>
        <v>0</v>
      </c>
      <c r="E454" s="308">
        <f ca="1">IF($A454&lt;&gt;E$373,0,IF($A454&lt;&gt;$A453,1,MOD(E453-1+(COUNTIFS(F$373:$N$373,$A454)=COUNTIFS(F454:$N454,1)),E$372)+1))</f>
        <v>1</v>
      </c>
      <c r="F454" s="308">
        <f ca="1">IF($A454&lt;&gt;F$373,0,IF($A454&lt;&gt;$A453,1,MOD(F453-1+(COUNTIFS(G$373:$N$373,$A454)=COUNTIFS(G454:$N454,1)),F$372)+1))</f>
        <v>1</v>
      </c>
      <c r="G454" s="308">
        <f ca="1">IF($A454&lt;&gt;G$373,0,IF($A454&lt;&gt;$A453,1,MOD(G453-1+(COUNTIFS(H$373:$N$373,$A454)=COUNTIFS(H454:$N454,1)),G$372)+1))</f>
        <v>0</v>
      </c>
      <c r="H454" s="308">
        <f ca="1">IF($A454&lt;&gt;H$373,0,IF($A454&lt;&gt;$A453,1,MOD(H453-1+(COUNTIFS(I$373:$N$373,$A454)=COUNTIFS(I454:$N454,1)),H$372)+1))</f>
        <v>0</v>
      </c>
      <c r="I454" s="308">
        <f ca="1">IF($A454&lt;&gt;I$373,0,IF($A454&lt;&gt;$A453,1,MOD(I453-1+(COUNTIFS(N$373:$N$373,$A454)=COUNTIFS(N454:$N454,1)),I$372)+1))</f>
        <v>0</v>
      </c>
      <c r="J454" s="308"/>
      <c r="K454" s="308"/>
      <c r="L454" s="308"/>
      <c r="M454" s="308"/>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10">
        <f ca="1">IF($A455&lt;&gt;$A454,1,MOD(C454-1+(COUNTIFS(D$373:$N$373,$A455)=COUNTIFS(D455:$N455,1)),C$372)+1)</f>
        <v>1</v>
      </c>
      <c r="D455" s="308">
        <f>IF($A455&lt;&gt;D$373,0,IF($A455&lt;&gt;$A454,1,MOD(D454-1+(COUNTIFS(E$373:$N$373,$A455)=COUNTIFS(E455:$N455,1)),D$372)+1))</f>
        <v>0</v>
      </c>
      <c r="E455" s="308">
        <f>IF($A455&lt;&gt;E$373,0,IF($A455&lt;&gt;$A454,1,MOD(E454-1+(COUNTIFS(F$373:$N$373,$A455)=COUNTIFS(F455:$N455,1)),E$372)+1))</f>
        <v>0</v>
      </c>
      <c r="F455" s="308">
        <f>IF($A455&lt;&gt;F$373,0,IF($A455&lt;&gt;$A454,1,MOD(F454-1+(COUNTIFS(G$373:$N$373,$A455)=COUNTIFS(G455:$N455,1)),F$372)+1))</f>
        <v>0</v>
      </c>
      <c r="G455" s="308">
        <f ca="1">IF($A455&lt;&gt;G$373,0,IF($A455&lt;&gt;$A454,1,MOD(G454-1+(COUNTIFS(H$373:$N$373,$A455)=COUNTIFS(H455:$N455,1)),G$372)+1))</f>
        <v>1</v>
      </c>
      <c r="H455" s="308">
        <f ca="1">IF($A455&lt;&gt;H$373,0,IF($A455&lt;&gt;$A454,1,MOD(H454-1+(COUNTIFS(I$373:$N$373,$A455)=COUNTIFS(I455:$N455,1)),H$372)+1))</f>
        <v>1</v>
      </c>
      <c r="I455" s="308">
        <f ca="1">IF($A455&lt;&gt;I$373,0,IF($A455&lt;&gt;$A454,1,MOD(I454-1+(COUNTIFS(N$373:$N$373,$A455)=COUNTIFS(N455:$N455,1)),I$372)+1))</f>
        <v>1</v>
      </c>
      <c r="J455" s="308"/>
      <c r="K455" s="308"/>
      <c r="L455" s="308"/>
      <c r="M455" s="308"/>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10">
        <f ca="1">IF($A456&lt;&gt;$A455,1,MOD(C455-1+(COUNTIFS(D$373:$N$373,$A456)=COUNTIFS(D456:$N456,1)),C$372)+1)</f>
        <v>1</v>
      </c>
      <c r="D456" s="308">
        <f ca="1">IF($A456&lt;&gt;D$373,0,IF($A456&lt;&gt;$A455,1,MOD(D455-1+(COUNTIFS(E$373:$N$373,$A456)=COUNTIFS(E456:$N456,1)),D$372)+1))</f>
        <v>0</v>
      </c>
      <c r="E456" s="308">
        <f ca="1">IF($A456&lt;&gt;E$373,0,IF($A456&lt;&gt;$A455,1,MOD(E455-1+(COUNTIFS(F$373:$N$373,$A456)=COUNTIFS(F456:$N456,1)),E$372)+1))</f>
        <v>0</v>
      </c>
      <c r="F456" s="308">
        <f ca="1">IF($A456&lt;&gt;F$373,0,IF($A456&lt;&gt;$A455,1,MOD(F455-1+(COUNTIFS(G$373:$N$373,$A456)=COUNTIFS(G456:$N456,1)),F$372)+1))</f>
        <v>0</v>
      </c>
      <c r="G456" s="308">
        <f ca="1">IF($A456&lt;&gt;G$373,0,IF($A456&lt;&gt;$A455,1,MOD(G455-1+(COUNTIFS(H$373:$N$373,$A456)=COUNTIFS(H456:$N456,1)),G$372)+1))</f>
        <v>1</v>
      </c>
      <c r="H456" s="308">
        <f ca="1">IF($A456&lt;&gt;H$373,0,IF($A456&lt;&gt;$A455,1,MOD(H455-1+(COUNTIFS(I$373:$N$373,$A456)=COUNTIFS(I456:$N456,1)),H$372)+1))</f>
        <v>1</v>
      </c>
      <c r="I456" s="308">
        <f ca="1">IF($A456&lt;&gt;I$373,0,IF($A456&lt;&gt;$A455,1,MOD(I455-1+(COUNTIFS(N$373:$N$373,$A456)=COUNTIFS(N456:$N456,1)),I$372)+1))</f>
        <v>2</v>
      </c>
      <c r="J456" s="308"/>
      <c r="K456" s="308"/>
      <c r="L456" s="308"/>
      <c r="M456" s="308"/>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10">
        <f ca="1">IF($A457&lt;&gt;$A456,1,MOD(C456-1+(COUNTIFS(D$373:$N$373,$A457)=COUNTIFS(D457:$N457,1)),C$372)+1)</f>
        <v>1</v>
      </c>
      <c r="D457" s="308">
        <f ca="1">IF($A457&lt;&gt;D$373,0,IF($A457&lt;&gt;$A456,1,MOD(D456-1+(COUNTIFS(E$373:$N$373,$A457)=COUNTIFS(E457:$N457,1)),D$372)+1))</f>
        <v>0</v>
      </c>
      <c r="E457" s="308">
        <f ca="1">IF($A457&lt;&gt;E$373,0,IF($A457&lt;&gt;$A456,1,MOD(E456-1+(COUNTIFS(F$373:$N$373,$A457)=COUNTIFS(F457:$N457,1)),E$372)+1))</f>
        <v>0</v>
      </c>
      <c r="F457" s="308">
        <f ca="1">IF($A457&lt;&gt;F$373,0,IF($A457&lt;&gt;$A456,1,MOD(F456-1+(COUNTIFS(G$373:$N$373,$A457)=COUNTIFS(G457:$N457,1)),F$372)+1))</f>
        <v>0</v>
      </c>
      <c r="G457" s="308">
        <f ca="1">IF($A457&lt;&gt;G$373,0,IF($A457&lt;&gt;$A456,1,MOD(G456-1+(COUNTIFS(H$373:$N$373,$A457)=COUNTIFS(H457:$N457,1)),G$372)+1))</f>
        <v>1</v>
      </c>
      <c r="H457" s="308">
        <f ca="1">IF($A457&lt;&gt;H$373,0,IF($A457&lt;&gt;$A456,1,MOD(H456-1+(COUNTIFS(I$373:$N$373,$A457)=COUNTIFS(I457:$N457,1)),H$372)+1))</f>
        <v>1</v>
      </c>
      <c r="I457" s="308">
        <f ca="1">IF($A457&lt;&gt;I$373,0,IF($A457&lt;&gt;$A456,1,MOD(I456-1+(COUNTIFS(N$373:$N$373,$A457)=COUNTIFS(N457:$N457,1)),I$372)+1))</f>
        <v>3</v>
      </c>
      <c r="J457" s="308"/>
      <c r="K457" s="308"/>
      <c r="L457" s="308"/>
      <c r="M457" s="308"/>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10">
        <f ca="1">IF($A458&lt;&gt;$A457,1,MOD(C457-1+(COUNTIFS(D$373:$N$373,$A458)=COUNTIFS(D458:$N458,1)),C$372)+1)</f>
        <v>1</v>
      </c>
      <c r="D458" s="308">
        <f ca="1">IF($A458&lt;&gt;D$373,0,IF($A458&lt;&gt;$A457,1,MOD(D457-1+(COUNTIFS(E$373:$N$373,$A458)=COUNTIFS(E458:$N458,1)),D$372)+1))</f>
        <v>0</v>
      </c>
      <c r="E458" s="308">
        <f ca="1">IF($A458&lt;&gt;E$373,0,IF($A458&lt;&gt;$A457,1,MOD(E457-1+(COUNTIFS(F$373:$N$373,$A458)=COUNTIFS(F458:$N458,1)),E$372)+1))</f>
        <v>0</v>
      </c>
      <c r="F458" s="308">
        <f ca="1">IF($A458&lt;&gt;F$373,0,IF($A458&lt;&gt;$A457,1,MOD(F457-1+(COUNTIFS(G$373:$N$373,$A458)=COUNTIFS(G458:$N458,1)),F$372)+1))</f>
        <v>0</v>
      </c>
      <c r="G458" s="308">
        <f ca="1">IF($A458&lt;&gt;G$373,0,IF($A458&lt;&gt;$A457,1,MOD(G457-1+(COUNTIFS(H$373:$N$373,$A458)=COUNTIFS(H458:$N458,1)),G$372)+1))</f>
        <v>1</v>
      </c>
      <c r="H458" s="308">
        <f ca="1">IF($A458&lt;&gt;H$373,0,IF($A458&lt;&gt;$A457,1,MOD(H457-1+(COUNTIFS(I$373:$N$373,$A458)=COUNTIFS(I458:$N458,1)),H$372)+1))</f>
        <v>2</v>
      </c>
      <c r="I458" s="308">
        <f ca="1">IF($A458&lt;&gt;I$373,0,IF($A458&lt;&gt;$A457,1,MOD(I457-1+(COUNTIFS(N$373:$N$373,$A458)=COUNTIFS(N458:$N458,1)),I$372)+1))</f>
        <v>1</v>
      </c>
      <c r="J458" s="308"/>
      <c r="K458" s="308"/>
      <c r="L458" s="308"/>
      <c r="M458" s="308"/>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10">
        <f ca="1">IF($A459&lt;&gt;$A458,1,MOD(C458-1+(COUNTIFS(D$373:$N$373,$A459)=COUNTIFS(D459:$N459,1)),C$372)+1)</f>
        <v>1</v>
      </c>
      <c r="D459" s="308">
        <f ca="1">IF($A459&lt;&gt;D$373,0,IF($A459&lt;&gt;$A458,1,MOD(D458-1+(COUNTIFS(E$373:$N$373,$A459)=COUNTIFS(E459:$N459,1)),D$372)+1))</f>
        <v>0</v>
      </c>
      <c r="E459" s="308">
        <f ca="1">IF($A459&lt;&gt;E$373,0,IF($A459&lt;&gt;$A458,1,MOD(E458-1+(COUNTIFS(F$373:$N$373,$A459)=COUNTIFS(F459:$N459,1)),E$372)+1))</f>
        <v>0</v>
      </c>
      <c r="F459" s="308">
        <f ca="1">IF($A459&lt;&gt;F$373,0,IF($A459&lt;&gt;$A458,1,MOD(F458-1+(COUNTIFS(G$373:$N$373,$A459)=COUNTIFS(G459:$N459,1)),F$372)+1))</f>
        <v>0</v>
      </c>
      <c r="G459" s="308">
        <f ca="1">IF($A459&lt;&gt;G$373,0,IF($A459&lt;&gt;$A458,1,MOD(G458-1+(COUNTIFS(H$373:$N$373,$A459)=COUNTIFS(H459:$N459,1)),G$372)+1))</f>
        <v>1</v>
      </c>
      <c r="H459" s="308">
        <f ca="1">IF($A459&lt;&gt;H$373,0,IF($A459&lt;&gt;$A458,1,MOD(H458-1+(COUNTIFS(I$373:$N$373,$A459)=COUNTIFS(I459:$N459,1)),H$372)+1))</f>
        <v>2</v>
      </c>
      <c r="I459" s="308">
        <f ca="1">IF($A459&lt;&gt;I$373,0,IF($A459&lt;&gt;$A458,1,MOD(I458-1+(COUNTIFS(N$373:$N$373,$A459)=COUNTIFS(N459:$N459,1)),I$372)+1))</f>
        <v>2</v>
      </c>
      <c r="J459" s="308"/>
      <c r="K459" s="308"/>
      <c r="L459" s="308"/>
      <c r="M459" s="308"/>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10">
        <f ca="1">IF($A460&lt;&gt;$A459,1,MOD(C459-1+(COUNTIFS(D$373:$N$373,$A460)=COUNTIFS(D460:$N460,1)),C$372)+1)</f>
        <v>1</v>
      </c>
      <c r="D460" s="308">
        <f ca="1">IF($A460&lt;&gt;D$373,0,IF($A460&lt;&gt;$A459,1,MOD(D459-1+(COUNTIFS(E$373:$N$373,$A460)=COUNTIFS(E460:$N460,1)),D$372)+1))</f>
        <v>0</v>
      </c>
      <c r="E460" s="308">
        <f ca="1">IF($A460&lt;&gt;E$373,0,IF($A460&lt;&gt;$A459,1,MOD(E459-1+(COUNTIFS(F$373:$N$373,$A460)=COUNTIFS(F460:$N460,1)),E$372)+1))</f>
        <v>0</v>
      </c>
      <c r="F460" s="308">
        <f ca="1">IF($A460&lt;&gt;F$373,0,IF($A460&lt;&gt;$A459,1,MOD(F459-1+(COUNTIFS(G$373:$N$373,$A460)=COUNTIFS(G460:$N460,1)),F$372)+1))</f>
        <v>0</v>
      </c>
      <c r="G460" s="308">
        <f ca="1">IF($A460&lt;&gt;G$373,0,IF($A460&lt;&gt;$A459,1,MOD(G459-1+(COUNTIFS(H$373:$N$373,$A460)=COUNTIFS(H460:$N460,1)),G$372)+1))</f>
        <v>1</v>
      </c>
      <c r="H460" s="308">
        <f ca="1">IF($A460&lt;&gt;H$373,0,IF($A460&lt;&gt;$A459,1,MOD(H459-1+(COUNTIFS(I$373:$N$373,$A460)=COUNTIFS(I460:$N460,1)),H$372)+1))</f>
        <v>2</v>
      </c>
      <c r="I460" s="308">
        <f ca="1">IF($A460&lt;&gt;I$373,0,IF($A460&lt;&gt;$A459,1,MOD(I459-1+(COUNTIFS(N$373:$N$373,$A460)=COUNTIFS(N460:$N460,1)),I$372)+1))</f>
        <v>3</v>
      </c>
      <c r="J460" s="308"/>
      <c r="K460" s="308"/>
      <c r="L460" s="308"/>
      <c r="M460" s="308"/>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10">
        <f ca="1">IF($A461&lt;&gt;$A460,1,MOD(C460-1+(COUNTIFS(D$373:$N$373,$A461)=COUNTIFS(D461:$N461,1)),C$372)+1)</f>
        <v>1</v>
      </c>
      <c r="D461" s="308">
        <f ca="1">IF($A461&lt;&gt;D$373,0,IF($A461&lt;&gt;$A460,1,MOD(D460-1+(COUNTIFS(E$373:$N$373,$A461)=COUNTIFS(E461:$N461,1)),D$372)+1))</f>
        <v>0</v>
      </c>
      <c r="E461" s="308">
        <f ca="1">IF($A461&lt;&gt;E$373,0,IF($A461&lt;&gt;$A460,1,MOD(E460-1+(COUNTIFS(F$373:$N$373,$A461)=COUNTIFS(F461:$N461,1)),E$372)+1))</f>
        <v>0</v>
      </c>
      <c r="F461" s="308">
        <f ca="1">IF($A461&lt;&gt;F$373,0,IF($A461&lt;&gt;$A460,1,MOD(F460-1+(COUNTIFS(G$373:$N$373,$A461)=COUNTIFS(G461:$N461,1)),F$372)+1))</f>
        <v>0</v>
      </c>
      <c r="G461" s="308">
        <f ca="1">IF($A461&lt;&gt;G$373,0,IF($A461&lt;&gt;$A460,1,MOD(G460-1+(COUNTIFS(H$373:$N$373,$A461)=COUNTIFS(H461:$N461,1)),G$372)+1))</f>
        <v>1</v>
      </c>
      <c r="H461" s="308">
        <f ca="1">IF($A461&lt;&gt;H$373,0,IF($A461&lt;&gt;$A460,1,MOD(H460-1+(COUNTIFS(I$373:$N$373,$A461)=COUNTIFS(I461:$N461,1)),H$372)+1))</f>
        <v>3</v>
      </c>
      <c r="I461" s="308">
        <f ca="1">IF($A461&lt;&gt;I$373,0,IF($A461&lt;&gt;$A460,1,MOD(I460-1+(COUNTIFS(N$373:$N$373,$A461)=COUNTIFS(N461:$N461,1)),I$372)+1))</f>
        <v>1</v>
      </c>
      <c r="J461" s="308"/>
      <c r="K461" s="308"/>
      <c r="L461" s="308"/>
      <c r="M461" s="308"/>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10">
        <f ca="1">IF($A462&lt;&gt;$A461,1,MOD(C461-1+(COUNTIFS(D$373:$N$373,$A462)=COUNTIFS(D462:$N462,1)),C$372)+1)</f>
        <v>1</v>
      </c>
      <c r="D462" s="308">
        <f ca="1">IF($A462&lt;&gt;D$373,0,IF($A462&lt;&gt;$A461,1,MOD(D461-1+(COUNTIFS(E$373:$N$373,$A462)=COUNTIFS(E462:$N462,1)),D$372)+1))</f>
        <v>0</v>
      </c>
      <c r="E462" s="308">
        <f ca="1">IF($A462&lt;&gt;E$373,0,IF($A462&lt;&gt;$A461,1,MOD(E461-1+(COUNTIFS(F$373:$N$373,$A462)=COUNTIFS(F462:$N462,1)),E$372)+1))</f>
        <v>0</v>
      </c>
      <c r="F462" s="308">
        <f ca="1">IF($A462&lt;&gt;F$373,0,IF($A462&lt;&gt;$A461,1,MOD(F461-1+(COUNTIFS(G$373:$N$373,$A462)=COUNTIFS(G462:$N462,1)),F$372)+1))</f>
        <v>0</v>
      </c>
      <c r="G462" s="308">
        <f ca="1">IF($A462&lt;&gt;G$373,0,IF($A462&lt;&gt;$A461,1,MOD(G461-1+(COUNTIFS(H$373:$N$373,$A462)=COUNTIFS(H462:$N462,1)),G$372)+1))</f>
        <v>1</v>
      </c>
      <c r="H462" s="308">
        <f ca="1">IF($A462&lt;&gt;H$373,0,IF($A462&lt;&gt;$A461,1,MOD(H461-1+(COUNTIFS(I$373:$N$373,$A462)=COUNTIFS(I462:$N462,1)),H$372)+1))</f>
        <v>3</v>
      </c>
      <c r="I462" s="308">
        <f ca="1">IF($A462&lt;&gt;I$373,0,IF($A462&lt;&gt;$A461,1,MOD(I461-1+(COUNTIFS(N$373:$N$373,$A462)=COUNTIFS(N462:$N462,1)),I$372)+1))</f>
        <v>2</v>
      </c>
      <c r="J462" s="308"/>
      <c r="K462" s="308"/>
      <c r="L462" s="308"/>
      <c r="M462" s="308"/>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10">
        <f ca="1">IF($A463&lt;&gt;$A462,1,MOD(C462-1+(COUNTIFS(D$373:$N$373,$A463)=COUNTIFS(D463:$N463,1)),C$372)+1)</f>
        <v>1</v>
      </c>
      <c r="D463" s="308">
        <f ca="1">IF($A463&lt;&gt;D$373,0,IF($A463&lt;&gt;$A462,1,MOD(D462-1+(COUNTIFS(E$373:$N$373,$A463)=COUNTIFS(E463:$N463,1)),D$372)+1))</f>
        <v>0</v>
      </c>
      <c r="E463" s="308">
        <f ca="1">IF($A463&lt;&gt;E$373,0,IF($A463&lt;&gt;$A462,1,MOD(E462-1+(COUNTIFS(F$373:$N$373,$A463)=COUNTIFS(F463:$N463,1)),E$372)+1))</f>
        <v>0</v>
      </c>
      <c r="F463" s="308">
        <f ca="1">IF($A463&lt;&gt;F$373,0,IF($A463&lt;&gt;$A462,1,MOD(F462-1+(COUNTIFS(G$373:$N$373,$A463)=COUNTIFS(G463:$N463,1)),F$372)+1))</f>
        <v>0</v>
      </c>
      <c r="G463" s="308">
        <f ca="1">IF($A463&lt;&gt;G$373,0,IF($A463&lt;&gt;$A462,1,MOD(G462-1+(COUNTIFS(H$373:$N$373,$A463)=COUNTIFS(H463:$N463,1)),G$372)+1))</f>
        <v>1</v>
      </c>
      <c r="H463" s="308">
        <f ca="1">IF($A463&lt;&gt;H$373,0,IF($A463&lt;&gt;$A462,1,MOD(H462-1+(COUNTIFS(I$373:$N$373,$A463)=COUNTIFS(I463:$N463,1)),H$372)+1))</f>
        <v>3</v>
      </c>
      <c r="I463" s="308">
        <f ca="1">IF($A463&lt;&gt;I$373,0,IF($A463&lt;&gt;$A462,1,MOD(I462-1+(COUNTIFS(N$373:$N$373,$A463)=COUNTIFS(N463:$N463,1)),I$372)+1))</f>
        <v>3</v>
      </c>
      <c r="J463" s="308"/>
      <c r="K463" s="308"/>
      <c r="L463" s="308"/>
      <c r="M463" s="308"/>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10">
        <f ca="1">IF($A464&lt;&gt;$A463,1,MOD(C463-1+(COUNTIFS(D$373:$N$373,$A464)=COUNTIFS(D464:$N464,1)),C$372)+1)</f>
        <v>2</v>
      </c>
      <c r="D464" s="308">
        <f ca="1">IF($A464&lt;&gt;D$373,0,IF($A464&lt;&gt;$A463,1,MOD(D463-1+(COUNTIFS(E$373:$N$373,$A464)=COUNTIFS(E464:$N464,1)),D$372)+1))</f>
        <v>0</v>
      </c>
      <c r="E464" s="308">
        <f ca="1">IF($A464&lt;&gt;E$373,0,IF($A464&lt;&gt;$A463,1,MOD(E463-1+(COUNTIFS(F$373:$N$373,$A464)=COUNTIFS(F464:$N464,1)),E$372)+1))</f>
        <v>0</v>
      </c>
      <c r="F464" s="308">
        <f ca="1">IF($A464&lt;&gt;F$373,0,IF($A464&lt;&gt;$A463,1,MOD(F463-1+(COUNTIFS(G$373:$N$373,$A464)=COUNTIFS(G464:$N464,1)),F$372)+1))</f>
        <v>0</v>
      </c>
      <c r="G464" s="308">
        <f ca="1">IF($A464&lt;&gt;G$373,0,IF($A464&lt;&gt;$A463,1,MOD(G463-1+(COUNTIFS(H$373:$N$373,$A464)=COUNTIFS(H464:$N464,1)),G$372)+1))</f>
        <v>1</v>
      </c>
      <c r="H464" s="308">
        <f ca="1">IF($A464&lt;&gt;H$373,0,IF($A464&lt;&gt;$A463,1,MOD(H463-1+(COUNTIFS(I$373:$N$373,$A464)=COUNTIFS(I464:$N464,1)),H$372)+1))</f>
        <v>1</v>
      </c>
      <c r="I464" s="308">
        <f ca="1">IF($A464&lt;&gt;I$373,0,IF($A464&lt;&gt;$A463,1,MOD(I463-1+(COUNTIFS(N$373:$N$373,$A464)=COUNTIFS(N464:$N464,1)),I$372)+1))</f>
        <v>1</v>
      </c>
      <c r="J464" s="308"/>
      <c r="K464" s="308"/>
      <c r="L464" s="308"/>
      <c r="M464" s="308"/>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10">
        <f ca="1">IF($A465&lt;&gt;$A464,1,MOD(C464-1+(COUNTIFS(D$373:$N$373,$A465)=COUNTIFS(D465:$N465,1)),C$372)+1)</f>
        <v>2</v>
      </c>
      <c r="D465" s="308">
        <f ca="1">IF($A465&lt;&gt;D$373,0,IF($A465&lt;&gt;$A464,1,MOD(D464-1+(COUNTIFS(E$373:$N$373,$A465)=COUNTIFS(E465:$N465,1)),D$372)+1))</f>
        <v>0</v>
      </c>
      <c r="E465" s="308">
        <f ca="1">IF($A465&lt;&gt;E$373,0,IF($A465&lt;&gt;$A464,1,MOD(E464-1+(COUNTIFS(F$373:$N$373,$A465)=COUNTIFS(F465:$N465,1)),E$372)+1))</f>
        <v>0</v>
      </c>
      <c r="F465" s="308">
        <f ca="1">IF($A465&lt;&gt;F$373,0,IF($A465&lt;&gt;$A464,1,MOD(F464-1+(COUNTIFS(G$373:$N$373,$A465)=COUNTIFS(G465:$N465,1)),F$372)+1))</f>
        <v>0</v>
      </c>
      <c r="G465" s="308">
        <f ca="1">IF($A465&lt;&gt;G$373,0,IF($A465&lt;&gt;$A464,1,MOD(G464-1+(COUNTIFS(H$373:$N$373,$A465)=COUNTIFS(H465:$N465,1)),G$372)+1))</f>
        <v>1</v>
      </c>
      <c r="H465" s="308">
        <f ca="1">IF($A465&lt;&gt;H$373,0,IF($A465&lt;&gt;$A464,1,MOD(H464-1+(COUNTIFS(I$373:$N$373,$A465)=COUNTIFS(I465:$N465,1)),H$372)+1))</f>
        <v>1</v>
      </c>
      <c r="I465" s="308">
        <f ca="1">IF($A465&lt;&gt;I$373,0,IF($A465&lt;&gt;$A464,1,MOD(I464-1+(COUNTIFS(N$373:$N$373,$A465)=COUNTIFS(N465:$N465,1)),I$372)+1))</f>
        <v>2</v>
      </c>
      <c r="J465" s="308"/>
      <c r="K465" s="308"/>
      <c r="L465" s="308"/>
      <c r="M465" s="308"/>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10">
        <f ca="1">IF($A466&lt;&gt;$A465,1,MOD(C465-1+(COUNTIFS(D$373:$N$373,$A466)=COUNTIFS(D466:$N466,1)),C$372)+1)</f>
        <v>2</v>
      </c>
      <c r="D466" s="308">
        <f ca="1">IF($A466&lt;&gt;D$373,0,IF($A466&lt;&gt;$A465,1,MOD(D465-1+(COUNTIFS(E$373:$N$373,$A466)=COUNTIFS(E466:$N466,1)),D$372)+1))</f>
        <v>0</v>
      </c>
      <c r="E466" s="308">
        <f ca="1">IF($A466&lt;&gt;E$373,0,IF($A466&lt;&gt;$A465,1,MOD(E465-1+(COUNTIFS(F$373:$N$373,$A466)=COUNTIFS(F466:$N466,1)),E$372)+1))</f>
        <v>0</v>
      </c>
      <c r="F466" s="308">
        <f ca="1">IF($A466&lt;&gt;F$373,0,IF($A466&lt;&gt;$A465,1,MOD(F465-1+(COUNTIFS(G$373:$N$373,$A466)=COUNTIFS(G466:$N466,1)),F$372)+1))</f>
        <v>0</v>
      </c>
      <c r="G466" s="308">
        <f ca="1">IF($A466&lt;&gt;G$373,0,IF($A466&lt;&gt;$A465,1,MOD(G465-1+(COUNTIFS(H$373:$N$373,$A466)=COUNTIFS(H466:$N466,1)),G$372)+1))</f>
        <v>1</v>
      </c>
      <c r="H466" s="308">
        <f ca="1">IF($A466&lt;&gt;H$373,0,IF($A466&lt;&gt;$A465,1,MOD(H465-1+(COUNTIFS(I$373:$N$373,$A466)=COUNTIFS(I466:$N466,1)),H$372)+1))</f>
        <v>1</v>
      </c>
      <c r="I466" s="308">
        <f ca="1">IF($A466&lt;&gt;I$373,0,IF($A466&lt;&gt;$A465,1,MOD(I465-1+(COUNTIFS(N$373:$N$373,$A466)=COUNTIFS(N466:$N466,1)),I$372)+1))</f>
        <v>3</v>
      </c>
      <c r="J466" s="308"/>
      <c r="K466" s="308"/>
      <c r="L466" s="308"/>
      <c r="M466" s="308"/>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10">
        <f ca="1">IF($A467&lt;&gt;$A466,1,MOD(C466-1+(COUNTIFS(D$373:$N$373,$A467)=COUNTIFS(D467:$N467,1)),C$372)+1)</f>
        <v>2</v>
      </c>
      <c r="D467" s="308">
        <f ca="1">IF($A467&lt;&gt;D$373,0,IF($A467&lt;&gt;$A466,1,MOD(D466-1+(COUNTIFS(E$373:$N$373,$A467)=COUNTIFS(E467:$N467,1)),D$372)+1))</f>
        <v>0</v>
      </c>
      <c r="E467" s="308">
        <f ca="1">IF($A467&lt;&gt;E$373,0,IF($A467&lt;&gt;$A466,1,MOD(E466-1+(COUNTIFS(F$373:$N$373,$A467)=COUNTIFS(F467:$N467,1)),E$372)+1))</f>
        <v>0</v>
      </c>
      <c r="F467" s="308">
        <f ca="1">IF($A467&lt;&gt;F$373,0,IF($A467&lt;&gt;$A466,1,MOD(F466-1+(COUNTIFS(G$373:$N$373,$A467)=COUNTIFS(G467:$N467,1)),F$372)+1))</f>
        <v>0</v>
      </c>
      <c r="G467" s="308">
        <f ca="1">IF($A467&lt;&gt;G$373,0,IF($A467&lt;&gt;$A466,1,MOD(G466-1+(COUNTIFS(H$373:$N$373,$A467)=COUNTIFS(H467:$N467,1)),G$372)+1))</f>
        <v>1</v>
      </c>
      <c r="H467" s="308">
        <f ca="1">IF($A467&lt;&gt;H$373,0,IF($A467&lt;&gt;$A466,1,MOD(H466-1+(COUNTIFS(I$373:$N$373,$A467)=COUNTIFS(I467:$N467,1)),H$372)+1))</f>
        <v>2</v>
      </c>
      <c r="I467" s="308">
        <f ca="1">IF($A467&lt;&gt;I$373,0,IF($A467&lt;&gt;$A466,1,MOD(I466-1+(COUNTIFS(N$373:$N$373,$A467)=COUNTIFS(N467:$N467,1)),I$372)+1))</f>
        <v>1</v>
      </c>
      <c r="J467" s="308"/>
      <c r="K467" s="308"/>
      <c r="L467" s="308"/>
      <c r="M467" s="308"/>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10">
        <f ca="1">IF($A468&lt;&gt;$A467,1,MOD(C467-1+(COUNTIFS(D$373:$N$373,$A468)=COUNTIFS(D468:$N468,1)),C$372)+1)</f>
        <v>2</v>
      </c>
      <c r="D468" s="308">
        <f ca="1">IF($A468&lt;&gt;D$373,0,IF($A468&lt;&gt;$A467,1,MOD(D467-1+(COUNTIFS(E$373:$N$373,$A468)=COUNTIFS(E468:$N468,1)),D$372)+1))</f>
        <v>0</v>
      </c>
      <c r="E468" s="308">
        <f ca="1">IF($A468&lt;&gt;E$373,0,IF($A468&lt;&gt;$A467,1,MOD(E467-1+(COUNTIFS(F$373:$N$373,$A468)=COUNTIFS(F468:$N468,1)),E$372)+1))</f>
        <v>0</v>
      </c>
      <c r="F468" s="308">
        <f ca="1">IF($A468&lt;&gt;F$373,0,IF($A468&lt;&gt;$A467,1,MOD(F467-1+(COUNTIFS(G$373:$N$373,$A468)=COUNTIFS(G468:$N468,1)),F$372)+1))</f>
        <v>0</v>
      </c>
      <c r="G468" s="308">
        <f ca="1">IF($A468&lt;&gt;G$373,0,IF($A468&lt;&gt;$A467,1,MOD(G467-1+(COUNTIFS(H$373:$N$373,$A468)=COUNTIFS(H468:$N468,1)),G$372)+1))</f>
        <v>1</v>
      </c>
      <c r="H468" s="308">
        <f ca="1">IF($A468&lt;&gt;H$373,0,IF($A468&lt;&gt;$A467,1,MOD(H467-1+(COUNTIFS(I$373:$N$373,$A468)=COUNTIFS(I468:$N468,1)),H$372)+1))</f>
        <v>2</v>
      </c>
      <c r="I468" s="308">
        <f ca="1">IF($A468&lt;&gt;I$373,0,IF($A468&lt;&gt;$A467,1,MOD(I467-1+(COUNTIFS(N$373:$N$373,$A468)=COUNTIFS(N468:$N468,1)),I$372)+1))</f>
        <v>2</v>
      </c>
      <c r="J468" s="308"/>
      <c r="K468" s="308"/>
      <c r="L468" s="308"/>
      <c r="M468" s="308"/>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10">
        <f ca="1">IF($A469&lt;&gt;$A468,1,MOD(C468-1+(COUNTIFS(D$373:$N$373,$A469)=COUNTIFS(D469:$N469,1)),C$372)+1)</f>
        <v>2</v>
      </c>
      <c r="D469" s="308">
        <f ca="1">IF($A469&lt;&gt;D$373,0,IF($A469&lt;&gt;$A468,1,MOD(D468-1+(COUNTIFS(E$373:$N$373,$A469)=COUNTIFS(E469:$N469,1)),D$372)+1))</f>
        <v>0</v>
      </c>
      <c r="E469" s="308">
        <f ca="1">IF($A469&lt;&gt;E$373,0,IF($A469&lt;&gt;$A468,1,MOD(E468-1+(COUNTIFS(F$373:$N$373,$A469)=COUNTIFS(F469:$N469,1)),E$372)+1))</f>
        <v>0</v>
      </c>
      <c r="F469" s="308">
        <f ca="1">IF($A469&lt;&gt;F$373,0,IF($A469&lt;&gt;$A468,1,MOD(F468-1+(COUNTIFS(G$373:$N$373,$A469)=COUNTIFS(G469:$N469,1)),F$372)+1))</f>
        <v>0</v>
      </c>
      <c r="G469" s="308">
        <f ca="1">IF($A469&lt;&gt;G$373,0,IF($A469&lt;&gt;$A468,1,MOD(G468-1+(COUNTIFS(H$373:$N$373,$A469)=COUNTIFS(H469:$N469,1)),G$372)+1))</f>
        <v>1</v>
      </c>
      <c r="H469" s="308">
        <f ca="1">IF($A469&lt;&gt;H$373,0,IF($A469&lt;&gt;$A468,1,MOD(H468-1+(COUNTIFS(I$373:$N$373,$A469)=COUNTIFS(I469:$N469,1)),H$372)+1))</f>
        <v>2</v>
      </c>
      <c r="I469" s="308">
        <f ca="1">IF($A469&lt;&gt;I$373,0,IF($A469&lt;&gt;$A468,1,MOD(I468-1+(COUNTIFS(N$373:$N$373,$A469)=COUNTIFS(N469:$N469,1)),I$372)+1))</f>
        <v>3</v>
      </c>
      <c r="J469" s="308"/>
      <c r="K469" s="308"/>
      <c r="L469" s="308"/>
      <c r="M469" s="308"/>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10">
        <f ca="1">IF($A470&lt;&gt;$A469,1,MOD(C469-1+(COUNTIFS(D$373:$N$373,$A470)=COUNTIFS(D470:$N470,1)),C$372)+1)</f>
        <v>2</v>
      </c>
      <c r="D470" s="308">
        <f ca="1">IF($A470&lt;&gt;D$373,0,IF($A470&lt;&gt;$A469,1,MOD(D469-1+(COUNTIFS(E$373:$N$373,$A470)=COUNTIFS(E470:$N470,1)),D$372)+1))</f>
        <v>0</v>
      </c>
      <c r="E470" s="308">
        <f ca="1">IF($A470&lt;&gt;E$373,0,IF($A470&lt;&gt;$A469,1,MOD(E469-1+(COUNTIFS(F$373:$N$373,$A470)=COUNTIFS(F470:$N470,1)),E$372)+1))</f>
        <v>0</v>
      </c>
      <c r="F470" s="308">
        <f ca="1">IF($A470&lt;&gt;F$373,0,IF($A470&lt;&gt;$A469,1,MOD(F469-1+(COUNTIFS(G$373:$N$373,$A470)=COUNTIFS(G470:$N470,1)),F$372)+1))</f>
        <v>0</v>
      </c>
      <c r="G470" s="308">
        <f ca="1">IF($A470&lt;&gt;G$373,0,IF($A470&lt;&gt;$A469,1,MOD(G469-1+(COUNTIFS(H$373:$N$373,$A470)=COUNTIFS(H470:$N470,1)),G$372)+1))</f>
        <v>1</v>
      </c>
      <c r="H470" s="308">
        <f ca="1">IF($A470&lt;&gt;H$373,0,IF($A470&lt;&gt;$A469,1,MOD(H469-1+(COUNTIFS(I$373:$N$373,$A470)=COUNTIFS(I470:$N470,1)),H$372)+1))</f>
        <v>3</v>
      </c>
      <c r="I470" s="308">
        <f ca="1">IF($A470&lt;&gt;I$373,0,IF($A470&lt;&gt;$A469,1,MOD(I469-1+(COUNTIFS(N$373:$N$373,$A470)=COUNTIFS(N470:$N470,1)),I$372)+1))</f>
        <v>1</v>
      </c>
      <c r="J470" s="308"/>
      <c r="K470" s="308"/>
      <c r="L470" s="308"/>
      <c r="M470" s="308"/>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10">
        <f ca="1">IF($A471&lt;&gt;$A470,1,MOD(C470-1+(COUNTIFS(D$373:$N$373,$A471)=COUNTIFS(D471:$N471,1)),C$372)+1)</f>
        <v>2</v>
      </c>
      <c r="D471" s="308">
        <f ca="1">IF($A471&lt;&gt;D$373,0,IF($A471&lt;&gt;$A470,1,MOD(D470-1+(COUNTIFS(E$373:$N$373,$A471)=COUNTIFS(E471:$N471,1)),D$372)+1))</f>
        <v>0</v>
      </c>
      <c r="E471" s="308">
        <f ca="1">IF($A471&lt;&gt;E$373,0,IF($A471&lt;&gt;$A470,1,MOD(E470-1+(COUNTIFS(F$373:$N$373,$A471)=COUNTIFS(F471:$N471,1)),E$372)+1))</f>
        <v>0</v>
      </c>
      <c r="F471" s="308">
        <f ca="1">IF($A471&lt;&gt;F$373,0,IF($A471&lt;&gt;$A470,1,MOD(F470-1+(COUNTIFS(G$373:$N$373,$A471)=COUNTIFS(G471:$N471,1)),F$372)+1))</f>
        <v>0</v>
      </c>
      <c r="G471" s="308">
        <f ca="1">IF($A471&lt;&gt;G$373,0,IF($A471&lt;&gt;$A470,1,MOD(G470-1+(COUNTIFS(H$373:$N$373,$A471)=COUNTIFS(H471:$N471,1)),G$372)+1))</f>
        <v>1</v>
      </c>
      <c r="H471" s="308">
        <f ca="1">IF($A471&lt;&gt;H$373,0,IF($A471&lt;&gt;$A470,1,MOD(H470-1+(COUNTIFS(I$373:$N$373,$A471)=COUNTIFS(I471:$N471,1)),H$372)+1))</f>
        <v>3</v>
      </c>
      <c r="I471" s="308">
        <f ca="1">IF($A471&lt;&gt;I$373,0,IF($A471&lt;&gt;$A470,1,MOD(I470-1+(COUNTIFS(N$373:$N$373,$A471)=COUNTIFS(N471:$N471,1)),I$372)+1))</f>
        <v>2</v>
      </c>
      <c r="J471" s="308"/>
      <c r="K471" s="308"/>
      <c r="L471" s="308"/>
      <c r="M471" s="308"/>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10">
        <f ca="1">IF($A472&lt;&gt;$A471,1,MOD(C471-1+(COUNTIFS(D$373:$N$373,$A472)=COUNTIFS(D472:$N472,1)),C$372)+1)</f>
        <v>2</v>
      </c>
      <c r="D472" s="308">
        <f ca="1">IF($A472&lt;&gt;D$373,0,IF($A472&lt;&gt;$A471,1,MOD(D471-1+(COUNTIFS(E$373:$N$373,$A472)=COUNTIFS(E472:$N472,1)),D$372)+1))</f>
        <v>0</v>
      </c>
      <c r="E472" s="308">
        <f ca="1">IF($A472&lt;&gt;E$373,0,IF($A472&lt;&gt;$A471,1,MOD(E471-1+(COUNTIFS(F$373:$N$373,$A472)=COUNTIFS(F472:$N472,1)),E$372)+1))</f>
        <v>0</v>
      </c>
      <c r="F472" s="308">
        <f ca="1">IF($A472&lt;&gt;F$373,0,IF($A472&lt;&gt;$A471,1,MOD(F471-1+(COUNTIFS(G$373:$N$373,$A472)=COUNTIFS(G472:$N472,1)),F$372)+1))</f>
        <v>0</v>
      </c>
      <c r="G472" s="308">
        <f ca="1">IF($A472&lt;&gt;G$373,0,IF($A472&lt;&gt;$A471,1,MOD(G471-1+(COUNTIFS(H$373:$N$373,$A472)=COUNTIFS(H472:$N472,1)),G$372)+1))</f>
        <v>1</v>
      </c>
      <c r="H472" s="308">
        <f ca="1">IF($A472&lt;&gt;H$373,0,IF($A472&lt;&gt;$A471,1,MOD(H471-1+(COUNTIFS(I$373:$N$373,$A472)=COUNTIFS(I472:$N472,1)),H$372)+1))</f>
        <v>3</v>
      </c>
      <c r="I472" s="308">
        <f ca="1">IF($A472&lt;&gt;I$373,0,IF($A472&lt;&gt;$A471,1,MOD(I471-1+(COUNTIFS(N$373:$N$373,$A472)=COUNTIFS(N472:$N472,1)),I$372)+1))</f>
        <v>3</v>
      </c>
      <c r="J472" s="308"/>
      <c r="K472" s="308"/>
      <c r="L472" s="308"/>
      <c r="M472" s="308"/>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10">
        <f ca="1">IF($A473&lt;&gt;$A472,1,MOD(C472-1+(COUNTIFS(D$373:$N$373,$A473)=COUNTIFS(D473:$N473,1)),C$372)+1)</f>
        <v>3</v>
      </c>
      <c r="D473" s="308">
        <f ca="1">IF($A473&lt;&gt;D$373,0,IF($A473&lt;&gt;$A472,1,MOD(D472-1+(COUNTIFS(E$373:$N$373,$A473)=COUNTIFS(E473:$N473,1)),D$372)+1))</f>
        <v>0</v>
      </c>
      <c r="E473" s="308">
        <f ca="1">IF($A473&lt;&gt;E$373,0,IF($A473&lt;&gt;$A472,1,MOD(E472-1+(COUNTIFS(F$373:$N$373,$A473)=COUNTIFS(F473:$N473,1)),E$372)+1))</f>
        <v>0</v>
      </c>
      <c r="F473" s="308">
        <f ca="1">IF($A473&lt;&gt;F$373,0,IF($A473&lt;&gt;$A472,1,MOD(F472-1+(COUNTIFS(G$373:$N$373,$A473)=COUNTIFS(G473:$N473,1)),F$372)+1))</f>
        <v>0</v>
      </c>
      <c r="G473" s="308">
        <f ca="1">IF($A473&lt;&gt;G$373,0,IF($A473&lt;&gt;$A472,1,MOD(G472-1+(COUNTIFS(H$373:$N$373,$A473)=COUNTIFS(H473:$N473,1)),G$372)+1))</f>
        <v>1</v>
      </c>
      <c r="H473" s="308">
        <f ca="1">IF($A473&lt;&gt;H$373,0,IF($A473&lt;&gt;$A472,1,MOD(H472-1+(COUNTIFS(I$373:$N$373,$A473)=COUNTIFS(I473:$N473,1)),H$372)+1))</f>
        <v>1</v>
      </c>
      <c r="I473" s="308">
        <f ca="1">IF($A473&lt;&gt;I$373,0,IF($A473&lt;&gt;$A472,1,MOD(I472-1+(COUNTIFS(N$373:$N$373,$A473)=COUNTIFS(N473:$N473,1)),I$372)+1))</f>
        <v>1</v>
      </c>
      <c r="J473" s="308"/>
      <c r="K473" s="308"/>
      <c r="L473" s="308"/>
      <c r="M473" s="308"/>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10">
        <f ca="1">IF($A474&lt;&gt;$A473,1,MOD(C473-1+(COUNTIFS(D$373:$N$373,$A474)=COUNTIFS(D474:$N474,1)),C$372)+1)</f>
        <v>3</v>
      </c>
      <c r="D474" s="308">
        <f ca="1">IF($A474&lt;&gt;D$373,0,IF($A474&lt;&gt;$A473,1,MOD(D473-1+(COUNTIFS(E$373:$N$373,$A474)=COUNTIFS(E474:$N474,1)),D$372)+1))</f>
        <v>0</v>
      </c>
      <c r="E474" s="308">
        <f ca="1">IF($A474&lt;&gt;E$373,0,IF($A474&lt;&gt;$A473,1,MOD(E473-1+(COUNTIFS(F$373:$N$373,$A474)=COUNTIFS(F474:$N474,1)),E$372)+1))</f>
        <v>0</v>
      </c>
      <c r="F474" s="308">
        <f ca="1">IF($A474&lt;&gt;F$373,0,IF($A474&lt;&gt;$A473,1,MOD(F473-1+(COUNTIFS(G$373:$N$373,$A474)=COUNTIFS(G474:$N474,1)),F$372)+1))</f>
        <v>0</v>
      </c>
      <c r="G474" s="308">
        <f ca="1">IF($A474&lt;&gt;G$373,0,IF($A474&lt;&gt;$A473,1,MOD(G473-1+(COUNTIFS(H$373:$N$373,$A474)=COUNTIFS(H474:$N474,1)),G$372)+1))</f>
        <v>1</v>
      </c>
      <c r="H474" s="308">
        <f ca="1">IF($A474&lt;&gt;H$373,0,IF($A474&lt;&gt;$A473,1,MOD(H473-1+(COUNTIFS(I$373:$N$373,$A474)=COUNTIFS(I474:$N474,1)),H$372)+1))</f>
        <v>1</v>
      </c>
      <c r="I474" s="308">
        <f ca="1">IF($A474&lt;&gt;I$373,0,IF($A474&lt;&gt;$A473,1,MOD(I473-1+(COUNTIFS(N$373:$N$373,$A474)=COUNTIFS(N474:$N474,1)),I$372)+1))</f>
        <v>2</v>
      </c>
      <c r="J474" s="308"/>
      <c r="K474" s="308"/>
      <c r="L474" s="308"/>
      <c r="M474" s="308"/>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10">
        <f ca="1">IF($A475&lt;&gt;$A474,1,MOD(C474-1+(COUNTIFS(D$373:$N$373,$A475)=COUNTIFS(D475:$N475,1)),C$372)+1)</f>
        <v>3</v>
      </c>
      <c r="D475" s="308">
        <f ca="1">IF($A475&lt;&gt;D$373,0,IF($A475&lt;&gt;$A474,1,MOD(D474-1+(COUNTIFS(E$373:$N$373,$A475)=COUNTIFS(E475:$N475,1)),D$372)+1))</f>
        <v>0</v>
      </c>
      <c r="E475" s="308">
        <f ca="1">IF($A475&lt;&gt;E$373,0,IF($A475&lt;&gt;$A474,1,MOD(E474-1+(COUNTIFS(F$373:$N$373,$A475)=COUNTIFS(F475:$N475,1)),E$372)+1))</f>
        <v>0</v>
      </c>
      <c r="F475" s="308">
        <f ca="1">IF($A475&lt;&gt;F$373,0,IF($A475&lt;&gt;$A474,1,MOD(F474-1+(COUNTIFS(G$373:$N$373,$A475)=COUNTIFS(G475:$N475,1)),F$372)+1))</f>
        <v>0</v>
      </c>
      <c r="G475" s="308">
        <f ca="1">IF($A475&lt;&gt;G$373,0,IF($A475&lt;&gt;$A474,1,MOD(G474-1+(COUNTIFS(H$373:$N$373,$A475)=COUNTIFS(H475:$N475,1)),G$372)+1))</f>
        <v>1</v>
      </c>
      <c r="H475" s="308">
        <f ca="1">IF($A475&lt;&gt;H$373,0,IF($A475&lt;&gt;$A474,1,MOD(H474-1+(COUNTIFS(I$373:$N$373,$A475)=COUNTIFS(I475:$N475,1)),H$372)+1))</f>
        <v>1</v>
      </c>
      <c r="I475" s="308">
        <f ca="1">IF($A475&lt;&gt;I$373,0,IF($A475&lt;&gt;$A474,1,MOD(I474-1+(COUNTIFS(N$373:$N$373,$A475)=COUNTIFS(N475:$N475,1)),I$372)+1))</f>
        <v>3</v>
      </c>
      <c r="J475" s="308"/>
      <c r="K475" s="308"/>
      <c r="L475" s="308"/>
      <c r="M475" s="308"/>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10">
        <f ca="1">IF($A476&lt;&gt;$A475,1,MOD(C475-1+(COUNTIFS(D$373:$N$373,$A476)=COUNTIFS(D476:$N476,1)),C$372)+1)</f>
        <v>3</v>
      </c>
      <c r="D476" s="308">
        <f ca="1">IF($A476&lt;&gt;D$373,0,IF($A476&lt;&gt;$A475,1,MOD(D475-1+(COUNTIFS(E$373:$N$373,$A476)=COUNTIFS(E476:$N476,1)),D$372)+1))</f>
        <v>0</v>
      </c>
      <c r="E476" s="308">
        <f ca="1">IF($A476&lt;&gt;E$373,0,IF($A476&lt;&gt;$A475,1,MOD(E475-1+(COUNTIFS(F$373:$N$373,$A476)=COUNTIFS(F476:$N476,1)),E$372)+1))</f>
        <v>0</v>
      </c>
      <c r="F476" s="308">
        <f ca="1">IF($A476&lt;&gt;F$373,0,IF($A476&lt;&gt;$A475,1,MOD(F475-1+(COUNTIFS(G$373:$N$373,$A476)=COUNTIFS(G476:$N476,1)),F$372)+1))</f>
        <v>0</v>
      </c>
      <c r="G476" s="308">
        <f ca="1">IF($A476&lt;&gt;G$373,0,IF($A476&lt;&gt;$A475,1,MOD(G475-1+(COUNTIFS(H$373:$N$373,$A476)=COUNTIFS(H476:$N476,1)),G$372)+1))</f>
        <v>1</v>
      </c>
      <c r="H476" s="308">
        <f ca="1">IF($A476&lt;&gt;H$373,0,IF($A476&lt;&gt;$A475,1,MOD(H475-1+(COUNTIFS(I$373:$N$373,$A476)=COUNTIFS(I476:$N476,1)),H$372)+1))</f>
        <v>2</v>
      </c>
      <c r="I476" s="308">
        <f ca="1">IF($A476&lt;&gt;I$373,0,IF($A476&lt;&gt;$A475,1,MOD(I475-1+(COUNTIFS(N$373:$N$373,$A476)=COUNTIFS(N476:$N476,1)),I$372)+1))</f>
        <v>1</v>
      </c>
      <c r="J476" s="308"/>
      <c r="K476" s="308"/>
      <c r="L476" s="308"/>
      <c r="M476" s="308"/>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10">
        <f ca="1">IF($A477&lt;&gt;$A476,1,MOD(C476-1+(COUNTIFS(D$373:$N$373,$A477)=COUNTIFS(D477:$N477,1)),C$372)+1)</f>
        <v>3</v>
      </c>
      <c r="D477" s="308">
        <f ca="1">IF($A477&lt;&gt;D$373,0,IF($A477&lt;&gt;$A476,1,MOD(D476-1+(COUNTIFS(E$373:$N$373,$A477)=COUNTIFS(E477:$N477,1)),D$372)+1))</f>
        <v>0</v>
      </c>
      <c r="E477" s="308">
        <f ca="1">IF($A477&lt;&gt;E$373,0,IF($A477&lt;&gt;$A476,1,MOD(E476-1+(COUNTIFS(F$373:$N$373,$A477)=COUNTIFS(F477:$N477,1)),E$372)+1))</f>
        <v>0</v>
      </c>
      <c r="F477" s="308">
        <f ca="1">IF($A477&lt;&gt;F$373,0,IF($A477&lt;&gt;$A476,1,MOD(F476-1+(COUNTIFS(G$373:$N$373,$A477)=COUNTIFS(G477:$N477,1)),F$372)+1))</f>
        <v>0</v>
      </c>
      <c r="G477" s="308">
        <f ca="1">IF($A477&lt;&gt;G$373,0,IF($A477&lt;&gt;$A476,1,MOD(G476-1+(COUNTIFS(H$373:$N$373,$A477)=COUNTIFS(H477:$N477,1)),G$372)+1))</f>
        <v>1</v>
      </c>
      <c r="H477" s="308">
        <f ca="1">IF($A477&lt;&gt;H$373,0,IF($A477&lt;&gt;$A476,1,MOD(H476-1+(COUNTIFS(I$373:$N$373,$A477)=COUNTIFS(I477:$N477,1)),H$372)+1))</f>
        <v>2</v>
      </c>
      <c r="I477" s="308">
        <f ca="1">IF($A477&lt;&gt;I$373,0,IF($A477&lt;&gt;$A476,1,MOD(I476-1+(COUNTIFS(N$373:$N$373,$A477)=COUNTIFS(N477:$N477,1)),I$372)+1))</f>
        <v>2</v>
      </c>
      <c r="J477" s="308"/>
      <c r="K477" s="308"/>
      <c r="L477" s="308"/>
      <c r="M477" s="308"/>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10">
        <f ca="1">IF($A478&lt;&gt;$A477,1,MOD(C477-1+(COUNTIFS(D$373:$N$373,$A478)=COUNTIFS(D478:$N478,1)),C$372)+1)</f>
        <v>3</v>
      </c>
      <c r="D478" s="308">
        <f ca="1">IF($A478&lt;&gt;D$373,0,IF($A478&lt;&gt;$A477,1,MOD(D477-1+(COUNTIFS(E$373:$N$373,$A478)=COUNTIFS(E478:$N478,1)),D$372)+1))</f>
        <v>0</v>
      </c>
      <c r="E478" s="308">
        <f ca="1">IF($A478&lt;&gt;E$373,0,IF($A478&lt;&gt;$A477,1,MOD(E477-1+(COUNTIFS(F$373:$N$373,$A478)=COUNTIFS(F478:$N478,1)),E$372)+1))</f>
        <v>0</v>
      </c>
      <c r="F478" s="308">
        <f ca="1">IF($A478&lt;&gt;F$373,0,IF($A478&lt;&gt;$A477,1,MOD(F477-1+(COUNTIFS(G$373:$N$373,$A478)=COUNTIFS(G478:$N478,1)),F$372)+1))</f>
        <v>0</v>
      </c>
      <c r="G478" s="308">
        <f ca="1">IF($A478&lt;&gt;G$373,0,IF($A478&lt;&gt;$A477,1,MOD(G477-1+(COUNTIFS(H$373:$N$373,$A478)=COUNTIFS(H478:$N478,1)),G$372)+1))</f>
        <v>1</v>
      </c>
      <c r="H478" s="308">
        <f ca="1">IF($A478&lt;&gt;H$373,0,IF($A478&lt;&gt;$A477,1,MOD(H477-1+(COUNTIFS(I$373:$N$373,$A478)=COUNTIFS(I478:$N478,1)),H$372)+1))</f>
        <v>2</v>
      </c>
      <c r="I478" s="308">
        <f ca="1">IF($A478&lt;&gt;I$373,0,IF($A478&lt;&gt;$A477,1,MOD(I477-1+(COUNTIFS(N$373:$N$373,$A478)=COUNTIFS(N478:$N478,1)),I$372)+1))</f>
        <v>3</v>
      </c>
      <c r="J478" s="308"/>
      <c r="K478" s="308"/>
      <c r="L478" s="308"/>
      <c r="M478" s="308"/>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10">
        <f ca="1">IF($A479&lt;&gt;$A478,1,MOD(C478-1+(COUNTIFS(D$373:$N$373,$A479)=COUNTIFS(D479:$N479,1)),C$372)+1)</f>
        <v>3</v>
      </c>
      <c r="D479" s="308">
        <f ca="1">IF($A479&lt;&gt;D$373,0,IF($A479&lt;&gt;$A478,1,MOD(D478-1+(COUNTIFS(E$373:$N$373,$A479)=COUNTIFS(E479:$N479,1)),D$372)+1))</f>
        <v>0</v>
      </c>
      <c r="E479" s="308">
        <f ca="1">IF($A479&lt;&gt;E$373,0,IF($A479&lt;&gt;$A478,1,MOD(E478-1+(COUNTIFS(F$373:$N$373,$A479)=COUNTIFS(F479:$N479,1)),E$372)+1))</f>
        <v>0</v>
      </c>
      <c r="F479" s="308">
        <f ca="1">IF($A479&lt;&gt;F$373,0,IF($A479&lt;&gt;$A478,1,MOD(F478-1+(COUNTIFS(G$373:$N$373,$A479)=COUNTIFS(G479:$N479,1)),F$372)+1))</f>
        <v>0</v>
      </c>
      <c r="G479" s="308">
        <f ca="1">IF($A479&lt;&gt;G$373,0,IF($A479&lt;&gt;$A478,1,MOD(G478-1+(COUNTIFS(H$373:$N$373,$A479)=COUNTIFS(H479:$N479,1)),G$372)+1))</f>
        <v>1</v>
      </c>
      <c r="H479" s="308">
        <f ca="1">IF($A479&lt;&gt;H$373,0,IF($A479&lt;&gt;$A478,1,MOD(H478-1+(COUNTIFS(I$373:$N$373,$A479)=COUNTIFS(I479:$N479,1)),H$372)+1))</f>
        <v>3</v>
      </c>
      <c r="I479" s="308">
        <f ca="1">IF($A479&lt;&gt;I$373,0,IF($A479&lt;&gt;$A478,1,MOD(I478-1+(COUNTIFS(N$373:$N$373,$A479)=COUNTIFS(N479:$N479,1)),I$372)+1))</f>
        <v>1</v>
      </c>
      <c r="J479" s="308"/>
      <c r="K479" s="308"/>
      <c r="L479" s="308"/>
      <c r="M479" s="308"/>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10">
        <f ca="1">IF($A480&lt;&gt;$A479,1,MOD(C479-1+(COUNTIFS(D$373:$N$373,$A480)=COUNTIFS(D480:$N480,1)),C$372)+1)</f>
        <v>3</v>
      </c>
      <c r="D480" s="308">
        <f ca="1">IF($A480&lt;&gt;D$373,0,IF($A480&lt;&gt;$A479,1,MOD(D479-1+(COUNTIFS(E$373:$N$373,$A480)=COUNTIFS(E480:$N480,1)),D$372)+1))</f>
        <v>0</v>
      </c>
      <c r="E480" s="308">
        <f ca="1">IF($A480&lt;&gt;E$373,0,IF($A480&lt;&gt;$A479,1,MOD(E479-1+(COUNTIFS(F$373:$N$373,$A480)=COUNTIFS(F480:$N480,1)),E$372)+1))</f>
        <v>0</v>
      </c>
      <c r="F480" s="308">
        <f ca="1">IF($A480&lt;&gt;F$373,0,IF($A480&lt;&gt;$A479,1,MOD(F479-1+(COUNTIFS(G$373:$N$373,$A480)=COUNTIFS(G480:$N480,1)),F$372)+1))</f>
        <v>0</v>
      </c>
      <c r="G480" s="308">
        <f ca="1">IF($A480&lt;&gt;G$373,0,IF($A480&lt;&gt;$A479,1,MOD(G479-1+(COUNTIFS(H$373:$N$373,$A480)=COUNTIFS(H480:$N480,1)),G$372)+1))</f>
        <v>1</v>
      </c>
      <c r="H480" s="308">
        <f ca="1">IF($A480&lt;&gt;H$373,0,IF($A480&lt;&gt;$A479,1,MOD(H479-1+(COUNTIFS(I$373:$N$373,$A480)=COUNTIFS(I480:$N480,1)),H$372)+1))</f>
        <v>3</v>
      </c>
      <c r="I480" s="308">
        <f ca="1">IF($A480&lt;&gt;I$373,0,IF($A480&lt;&gt;$A479,1,MOD(I479-1+(COUNTIFS(N$373:$N$373,$A480)=COUNTIFS(N480:$N480,1)),I$372)+1))</f>
        <v>2</v>
      </c>
      <c r="J480" s="308"/>
      <c r="K480" s="308"/>
      <c r="L480" s="308"/>
      <c r="M480" s="308"/>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10">
        <f ca="1">IF($A481&lt;&gt;$A480,1,MOD(C480-1+(COUNTIFS(D$373:$N$373,$A481)=COUNTIFS(D481:$N481,1)),C$372)+1)</f>
        <v>3</v>
      </c>
      <c r="D481" s="308">
        <f ca="1">IF($A481&lt;&gt;D$373,0,IF($A481&lt;&gt;$A480,1,MOD(D480-1+(COUNTIFS(E$373:$N$373,$A481)=COUNTIFS(E481:$N481,1)),D$372)+1))</f>
        <v>0</v>
      </c>
      <c r="E481" s="308">
        <f ca="1">IF($A481&lt;&gt;E$373,0,IF($A481&lt;&gt;$A480,1,MOD(E480-1+(COUNTIFS(F$373:$N$373,$A481)=COUNTIFS(F481:$N481,1)),E$372)+1))</f>
        <v>0</v>
      </c>
      <c r="F481" s="308">
        <f ca="1">IF($A481&lt;&gt;F$373,0,IF($A481&lt;&gt;$A480,1,MOD(F480-1+(COUNTIFS(G$373:$N$373,$A481)=COUNTIFS(G481:$N481,1)),F$372)+1))</f>
        <v>0</v>
      </c>
      <c r="G481" s="308">
        <f ca="1">IF($A481&lt;&gt;G$373,0,IF($A481&lt;&gt;$A480,1,MOD(G480-1+(COUNTIFS(H$373:$N$373,$A481)=COUNTIFS(H481:$N481,1)),G$372)+1))</f>
        <v>1</v>
      </c>
      <c r="H481" s="308">
        <f ca="1">IF($A481&lt;&gt;H$373,0,IF($A481&lt;&gt;$A480,1,MOD(H480-1+(COUNTIFS(I$373:$N$373,$A481)=COUNTIFS(I481:$N481,1)),H$372)+1))</f>
        <v>3</v>
      </c>
      <c r="I481" s="308">
        <f ca="1">IF($A481&lt;&gt;I$373,0,IF($A481&lt;&gt;$A480,1,MOD(I480-1+(COUNTIFS(N$373:$N$373,$A481)=COUNTIFS(N481:$N481,1)),I$372)+1))</f>
        <v>3</v>
      </c>
      <c r="J481" s="308"/>
      <c r="K481" s="308"/>
      <c r="L481" s="308"/>
      <c r="M481" s="308"/>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10">
        <f ca="1">IF($A482&lt;&gt;$A481,1,MOD(C481-1+(COUNTIFS(D$373:$N$373,$A482)=COUNTIFS(D482:$N482,1)),C$372)+1)</f>
        <v>1</v>
      </c>
      <c r="D482" s="308">
        <f ca="1">IF($A482&lt;&gt;D$373,0,IF($A482&lt;&gt;$A481,1,MOD(D481-1+(COUNTIFS(E$373:$N$373,$A482)=COUNTIFS(E482:$N482,1)),D$372)+1))</f>
        <v>0</v>
      </c>
      <c r="E482" s="308">
        <f ca="1">IF($A482&lt;&gt;E$373,0,IF($A482&lt;&gt;$A481,1,MOD(E481-1+(COUNTIFS(F$373:$N$373,$A482)=COUNTIFS(F482:$N482,1)),E$372)+1))</f>
        <v>0</v>
      </c>
      <c r="F482" s="308">
        <f ca="1">IF($A482&lt;&gt;F$373,0,IF($A482&lt;&gt;$A481,1,MOD(F481-1+(COUNTIFS(G$373:$N$373,$A482)=COUNTIFS(G482:$N482,1)),F$372)+1))</f>
        <v>0</v>
      </c>
      <c r="G482" s="308">
        <f ca="1">IF($A482&lt;&gt;G$373,0,IF($A482&lt;&gt;$A481,1,MOD(G481-1+(COUNTIFS(H$373:$N$373,$A482)=COUNTIFS(H482:$N482,1)),G$372)+1))</f>
        <v>1</v>
      </c>
      <c r="H482" s="308">
        <f ca="1">IF($A482&lt;&gt;H$373,0,IF($A482&lt;&gt;$A481,1,MOD(H481-1+(COUNTIFS(I$373:$N$373,$A482)=COUNTIFS(I482:$N482,1)),H$372)+1))</f>
        <v>1</v>
      </c>
      <c r="I482" s="308">
        <f ca="1">IF($A482&lt;&gt;I$373,0,IF($A482&lt;&gt;$A481,1,MOD(I481-1+(COUNTIFS(N$373:$N$373,$A482)=COUNTIFS(N482:$N482,1)),I$372)+1))</f>
        <v>1</v>
      </c>
      <c r="J482" s="308"/>
      <c r="K482" s="308"/>
      <c r="L482" s="308"/>
      <c r="M482" s="308"/>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10">
        <f ca="1">IF($A483&lt;&gt;$A482,1,MOD(C482-1+(COUNTIFS(D$373:$N$373,$A483)=COUNTIFS(D483:$N483,1)),C$372)+1)</f>
        <v>1</v>
      </c>
      <c r="D483" s="308">
        <f ca="1">IF($A483&lt;&gt;D$373,0,IF($A483&lt;&gt;$A482,1,MOD(D482-1+(COUNTIFS(E$373:$N$373,$A483)=COUNTIFS(E483:$N483,1)),D$372)+1))</f>
        <v>0</v>
      </c>
      <c r="E483" s="308">
        <f ca="1">IF($A483&lt;&gt;E$373,0,IF($A483&lt;&gt;$A482,1,MOD(E482-1+(COUNTIFS(F$373:$N$373,$A483)=COUNTIFS(F483:$N483,1)),E$372)+1))</f>
        <v>0</v>
      </c>
      <c r="F483" s="308">
        <f ca="1">IF($A483&lt;&gt;F$373,0,IF($A483&lt;&gt;$A482,1,MOD(F482-1+(COUNTIFS(G$373:$N$373,$A483)=COUNTIFS(G483:$N483,1)),F$372)+1))</f>
        <v>0</v>
      </c>
      <c r="G483" s="308">
        <f ca="1">IF($A483&lt;&gt;G$373,0,IF($A483&lt;&gt;$A482,1,MOD(G482-1+(COUNTIFS(H$373:$N$373,$A483)=COUNTIFS(H483:$N483,1)),G$372)+1))</f>
        <v>1</v>
      </c>
      <c r="H483" s="308">
        <f ca="1">IF($A483&lt;&gt;H$373,0,IF($A483&lt;&gt;$A482,1,MOD(H482-1+(COUNTIFS(I$373:$N$373,$A483)=COUNTIFS(I483:$N483,1)),H$372)+1))</f>
        <v>1</v>
      </c>
      <c r="I483" s="308">
        <f ca="1">IF($A483&lt;&gt;I$373,0,IF($A483&lt;&gt;$A482,1,MOD(I482-1+(COUNTIFS(N$373:$N$373,$A483)=COUNTIFS(N483:$N483,1)),I$372)+1))</f>
        <v>2</v>
      </c>
      <c r="J483" s="308"/>
      <c r="K483" s="308"/>
      <c r="L483" s="308"/>
      <c r="M483" s="308"/>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10">
        <f ca="1">IF($A484&lt;&gt;$A483,1,MOD(C483-1+(COUNTIFS(D$373:$N$373,$A484)=COUNTIFS(D484:$N484,1)),C$372)+1)</f>
        <v>1</v>
      </c>
      <c r="D484" s="308">
        <f ca="1">IF($A484&lt;&gt;D$373,0,IF($A484&lt;&gt;$A483,1,MOD(D483-1+(COUNTIFS(E$373:$N$373,$A484)=COUNTIFS(E484:$N484,1)),D$372)+1))</f>
        <v>0</v>
      </c>
      <c r="E484" s="308">
        <f ca="1">IF($A484&lt;&gt;E$373,0,IF($A484&lt;&gt;$A483,1,MOD(E483-1+(COUNTIFS(F$373:$N$373,$A484)=COUNTIFS(F484:$N484,1)),E$372)+1))</f>
        <v>0</v>
      </c>
      <c r="F484" s="308">
        <f ca="1">IF($A484&lt;&gt;F$373,0,IF($A484&lt;&gt;$A483,1,MOD(F483-1+(COUNTIFS(G$373:$N$373,$A484)=COUNTIFS(G484:$N484,1)),F$372)+1))</f>
        <v>0</v>
      </c>
      <c r="G484" s="308">
        <f ca="1">IF($A484&lt;&gt;G$373,0,IF($A484&lt;&gt;$A483,1,MOD(G483-1+(COUNTIFS(H$373:$N$373,$A484)=COUNTIFS(H484:$N484,1)),G$372)+1))</f>
        <v>1</v>
      </c>
      <c r="H484" s="308">
        <f ca="1">IF($A484&lt;&gt;H$373,0,IF($A484&lt;&gt;$A483,1,MOD(H483-1+(COUNTIFS(I$373:$N$373,$A484)=COUNTIFS(I484:$N484,1)),H$372)+1))</f>
        <v>1</v>
      </c>
      <c r="I484" s="308">
        <f ca="1">IF($A484&lt;&gt;I$373,0,IF($A484&lt;&gt;$A483,1,MOD(I483-1+(COUNTIFS(N$373:$N$373,$A484)=COUNTIFS(N484:$N484,1)),I$372)+1))</f>
        <v>3</v>
      </c>
      <c r="J484" s="308"/>
      <c r="K484" s="308"/>
      <c r="L484" s="308"/>
      <c r="M484" s="308"/>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10">
        <f ca="1">IF($A485&lt;&gt;$A484,1,MOD(C484-1+(COUNTIFS(D$373:$N$373,$A485)=COUNTIFS(D485:$N485,1)),C$372)+1)</f>
        <v>1</v>
      </c>
      <c r="D485" s="308">
        <f ca="1">IF($A485&lt;&gt;D$373,0,IF($A485&lt;&gt;$A484,1,MOD(D484-1+(COUNTIFS(E$373:$N$373,$A485)=COUNTIFS(E485:$N485,1)),D$372)+1))</f>
        <v>0</v>
      </c>
      <c r="E485" s="308">
        <f ca="1">IF($A485&lt;&gt;E$373,0,IF($A485&lt;&gt;$A484,1,MOD(E484-1+(COUNTIFS(F$373:$N$373,$A485)=COUNTIFS(F485:$N485,1)),E$372)+1))</f>
        <v>0</v>
      </c>
      <c r="F485" s="308">
        <f ca="1">IF($A485&lt;&gt;F$373,0,IF($A485&lt;&gt;$A484,1,MOD(F484-1+(COUNTIFS(G$373:$N$373,$A485)=COUNTIFS(G485:$N485,1)),F$372)+1))</f>
        <v>0</v>
      </c>
      <c r="G485" s="308">
        <f ca="1">IF($A485&lt;&gt;G$373,0,IF($A485&lt;&gt;$A484,1,MOD(G484-1+(COUNTIFS(H$373:$N$373,$A485)=COUNTIFS(H485:$N485,1)),G$372)+1))</f>
        <v>1</v>
      </c>
      <c r="H485" s="308">
        <f ca="1">IF($A485&lt;&gt;H$373,0,IF($A485&lt;&gt;$A484,1,MOD(H484-1+(COUNTIFS(I$373:$N$373,$A485)=COUNTIFS(I485:$N485,1)),H$372)+1))</f>
        <v>2</v>
      </c>
      <c r="I485" s="308">
        <f ca="1">IF($A485&lt;&gt;I$373,0,IF($A485&lt;&gt;$A484,1,MOD(I484-1+(COUNTIFS(N$373:$N$373,$A485)=COUNTIFS(N485:$N485,1)),I$372)+1))</f>
        <v>1</v>
      </c>
      <c r="J485" s="308"/>
      <c r="K485" s="308"/>
      <c r="L485" s="308"/>
      <c r="M485" s="308"/>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10">
        <f ca="1">IF($A486&lt;&gt;$A485,1,MOD(C485-1+(COUNTIFS(D$373:$N$373,$A486)=COUNTIFS(D486:$N486,1)),C$372)+1)</f>
        <v>1</v>
      </c>
      <c r="D486" s="308">
        <f ca="1">IF($A486&lt;&gt;D$373,0,IF($A486&lt;&gt;$A485,1,MOD(D485-1+(COUNTIFS(E$373:$N$373,$A486)=COUNTIFS(E486:$N486,1)),D$372)+1))</f>
        <v>0</v>
      </c>
      <c r="E486" s="308">
        <f ca="1">IF($A486&lt;&gt;E$373,0,IF($A486&lt;&gt;$A485,1,MOD(E485-1+(COUNTIFS(F$373:$N$373,$A486)=COUNTIFS(F486:$N486,1)),E$372)+1))</f>
        <v>0</v>
      </c>
      <c r="F486" s="308">
        <f ca="1">IF($A486&lt;&gt;F$373,0,IF($A486&lt;&gt;$A485,1,MOD(F485-1+(COUNTIFS(G$373:$N$373,$A486)=COUNTIFS(G486:$N486,1)),F$372)+1))</f>
        <v>0</v>
      </c>
      <c r="G486" s="308">
        <f ca="1">IF($A486&lt;&gt;G$373,0,IF($A486&lt;&gt;$A485,1,MOD(G485-1+(COUNTIFS(H$373:$N$373,$A486)=COUNTIFS(H486:$N486,1)),G$372)+1))</f>
        <v>1</v>
      </c>
      <c r="H486" s="308">
        <f ca="1">IF($A486&lt;&gt;H$373,0,IF($A486&lt;&gt;$A485,1,MOD(H485-1+(COUNTIFS(I$373:$N$373,$A486)=COUNTIFS(I486:$N486,1)),H$372)+1))</f>
        <v>2</v>
      </c>
      <c r="I486" s="308">
        <f ca="1">IF($A486&lt;&gt;I$373,0,IF($A486&lt;&gt;$A485,1,MOD(I485-1+(COUNTIFS(N$373:$N$373,$A486)=COUNTIFS(N486:$N486,1)),I$372)+1))</f>
        <v>2</v>
      </c>
      <c r="J486" s="308"/>
      <c r="K486" s="308"/>
      <c r="L486" s="308"/>
      <c r="M486" s="308"/>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10">
        <f ca="1">IF($A487&lt;&gt;$A486,1,MOD(C486-1+(COUNTIFS(D$373:$N$373,$A487)=COUNTIFS(D487:$N487,1)),C$372)+1)</f>
        <v>1</v>
      </c>
      <c r="D487" s="308">
        <f ca="1">IF($A487&lt;&gt;D$373,0,IF($A487&lt;&gt;$A486,1,MOD(D486-1+(COUNTIFS(E$373:$N$373,$A487)=COUNTIFS(E487:$N487,1)),D$372)+1))</f>
        <v>0</v>
      </c>
      <c r="E487" s="308">
        <f ca="1">IF($A487&lt;&gt;E$373,0,IF($A487&lt;&gt;$A486,1,MOD(E486-1+(COUNTIFS(F$373:$N$373,$A487)=COUNTIFS(F487:$N487,1)),E$372)+1))</f>
        <v>0</v>
      </c>
      <c r="F487" s="308">
        <f ca="1">IF($A487&lt;&gt;F$373,0,IF($A487&lt;&gt;$A486,1,MOD(F486-1+(COUNTIFS(G$373:$N$373,$A487)=COUNTIFS(G487:$N487,1)),F$372)+1))</f>
        <v>0</v>
      </c>
      <c r="G487" s="308">
        <f ca="1">IF($A487&lt;&gt;G$373,0,IF($A487&lt;&gt;$A486,1,MOD(G486-1+(COUNTIFS(H$373:$N$373,$A487)=COUNTIFS(H487:$N487,1)),G$372)+1))</f>
        <v>1</v>
      </c>
      <c r="H487" s="308">
        <f ca="1">IF($A487&lt;&gt;H$373,0,IF($A487&lt;&gt;$A486,1,MOD(H486-1+(COUNTIFS(I$373:$N$373,$A487)=COUNTIFS(I487:$N487,1)),H$372)+1))</f>
        <v>2</v>
      </c>
      <c r="I487" s="308">
        <f ca="1">IF($A487&lt;&gt;I$373,0,IF($A487&lt;&gt;$A486,1,MOD(I486-1+(COUNTIFS(N$373:$N$373,$A487)=COUNTIFS(N487:$N487,1)),I$372)+1))</f>
        <v>3</v>
      </c>
      <c r="J487" s="308"/>
      <c r="K487" s="308"/>
      <c r="L487" s="308"/>
      <c r="M487" s="308"/>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10">
        <f ca="1">IF($A488&lt;&gt;$A487,1,MOD(C487-1+(COUNTIFS(D$373:$N$373,$A488)=COUNTIFS(D488:$N488,1)),C$372)+1)</f>
        <v>1</v>
      </c>
      <c r="D488" s="308">
        <f ca="1">IF($A488&lt;&gt;D$373,0,IF($A488&lt;&gt;$A487,1,MOD(D487-1+(COUNTIFS(E$373:$N$373,$A488)=COUNTIFS(E488:$N488,1)),D$372)+1))</f>
        <v>0</v>
      </c>
      <c r="E488" s="308">
        <f ca="1">IF($A488&lt;&gt;E$373,0,IF($A488&lt;&gt;$A487,1,MOD(E487-1+(COUNTIFS(F$373:$N$373,$A488)=COUNTIFS(F488:$N488,1)),E$372)+1))</f>
        <v>0</v>
      </c>
      <c r="F488" s="308">
        <f ca="1">IF($A488&lt;&gt;F$373,0,IF($A488&lt;&gt;$A487,1,MOD(F487-1+(COUNTIFS(G$373:$N$373,$A488)=COUNTIFS(G488:$N488,1)),F$372)+1))</f>
        <v>0</v>
      </c>
      <c r="G488" s="308">
        <f ca="1">IF($A488&lt;&gt;G$373,0,IF($A488&lt;&gt;$A487,1,MOD(G487-1+(COUNTIFS(H$373:$N$373,$A488)=COUNTIFS(H488:$N488,1)),G$372)+1))</f>
        <v>1</v>
      </c>
      <c r="H488" s="308">
        <f ca="1">IF($A488&lt;&gt;H$373,0,IF($A488&lt;&gt;$A487,1,MOD(H487-1+(COUNTIFS(I$373:$N$373,$A488)=COUNTIFS(I488:$N488,1)),H$372)+1))</f>
        <v>3</v>
      </c>
      <c r="I488" s="308">
        <f ca="1">IF($A488&lt;&gt;I$373,0,IF($A488&lt;&gt;$A487,1,MOD(I487-1+(COUNTIFS(N$373:$N$373,$A488)=COUNTIFS(N488:$N488,1)),I$372)+1))</f>
        <v>1</v>
      </c>
      <c r="J488" s="308"/>
      <c r="K488" s="308"/>
      <c r="L488" s="308"/>
      <c r="M488" s="308"/>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10">
        <f ca="1">IF($A489&lt;&gt;$A488,1,MOD(C488-1+(COUNTIFS(D$373:$N$373,$A489)=COUNTIFS(D489:$N489,1)),C$372)+1)</f>
        <v>1</v>
      </c>
      <c r="D489" s="308">
        <f ca="1">IF($A489&lt;&gt;D$373,0,IF($A489&lt;&gt;$A488,1,MOD(D488-1+(COUNTIFS(E$373:$N$373,$A489)=COUNTIFS(E489:$N489,1)),D$372)+1))</f>
        <v>0</v>
      </c>
      <c r="E489" s="308">
        <f ca="1">IF($A489&lt;&gt;E$373,0,IF($A489&lt;&gt;$A488,1,MOD(E488-1+(COUNTIFS(F$373:$N$373,$A489)=COUNTIFS(F489:$N489,1)),E$372)+1))</f>
        <v>0</v>
      </c>
      <c r="F489" s="308">
        <f ca="1">IF($A489&lt;&gt;F$373,0,IF($A489&lt;&gt;$A488,1,MOD(F488-1+(COUNTIFS(G$373:$N$373,$A489)=COUNTIFS(G489:$N489,1)),F$372)+1))</f>
        <v>0</v>
      </c>
      <c r="G489" s="308">
        <f ca="1">IF($A489&lt;&gt;G$373,0,IF($A489&lt;&gt;$A488,1,MOD(G488-1+(COUNTIFS(H$373:$N$373,$A489)=COUNTIFS(H489:$N489,1)),G$372)+1))</f>
        <v>1</v>
      </c>
      <c r="H489" s="308">
        <f ca="1">IF($A489&lt;&gt;H$373,0,IF($A489&lt;&gt;$A488,1,MOD(H488-1+(COUNTIFS(I$373:$N$373,$A489)=COUNTIFS(I489:$N489,1)),H$372)+1))</f>
        <v>3</v>
      </c>
      <c r="I489" s="308">
        <f ca="1">IF($A489&lt;&gt;I$373,0,IF($A489&lt;&gt;$A488,1,MOD(I488-1+(COUNTIFS(N$373:$N$373,$A489)=COUNTIFS(N489:$N489,1)),I$372)+1))</f>
        <v>2</v>
      </c>
      <c r="J489" s="308"/>
      <c r="K489" s="308"/>
      <c r="L489" s="308"/>
      <c r="M489" s="308"/>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10">
        <f ca="1">IF($A490&lt;&gt;$A489,1,MOD(C489-1+(COUNTIFS(D$373:$N$373,$A490)=COUNTIFS(D490:$N490,1)),C$372)+1)</f>
        <v>1</v>
      </c>
      <c r="D490" s="308">
        <f ca="1">IF($A490&lt;&gt;D$373,0,IF($A490&lt;&gt;$A489,1,MOD(D489-1+(COUNTIFS(E$373:$N$373,$A490)=COUNTIFS(E490:$N490,1)),D$372)+1))</f>
        <v>0</v>
      </c>
      <c r="E490" s="308">
        <f ca="1">IF($A490&lt;&gt;E$373,0,IF($A490&lt;&gt;$A489,1,MOD(E489-1+(COUNTIFS(F$373:$N$373,$A490)=COUNTIFS(F490:$N490,1)),E$372)+1))</f>
        <v>0</v>
      </c>
      <c r="F490" s="308">
        <f ca="1">IF($A490&lt;&gt;F$373,0,IF($A490&lt;&gt;$A489,1,MOD(F489-1+(COUNTIFS(G$373:$N$373,$A490)=COUNTIFS(G490:$N490,1)),F$372)+1))</f>
        <v>0</v>
      </c>
      <c r="G490" s="308">
        <f ca="1">IF($A490&lt;&gt;G$373,0,IF($A490&lt;&gt;$A489,1,MOD(G489-1+(COUNTIFS(H$373:$N$373,$A490)=COUNTIFS(H490:$N490,1)),G$372)+1))</f>
        <v>1</v>
      </c>
      <c r="H490" s="308">
        <f ca="1">IF($A490&lt;&gt;H$373,0,IF($A490&lt;&gt;$A489,1,MOD(H489-1+(COUNTIFS(I$373:$N$373,$A490)=COUNTIFS(I490:$N490,1)),H$372)+1))</f>
        <v>3</v>
      </c>
      <c r="I490" s="308">
        <f ca="1">IF($A490&lt;&gt;I$373,0,IF($A490&lt;&gt;$A489,1,MOD(I489-1+(COUNTIFS(N$373:$N$373,$A490)=COUNTIFS(N490:$N490,1)),I$372)+1))</f>
        <v>3</v>
      </c>
      <c r="J490" s="308"/>
      <c r="K490" s="308"/>
      <c r="L490" s="308"/>
      <c r="M490" s="308"/>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10">
        <f ca="1">IF($A491&lt;&gt;$A490,1,MOD(C490-1+(COUNTIFS(D$373:$N$373,$A491)=COUNTIFS(D491:$N491,1)),C$372)+1)</f>
        <v>2</v>
      </c>
      <c r="D491" s="308">
        <f ca="1">IF($A491&lt;&gt;D$373,0,IF($A491&lt;&gt;$A490,1,MOD(D490-1+(COUNTIFS(E$373:$N$373,$A491)=COUNTIFS(E491:$N491,1)),D$372)+1))</f>
        <v>0</v>
      </c>
      <c r="E491" s="308">
        <f ca="1">IF($A491&lt;&gt;E$373,0,IF($A491&lt;&gt;$A490,1,MOD(E490-1+(COUNTIFS(F$373:$N$373,$A491)=COUNTIFS(F491:$N491,1)),E$372)+1))</f>
        <v>0</v>
      </c>
      <c r="F491" s="308">
        <f ca="1">IF($A491&lt;&gt;F$373,0,IF($A491&lt;&gt;$A490,1,MOD(F490-1+(COUNTIFS(G$373:$N$373,$A491)=COUNTIFS(G491:$N491,1)),F$372)+1))</f>
        <v>0</v>
      </c>
      <c r="G491" s="308">
        <f ca="1">IF($A491&lt;&gt;G$373,0,IF($A491&lt;&gt;$A490,1,MOD(G490-1+(COUNTIFS(H$373:$N$373,$A491)=COUNTIFS(H491:$N491,1)),G$372)+1))</f>
        <v>1</v>
      </c>
      <c r="H491" s="308">
        <f ca="1">IF($A491&lt;&gt;H$373,0,IF($A491&lt;&gt;$A490,1,MOD(H490-1+(COUNTIFS(I$373:$N$373,$A491)=COUNTIFS(I491:$N491,1)),H$372)+1))</f>
        <v>1</v>
      </c>
      <c r="I491" s="308">
        <f ca="1">IF($A491&lt;&gt;I$373,0,IF($A491&lt;&gt;$A490,1,MOD(I490-1+(COUNTIFS(N$373:$N$373,$A491)=COUNTIFS(N491:$N491,1)),I$372)+1))</f>
        <v>1</v>
      </c>
      <c r="J491" s="308"/>
      <c r="K491" s="308"/>
      <c r="L491" s="308"/>
      <c r="M491" s="308"/>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10">
        <f ca="1">IF($A492&lt;&gt;$A491,1,MOD(C491-1+(COUNTIFS(D$373:$N$373,$A492)=COUNTIFS(D492:$N492,1)),C$372)+1)</f>
        <v>2</v>
      </c>
      <c r="D492" s="308">
        <f ca="1">IF($A492&lt;&gt;D$373,0,IF($A492&lt;&gt;$A491,1,MOD(D491-1+(COUNTIFS(E$373:$N$373,$A492)=COUNTIFS(E492:$N492,1)),D$372)+1))</f>
        <v>0</v>
      </c>
      <c r="E492" s="308">
        <f ca="1">IF($A492&lt;&gt;E$373,0,IF($A492&lt;&gt;$A491,1,MOD(E491-1+(COUNTIFS(F$373:$N$373,$A492)=COUNTIFS(F492:$N492,1)),E$372)+1))</f>
        <v>0</v>
      </c>
      <c r="F492" s="308">
        <f ca="1">IF($A492&lt;&gt;F$373,0,IF($A492&lt;&gt;$A491,1,MOD(F491-1+(COUNTIFS(G$373:$N$373,$A492)=COUNTIFS(G492:$N492,1)),F$372)+1))</f>
        <v>0</v>
      </c>
      <c r="G492" s="308">
        <f ca="1">IF($A492&lt;&gt;G$373,0,IF($A492&lt;&gt;$A491,1,MOD(G491-1+(COUNTIFS(H$373:$N$373,$A492)=COUNTIFS(H492:$N492,1)),G$372)+1))</f>
        <v>1</v>
      </c>
      <c r="H492" s="308">
        <f ca="1">IF($A492&lt;&gt;H$373,0,IF($A492&lt;&gt;$A491,1,MOD(H491-1+(COUNTIFS(I$373:$N$373,$A492)=COUNTIFS(I492:$N492,1)),H$372)+1))</f>
        <v>1</v>
      </c>
      <c r="I492" s="308">
        <f ca="1">IF($A492&lt;&gt;I$373,0,IF($A492&lt;&gt;$A491,1,MOD(I491-1+(COUNTIFS(N$373:$N$373,$A492)=COUNTIFS(N492:$N492,1)),I$372)+1))</f>
        <v>2</v>
      </c>
      <c r="J492" s="308"/>
      <c r="K492" s="308"/>
      <c r="L492" s="308"/>
      <c r="M492" s="308"/>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10">
        <f ca="1">IF($A493&lt;&gt;$A492,1,MOD(C492-1+(COUNTIFS(D$373:$N$373,$A493)=COUNTIFS(D493:$N493,1)),C$372)+1)</f>
        <v>2</v>
      </c>
      <c r="D493" s="308">
        <f ca="1">IF($A493&lt;&gt;D$373,0,IF($A493&lt;&gt;$A492,1,MOD(D492-1+(COUNTIFS(E$373:$N$373,$A493)=COUNTIFS(E493:$N493,1)),D$372)+1))</f>
        <v>0</v>
      </c>
      <c r="E493" s="308">
        <f ca="1">IF($A493&lt;&gt;E$373,0,IF($A493&lt;&gt;$A492,1,MOD(E492-1+(COUNTIFS(F$373:$N$373,$A493)=COUNTIFS(F493:$N493,1)),E$372)+1))</f>
        <v>0</v>
      </c>
      <c r="F493" s="308">
        <f ca="1">IF($A493&lt;&gt;F$373,0,IF($A493&lt;&gt;$A492,1,MOD(F492-1+(COUNTIFS(G$373:$N$373,$A493)=COUNTIFS(G493:$N493,1)),F$372)+1))</f>
        <v>0</v>
      </c>
      <c r="G493" s="308">
        <f ca="1">IF($A493&lt;&gt;G$373,0,IF($A493&lt;&gt;$A492,1,MOD(G492-1+(COUNTIFS(H$373:$N$373,$A493)=COUNTIFS(H493:$N493,1)),G$372)+1))</f>
        <v>1</v>
      </c>
      <c r="H493" s="308">
        <f ca="1">IF($A493&lt;&gt;H$373,0,IF($A493&lt;&gt;$A492,1,MOD(H492-1+(COUNTIFS(I$373:$N$373,$A493)=COUNTIFS(I493:$N493,1)),H$372)+1))</f>
        <v>1</v>
      </c>
      <c r="I493" s="308">
        <f ca="1">IF($A493&lt;&gt;I$373,0,IF($A493&lt;&gt;$A492,1,MOD(I492-1+(COUNTIFS(N$373:$N$373,$A493)=COUNTIFS(N493:$N493,1)),I$372)+1))</f>
        <v>3</v>
      </c>
      <c r="J493" s="308"/>
      <c r="K493" s="308"/>
      <c r="L493" s="308"/>
      <c r="M493" s="308"/>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10">
        <f ca="1">IF($A494&lt;&gt;$A493,1,MOD(C493-1+(COUNTIFS(D$373:$N$373,$A494)=COUNTIFS(D494:$N494,1)),C$372)+1)</f>
        <v>2</v>
      </c>
      <c r="D494" s="308">
        <f ca="1">IF($A494&lt;&gt;D$373,0,IF($A494&lt;&gt;$A493,1,MOD(D493-1+(COUNTIFS(E$373:$N$373,$A494)=COUNTIFS(E494:$N494,1)),D$372)+1))</f>
        <v>0</v>
      </c>
      <c r="E494" s="308">
        <f ca="1">IF($A494&lt;&gt;E$373,0,IF($A494&lt;&gt;$A493,1,MOD(E493-1+(COUNTIFS(F$373:$N$373,$A494)=COUNTIFS(F494:$N494,1)),E$372)+1))</f>
        <v>0</v>
      </c>
      <c r="F494" s="308">
        <f ca="1">IF($A494&lt;&gt;F$373,0,IF($A494&lt;&gt;$A493,1,MOD(F493-1+(COUNTIFS(G$373:$N$373,$A494)=COUNTIFS(G494:$N494,1)),F$372)+1))</f>
        <v>0</v>
      </c>
      <c r="G494" s="308">
        <f ca="1">IF($A494&lt;&gt;G$373,0,IF($A494&lt;&gt;$A493,1,MOD(G493-1+(COUNTIFS(H$373:$N$373,$A494)=COUNTIFS(H494:$N494,1)),G$372)+1))</f>
        <v>1</v>
      </c>
      <c r="H494" s="308">
        <f ca="1">IF($A494&lt;&gt;H$373,0,IF($A494&lt;&gt;$A493,1,MOD(H493-1+(COUNTIFS(I$373:$N$373,$A494)=COUNTIFS(I494:$N494,1)),H$372)+1))</f>
        <v>2</v>
      </c>
      <c r="I494" s="308">
        <f ca="1">IF($A494&lt;&gt;I$373,0,IF($A494&lt;&gt;$A493,1,MOD(I493-1+(COUNTIFS(N$373:$N$373,$A494)=COUNTIFS(N494:$N494,1)),I$372)+1))</f>
        <v>1</v>
      </c>
      <c r="J494" s="308"/>
      <c r="K494" s="308"/>
      <c r="L494" s="308"/>
      <c r="M494" s="308"/>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10">
        <f ca="1">IF($A495&lt;&gt;$A494,1,MOD(C494-1+(COUNTIFS(D$373:$N$373,$A495)=COUNTIFS(D495:$N495,1)),C$372)+1)</f>
        <v>2</v>
      </c>
      <c r="D495" s="308">
        <f ca="1">IF($A495&lt;&gt;D$373,0,IF($A495&lt;&gt;$A494,1,MOD(D494-1+(COUNTIFS(E$373:$N$373,$A495)=COUNTIFS(E495:$N495,1)),D$372)+1))</f>
        <v>0</v>
      </c>
      <c r="E495" s="308">
        <f ca="1">IF($A495&lt;&gt;E$373,0,IF($A495&lt;&gt;$A494,1,MOD(E494-1+(COUNTIFS(F$373:$N$373,$A495)=COUNTIFS(F495:$N495,1)),E$372)+1))</f>
        <v>0</v>
      </c>
      <c r="F495" s="308">
        <f ca="1">IF($A495&lt;&gt;F$373,0,IF($A495&lt;&gt;$A494,1,MOD(F494-1+(COUNTIFS(G$373:$N$373,$A495)=COUNTIFS(G495:$N495,1)),F$372)+1))</f>
        <v>0</v>
      </c>
      <c r="G495" s="308">
        <f ca="1">IF($A495&lt;&gt;G$373,0,IF($A495&lt;&gt;$A494,1,MOD(G494-1+(COUNTIFS(H$373:$N$373,$A495)=COUNTIFS(H495:$N495,1)),G$372)+1))</f>
        <v>1</v>
      </c>
      <c r="H495" s="308">
        <f ca="1">IF($A495&lt;&gt;H$373,0,IF($A495&lt;&gt;$A494,1,MOD(H494-1+(COUNTIFS(I$373:$N$373,$A495)=COUNTIFS(I495:$N495,1)),H$372)+1))</f>
        <v>2</v>
      </c>
      <c r="I495" s="308">
        <f ca="1">IF($A495&lt;&gt;I$373,0,IF($A495&lt;&gt;$A494,1,MOD(I494-1+(COUNTIFS(N$373:$N$373,$A495)=COUNTIFS(N495:$N495,1)),I$372)+1))</f>
        <v>2</v>
      </c>
      <c r="J495" s="308"/>
      <c r="K495" s="308"/>
      <c r="L495" s="308"/>
      <c r="M495" s="308"/>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10">
        <f ca="1">IF($A496&lt;&gt;$A495,1,MOD(C495-1+(COUNTIFS(D$373:$N$373,$A496)=COUNTIFS(D496:$N496,1)),C$372)+1)</f>
        <v>2</v>
      </c>
      <c r="D496" s="308">
        <f ca="1">IF($A496&lt;&gt;D$373,0,IF($A496&lt;&gt;$A495,1,MOD(D495-1+(COUNTIFS(E$373:$N$373,$A496)=COUNTIFS(E496:$N496,1)),D$372)+1))</f>
        <v>0</v>
      </c>
      <c r="E496" s="308">
        <f ca="1">IF($A496&lt;&gt;E$373,0,IF($A496&lt;&gt;$A495,1,MOD(E495-1+(COUNTIFS(F$373:$N$373,$A496)=COUNTIFS(F496:$N496,1)),E$372)+1))</f>
        <v>0</v>
      </c>
      <c r="F496" s="308">
        <f ca="1">IF($A496&lt;&gt;F$373,0,IF($A496&lt;&gt;$A495,1,MOD(F495-1+(COUNTIFS(G$373:$N$373,$A496)=COUNTIFS(G496:$N496,1)),F$372)+1))</f>
        <v>0</v>
      </c>
      <c r="G496" s="308">
        <f ca="1">IF($A496&lt;&gt;G$373,0,IF($A496&lt;&gt;$A495,1,MOD(G495-1+(COUNTIFS(H$373:$N$373,$A496)=COUNTIFS(H496:$N496,1)),G$372)+1))</f>
        <v>1</v>
      </c>
      <c r="H496" s="308">
        <f ca="1">IF($A496&lt;&gt;H$373,0,IF($A496&lt;&gt;$A495,1,MOD(H495-1+(COUNTIFS(I$373:$N$373,$A496)=COUNTIFS(I496:$N496,1)),H$372)+1))</f>
        <v>2</v>
      </c>
      <c r="I496" s="308">
        <f ca="1">IF($A496&lt;&gt;I$373,0,IF($A496&lt;&gt;$A495,1,MOD(I495-1+(COUNTIFS(N$373:$N$373,$A496)=COUNTIFS(N496:$N496,1)),I$372)+1))</f>
        <v>3</v>
      </c>
      <c r="J496" s="308"/>
      <c r="K496" s="308"/>
      <c r="L496" s="308"/>
      <c r="M496" s="308"/>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10">
        <f ca="1">IF($A497&lt;&gt;$A496,1,MOD(C496-1+(COUNTIFS(D$373:$N$373,$A497)=COUNTIFS(D497:$N497,1)),C$372)+1)</f>
        <v>2</v>
      </c>
      <c r="D497" s="308">
        <f ca="1">IF($A497&lt;&gt;D$373,0,IF($A497&lt;&gt;$A496,1,MOD(D496-1+(COUNTIFS(E$373:$N$373,$A497)=COUNTIFS(E497:$N497,1)),D$372)+1))</f>
        <v>0</v>
      </c>
      <c r="E497" s="308">
        <f ca="1">IF($A497&lt;&gt;E$373,0,IF($A497&lt;&gt;$A496,1,MOD(E496-1+(COUNTIFS(F$373:$N$373,$A497)=COUNTIFS(F497:$N497,1)),E$372)+1))</f>
        <v>0</v>
      </c>
      <c r="F497" s="308">
        <f ca="1">IF($A497&lt;&gt;F$373,0,IF($A497&lt;&gt;$A496,1,MOD(F496-1+(COUNTIFS(G$373:$N$373,$A497)=COUNTIFS(G497:$N497,1)),F$372)+1))</f>
        <v>0</v>
      </c>
      <c r="G497" s="308">
        <f ca="1">IF($A497&lt;&gt;G$373,0,IF($A497&lt;&gt;$A496,1,MOD(G496-1+(COUNTIFS(H$373:$N$373,$A497)=COUNTIFS(H497:$N497,1)),G$372)+1))</f>
        <v>1</v>
      </c>
      <c r="H497" s="308">
        <f ca="1">IF($A497&lt;&gt;H$373,0,IF($A497&lt;&gt;$A496,1,MOD(H496-1+(COUNTIFS(I$373:$N$373,$A497)=COUNTIFS(I497:$N497,1)),H$372)+1))</f>
        <v>3</v>
      </c>
      <c r="I497" s="308">
        <f ca="1">IF($A497&lt;&gt;I$373,0,IF($A497&lt;&gt;$A496,1,MOD(I496-1+(COUNTIFS(N$373:$N$373,$A497)=COUNTIFS(N497:$N497,1)),I$372)+1))</f>
        <v>1</v>
      </c>
      <c r="J497" s="308"/>
      <c r="K497" s="308"/>
      <c r="L497" s="308"/>
      <c r="M497" s="308"/>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10">
        <f ca="1">IF($A498&lt;&gt;$A497,1,MOD(C497-1+(COUNTIFS(D$373:$N$373,$A498)=COUNTIFS(D498:$N498,1)),C$372)+1)</f>
        <v>2</v>
      </c>
      <c r="D498" s="308">
        <f ca="1">IF($A498&lt;&gt;D$373,0,IF($A498&lt;&gt;$A497,1,MOD(D497-1+(COUNTIFS(E$373:$N$373,$A498)=COUNTIFS(E498:$N498,1)),D$372)+1))</f>
        <v>0</v>
      </c>
      <c r="E498" s="308">
        <f ca="1">IF($A498&lt;&gt;E$373,0,IF($A498&lt;&gt;$A497,1,MOD(E497-1+(COUNTIFS(F$373:$N$373,$A498)=COUNTIFS(F498:$N498,1)),E$372)+1))</f>
        <v>0</v>
      </c>
      <c r="F498" s="308">
        <f ca="1">IF($A498&lt;&gt;F$373,0,IF($A498&lt;&gt;$A497,1,MOD(F497-1+(COUNTIFS(G$373:$N$373,$A498)=COUNTIFS(G498:$N498,1)),F$372)+1))</f>
        <v>0</v>
      </c>
      <c r="G498" s="308">
        <f ca="1">IF($A498&lt;&gt;G$373,0,IF($A498&lt;&gt;$A497,1,MOD(G497-1+(COUNTIFS(H$373:$N$373,$A498)=COUNTIFS(H498:$N498,1)),G$372)+1))</f>
        <v>1</v>
      </c>
      <c r="H498" s="308">
        <f ca="1">IF($A498&lt;&gt;H$373,0,IF($A498&lt;&gt;$A497,1,MOD(H497-1+(COUNTIFS(I$373:$N$373,$A498)=COUNTIFS(I498:$N498,1)),H$372)+1))</f>
        <v>3</v>
      </c>
      <c r="I498" s="308">
        <f ca="1">IF($A498&lt;&gt;I$373,0,IF($A498&lt;&gt;$A497,1,MOD(I497-1+(COUNTIFS(N$373:$N$373,$A498)=COUNTIFS(N498:$N498,1)),I$372)+1))</f>
        <v>2</v>
      </c>
      <c r="J498" s="308"/>
      <c r="K498" s="308"/>
      <c r="L498" s="308"/>
      <c r="M498" s="308"/>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10">
        <f ca="1">IF($A499&lt;&gt;$A498,1,MOD(C498-1+(COUNTIFS(D$373:$N$373,$A499)=COUNTIFS(D499:$N499,1)),C$372)+1)</f>
        <v>2</v>
      </c>
      <c r="D499" s="308">
        <f ca="1">IF($A499&lt;&gt;D$373,0,IF($A499&lt;&gt;$A498,1,MOD(D498-1+(COUNTIFS(E$373:$N$373,$A499)=COUNTIFS(E499:$N499,1)),D$372)+1))</f>
        <v>0</v>
      </c>
      <c r="E499" s="308">
        <f ca="1">IF($A499&lt;&gt;E$373,0,IF($A499&lt;&gt;$A498,1,MOD(E498-1+(COUNTIFS(F$373:$N$373,$A499)=COUNTIFS(F499:$N499,1)),E$372)+1))</f>
        <v>0</v>
      </c>
      <c r="F499" s="308">
        <f ca="1">IF($A499&lt;&gt;F$373,0,IF($A499&lt;&gt;$A498,1,MOD(F498-1+(COUNTIFS(G$373:$N$373,$A499)=COUNTIFS(G499:$N499,1)),F$372)+1))</f>
        <v>0</v>
      </c>
      <c r="G499" s="308">
        <f ca="1">IF($A499&lt;&gt;G$373,0,IF($A499&lt;&gt;$A498,1,MOD(G498-1+(COUNTIFS(H$373:$N$373,$A499)=COUNTIFS(H499:$N499,1)),G$372)+1))</f>
        <v>1</v>
      </c>
      <c r="H499" s="308">
        <f ca="1">IF($A499&lt;&gt;H$373,0,IF($A499&lt;&gt;$A498,1,MOD(H498-1+(COUNTIFS(I$373:$N$373,$A499)=COUNTIFS(I499:$N499,1)),H$372)+1))</f>
        <v>3</v>
      </c>
      <c r="I499" s="308">
        <f ca="1">IF($A499&lt;&gt;I$373,0,IF($A499&lt;&gt;$A498,1,MOD(I498-1+(COUNTIFS(N$373:$N$373,$A499)=COUNTIFS(N499:$N499,1)),I$372)+1))</f>
        <v>3</v>
      </c>
      <c r="J499" s="308"/>
      <c r="K499" s="308"/>
      <c r="L499" s="308"/>
      <c r="M499" s="308"/>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10">
        <f ca="1">IF($A500&lt;&gt;$A499,1,MOD(C499-1+(COUNTIFS(D$373:$N$373,$A500)=COUNTIFS(D500:$N500,1)),C$372)+1)</f>
        <v>3</v>
      </c>
      <c r="D500" s="308">
        <f ca="1">IF($A500&lt;&gt;D$373,0,IF($A500&lt;&gt;$A499,1,MOD(D499-1+(COUNTIFS(E$373:$N$373,$A500)=COUNTIFS(E500:$N500,1)),D$372)+1))</f>
        <v>0</v>
      </c>
      <c r="E500" s="308">
        <f ca="1">IF($A500&lt;&gt;E$373,0,IF($A500&lt;&gt;$A499,1,MOD(E499-1+(COUNTIFS(F$373:$N$373,$A500)=COUNTIFS(F500:$N500,1)),E$372)+1))</f>
        <v>0</v>
      </c>
      <c r="F500" s="308">
        <f ca="1">IF($A500&lt;&gt;F$373,0,IF($A500&lt;&gt;$A499,1,MOD(F499-1+(COUNTIFS(G$373:$N$373,$A500)=COUNTIFS(G500:$N500,1)),F$372)+1))</f>
        <v>0</v>
      </c>
      <c r="G500" s="308">
        <f ca="1">IF($A500&lt;&gt;G$373,0,IF($A500&lt;&gt;$A499,1,MOD(G499-1+(COUNTIFS(H$373:$N$373,$A500)=COUNTIFS(H500:$N500,1)),G$372)+1))</f>
        <v>1</v>
      </c>
      <c r="H500" s="308">
        <f ca="1">IF($A500&lt;&gt;H$373,0,IF($A500&lt;&gt;$A499,1,MOD(H499-1+(COUNTIFS(I$373:$N$373,$A500)=COUNTIFS(I500:$N500,1)),H$372)+1))</f>
        <v>1</v>
      </c>
      <c r="I500" s="308">
        <f ca="1">IF($A500&lt;&gt;I$373,0,IF($A500&lt;&gt;$A499,1,MOD(I499-1+(COUNTIFS(N$373:$N$373,$A500)=COUNTIFS(N500:$N500,1)),I$372)+1))</f>
        <v>1</v>
      </c>
      <c r="J500" s="308"/>
      <c r="K500" s="308"/>
      <c r="L500" s="308"/>
      <c r="M500" s="308"/>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10">
        <f ca="1">IF($A501&lt;&gt;$A500,1,MOD(C500-1+(COUNTIFS(D$373:$N$373,$A501)=COUNTIFS(D501:$N501,1)),C$372)+1)</f>
        <v>3</v>
      </c>
      <c r="D501" s="308">
        <f ca="1">IF($A501&lt;&gt;D$373,0,IF($A501&lt;&gt;$A500,1,MOD(D500-1+(COUNTIFS(E$373:$N$373,$A501)=COUNTIFS(E501:$N501,1)),D$372)+1))</f>
        <v>0</v>
      </c>
      <c r="E501" s="308">
        <f ca="1">IF($A501&lt;&gt;E$373,0,IF($A501&lt;&gt;$A500,1,MOD(E500-1+(COUNTIFS(F$373:$N$373,$A501)=COUNTIFS(F501:$N501,1)),E$372)+1))</f>
        <v>0</v>
      </c>
      <c r="F501" s="308">
        <f ca="1">IF($A501&lt;&gt;F$373,0,IF($A501&lt;&gt;$A500,1,MOD(F500-1+(COUNTIFS(G$373:$N$373,$A501)=COUNTIFS(G501:$N501,1)),F$372)+1))</f>
        <v>0</v>
      </c>
      <c r="G501" s="308">
        <f ca="1">IF($A501&lt;&gt;G$373,0,IF($A501&lt;&gt;$A500,1,MOD(G500-1+(COUNTIFS(H$373:$N$373,$A501)=COUNTIFS(H501:$N501,1)),G$372)+1))</f>
        <v>1</v>
      </c>
      <c r="H501" s="308">
        <f ca="1">IF($A501&lt;&gt;H$373,0,IF($A501&lt;&gt;$A500,1,MOD(H500-1+(COUNTIFS(I$373:$N$373,$A501)=COUNTIFS(I501:$N501,1)),H$372)+1))</f>
        <v>1</v>
      </c>
      <c r="I501" s="308">
        <f ca="1">IF($A501&lt;&gt;I$373,0,IF($A501&lt;&gt;$A500,1,MOD(I500-1+(COUNTIFS(N$373:$N$373,$A501)=COUNTIFS(N501:$N501,1)),I$372)+1))</f>
        <v>2</v>
      </c>
      <c r="J501" s="308"/>
      <c r="K501" s="308"/>
      <c r="L501" s="308"/>
      <c r="M501" s="308"/>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10">
        <f ca="1">IF($A502&lt;&gt;$A501,1,MOD(C501-1+(COUNTIFS(D$373:$N$373,$A502)=COUNTIFS(D502:$N502,1)),C$372)+1)</f>
        <v>3</v>
      </c>
      <c r="D502" s="308">
        <f ca="1">IF($A502&lt;&gt;D$373,0,IF($A502&lt;&gt;$A501,1,MOD(D501-1+(COUNTIFS(E$373:$N$373,$A502)=COUNTIFS(E502:$N502,1)),D$372)+1))</f>
        <v>0</v>
      </c>
      <c r="E502" s="308">
        <f ca="1">IF($A502&lt;&gt;E$373,0,IF($A502&lt;&gt;$A501,1,MOD(E501-1+(COUNTIFS(F$373:$N$373,$A502)=COUNTIFS(F502:$N502,1)),E$372)+1))</f>
        <v>0</v>
      </c>
      <c r="F502" s="308">
        <f ca="1">IF($A502&lt;&gt;F$373,0,IF($A502&lt;&gt;$A501,1,MOD(F501-1+(COUNTIFS(G$373:$N$373,$A502)=COUNTIFS(G502:$N502,1)),F$372)+1))</f>
        <v>0</v>
      </c>
      <c r="G502" s="308">
        <f ca="1">IF($A502&lt;&gt;G$373,0,IF($A502&lt;&gt;$A501,1,MOD(G501-1+(COUNTIFS(H$373:$N$373,$A502)=COUNTIFS(H502:$N502,1)),G$372)+1))</f>
        <v>1</v>
      </c>
      <c r="H502" s="308">
        <f ca="1">IF($A502&lt;&gt;H$373,0,IF($A502&lt;&gt;$A501,1,MOD(H501-1+(COUNTIFS(I$373:$N$373,$A502)=COUNTIFS(I502:$N502,1)),H$372)+1))</f>
        <v>1</v>
      </c>
      <c r="I502" s="308">
        <f ca="1">IF($A502&lt;&gt;I$373,0,IF($A502&lt;&gt;$A501,1,MOD(I501-1+(COUNTIFS(N$373:$N$373,$A502)=COUNTIFS(N502:$N502,1)),I$372)+1))</f>
        <v>3</v>
      </c>
      <c r="J502" s="308"/>
      <c r="K502" s="308"/>
      <c r="L502" s="308"/>
      <c r="M502" s="308"/>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10">
        <f ca="1">IF($A503&lt;&gt;$A502,1,MOD(C502-1+(COUNTIFS(D$373:$N$373,$A503)=COUNTIFS(D503:$N503,1)),C$372)+1)</f>
        <v>3</v>
      </c>
      <c r="D503" s="308">
        <f ca="1">IF($A503&lt;&gt;D$373,0,IF($A503&lt;&gt;$A502,1,MOD(D502-1+(COUNTIFS(E$373:$N$373,$A503)=COUNTIFS(E503:$N503,1)),D$372)+1))</f>
        <v>0</v>
      </c>
      <c r="E503" s="308">
        <f ca="1">IF($A503&lt;&gt;E$373,0,IF($A503&lt;&gt;$A502,1,MOD(E502-1+(COUNTIFS(F$373:$N$373,$A503)=COUNTIFS(F503:$N503,1)),E$372)+1))</f>
        <v>0</v>
      </c>
      <c r="F503" s="308">
        <f ca="1">IF($A503&lt;&gt;F$373,0,IF($A503&lt;&gt;$A502,1,MOD(F502-1+(COUNTIFS(G$373:$N$373,$A503)=COUNTIFS(G503:$N503,1)),F$372)+1))</f>
        <v>0</v>
      </c>
      <c r="G503" s="308">
        <f ca="1">IF($A503&lt;&gt;G$373,0,IF($A503&lt;&gt;$A502,1,MOD(G502-1+(COUNTIFS(H$373:$N$373,$A503)=COUNTIFS(H503:$N503,1)),G$372)+1))</f>
        <v>1</v>
      </c>
      <c r="H503" s="308">
        <f ca="1">IF($A503&lt;&gt;H$373,0,IF($A503&lt;&gt;$A502,1,MOD(H502-1+(COUNTIFS(I$373:$N$373,$A503)=COUNTIFS(I503:$N503,1)),H$372)+1))</f>
        <v>2</v>
      </c>
      <c r="I503" s="308">
        <f ca="1">IF($A503&lt;&gt;I$373,0,IF($A503&lt;&gt;$A502,1,MOD(I502-1+(COUNTIFS(N$373:$N$373,$A503)=COUNTIFS(N503:$N503,1)),I$372)+1))</f>
        <v>1</v>
      </c>
      <c r="J503" s="308"/>
      <c r="K503" s="308"/>
      <c r="L503" s="308"/>
      <c r="M503" s="308"/>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10">
        <f ca="1">IF($A504&lt;&gt;$A503,1,MOD(C503-1+(COUNTIFS(D$373:$N$373,$A504)=COUNTIFS(D504:$N504,1)),C$372)+1)</f>
        <v>3</v>
      </c>
      <c r="D504" s="308">
        <f ca="1">IF($A504&lt;&gt;D$373,0,IF($A504&lt;&gt;$A503,1,MOD(D503-1+(COUNTIFS(E$373:$N$373,$A504)=COUNTIFS(E504:$N504,1)),D$372)+1))</f>
        <v>0</v>
      </c>
      <c r="E504" s="308">
        <f ca="1">IF($A504&lt;&gt;E$373,0,IF($A504&lt;&gt;$A503,1,MOD(E503-1+(COUNTIFS(F$373:$N$373,$A504)=COUNTIFS(F504:$N504,1)),E$372)+1))</f>
        <v>0</v>
      </c>
      <c r="F504" s="308">
        <f ca="1">IF($A504&lt;&gt;F$373,0,IF($A504&lt;&gt;$A503,1,MOD(F503-1+(COUNTIFS(G$373:$N$373,$A504)=COUNTIFS(G504:$N504,1)),F$372)+1))</f>
        <v>0</v>
      </c>
      <c r="G504" s="308">
        <f ca="1">IF($A504&lt;&gt;G$373,0,IF($A504&lt;&gt;$A503,1,MOD(G503-1+(COUNTIFS(H$373:$N$373,$A504)=COUNTIFS(H504:$N504,1)),G$372)+1))</f>
        <v>1</v>
      </c>
      <c r="H504" s="308">
        <f ca="1">IF($A504&lt;&gt;H$373,0,IF($A504&lt;&gt;$A503,1,MOD(H503-1+(COUNTIFS(I$373:$N$373,$A504)=COUNTIFS(I504:$N504,1)),H$372)+1))</f>
        <v>2</v>
      </c>
      <c r="I504" s="308">
        <f ca="1">IF($A504&lt;&gt;I$373,0,IF($A504&lt;&gt;$A503,1,MOD(I503-1+(COUNTIFS(N$373:$N$373,$A504)=COUNTIFS(N504:$N504,1)),I$372)+1))</f>
        <v>2</v>
      </c>
      <c r="J504" s="308"/>
      <c r="K504" s="308"/>
      <c r="L504" s="308"/>
      <c r="M504" s="308"/>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10">
        <f ca="1">IF($A505&lt;&gt;$A504,1,MOD(C504-1+(COUNTIFS(D$373:$N$373,$A505)=COUNTIFS(D505:$N505,1)),C$372)+1)</f>
        <v>3</v>
      </c>
      <c r="D505" s="308">
        <f ca="1">IF($A505&lt;&gt;D$373,0,IF($A505&lt;&gt;$A504,1,MOD(D504-1+(COUNTIFS(E$373:$N$373,$A505)=COUNTIFS(E505:$N505,1)),D$372)+1))</f>
        <v>0</v>
      </c>
      <c r="E505" s="308">
        <f ca="1">IF($A505&lt;&gt;E$373,0,IF($A505&lt;&gt;$A504,1,MOD(E504-1+(COUNTIFS(F$373:$N$373,$A505)=COUNTIFS(F505:$N505,1)),E$372)+1))</f>
        <v>0</v>
      </c>
      <c r="F505" s="308">
        <f ca="1">IF($A505&lt;&gt;F$373,0,IF($A505&lt;&gt;$A504,1,MOD(F504-1+(COUNTIFS(G$373:$N$373,$A505)=COUNTIFS(G505:$N505,1)),F$372)+1))</f>
        <v>0</v>
      </c>
      <c r="G505" s="308">
        <f ca="1">IF($A505&lt;&gt;G$373,0,IF($A505&lt;&gt;$A504,1,MOD(G504-1+(COUNTIFS(H$373:$N$373,$A505)=COUNTIFS(H505:$N505,1)),G$372)+1))</f>
        <v>1</v>
      </c>
      <c r="H505" s="308">
        <f ca="1">IF($A505&lt;&gt;H$373,0,IF($A505&lt;&gt;$A504,1,MOD(H504-1+(COUNTIFS(I$373:$N$373,$A505)=COUNTIFS(I505:$N505,1)),H$372)+1))</f>
        <v>2</v>
      </c>
      <c r="I505" s="308">
        <f ca="1">IF($A505&lt;&gt;I$373,0,IF($A505&lt;&gt;$A504,1,MOD(I504-1+(COUNTIFS(N$373:$N$373,$A505)=COUNTIFS(N505:$N505,1)),I$372)+1))</f>
        <v>3</v>
      </c>
      <c r="J505" s="308"/>
      <c r="K505" s="308"/>
      <c r="L505" s="308"/>
      <c r="M505" s="308"/>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10">
        <f ca="1">IF($A506&lt;&gt;$A505,1,MOD(C505-1+(COUNTIFS(D$373:$N$373,$A506)=COUNTIFS(D506:$N506,1)),C$372)+1)</f>
        <v>3</v>
      </c>
      <c r="D506" s="308">
        <f ca="1">IF($A506&lt;&gt;D$373,0,IF($A506&lt;&gt;$A505,1,MOD(D505-1+(COUNTIFS(E$373:$N$373,$A506)=COUNTIFS(E506:$N506,1)),D$372)+1))</f>
        <v>0</v>
      </c>
      <c r="E506" s="308">
        <f ca="1">IF($A506&lt;&gt;E$373,0,IF($A506&lt;&gt;$A505,1,MOD(E505-1+(COUNTIFS(F$373:$N$373,$A506)=COUNTIFS(F506:$N506,1)),E$372)+1))</f>
        <v>0</v>
      </c>
      <c r="F506" s="308">
        <f ca="1">IF($A506&lt;&gt;F$373,0,IF($A506&lt;&gt;$A505,1,MOD(F505-1+(COUNTIFS(G$373:$N$373,$A506)=COUNTIFS(G506:$N506,1)),F$372)+1))</f>
        <v>0</v>
      </c>
      <c r="G506" s="308">
        <f ca="1">IF($A506&lt;&gt;G$373,0,IF($A506&lt;&gt;$A505,1,MOD(G505-1+(COUNTIFS(H$373:$N$373,$A506)=COUNTIFS(H506:$N506,1)),G$372)+1))</f>
        <v>1</v>
      </c>
      <c r="H506" s="308">
        <f ca="1">IF($A506&lt;&gt;H$373,0,IF($A506&lt;&gt;$A505,1,MOD(H505-1+(COUNTIFS(I$373:$N$373,$A506)=COUNTIFS(I506:$N506,1)),H$372)+1))</f>
        <v>3</v>
      </c>
      <c r="I506" s="308">
        <f ca="1">IF($A506&lt;&gt;I$373,0,IF($A506&lt;&gt;$A505,1,MOD(I505-1+(COUNTIFS(N$373:$N$373,$A506)=COUNTIFS(N506:$N506,1)),I$372)+1))</f>
        <v>1</v>
      </c>
      <c r="J506" s="308"/>
      <c r="K506" s="308"/>
      <c r="L506" s="308"/>
      <c r="M506" s="308"/>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10">
        <f ca="1">IF($A507&lt;&gt;$A506,1,MOD(C506-1+(COUNTIFS(D$373:$N$373,$A507)=COUNTIFS(D507:$N507,1)),C$372)+1)</f>
        <v>3</v>
      </c>
      <c r="D507" s="308">
        <f ca="1">IF($A507&lt;&gt;D$373,0,IF($A507&lt;&gt;$A506,1,MOD(D506-1+(COUNTIFS(E$373:$N$373,$A507)=COUNTIFS(E507:$N507,1)),D$372)+1))</f>
        <v>0</v>
      </c>
      <c r="E507" s="308">
        <f ca="1">IF($A507&lt;&gt;E$373,0,IF($A507&lt;&gt;$A506,1,MOD(E506-1+(COUNTIFS(F$373:$N$373,$A507)=COUNTIFS(F507:$N507,1)),E$372)+1))</f>
        <v>0</v>
      </c>
      <c r="F507" s="308">
        <f ca="1">IF($A507&lt;&gt;F$373,0,IF($A507&lt;&gt;$A506,1,MOD(F506-1+(COUNTIFS(G$373:$N$373,$A507)=COUNTIFS(G507:$N507,1)),F$372)+1))</f>
        <v>0</v>
      </c>
      <c r="G507" s="308">
        <f ca="1">IF($A507&lt;&gt;G$373,0,IF($A507&lt;&gt;$A506,1,MOD(G506-1+(COUNTIFS(H$373:$N$373,$A507)=COUNTIFS(H507:$N507,1)),G$372)+1))</f>
        <v>1</v>
      </c>
      <c r="H507" s="308">
        <f ca="1">IF($A507&lt;&gt;H$373,0,IF($A507&lt;&gt;$A506,1,MOD(H506-1+(COUNTIFS(I$373:$N$373,$A507)=COUNTIFS(I507:$N507,1)),H$372)+1))</f>
        <v>3</v>
      </c>
      <c r="I507" s="308">
        <f ca="1">IF($A507&lt;&gt;I$373,0,IF($A507&lt;&gt;$A506,1,MOD(I506-1+(COUNTIFS(N$373:$N$373,$A507)=COUNTIFS(N507:$N507,1)),I$372)+1))</f>
        <v>2</v>
      </c>
      <c r="J507" s="308"/>
      <c r="K507" s="308"/>
      <c r="L507" s="308"/>
      <c r="M507" s="308"/>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10">
        <f ca="1">IF($A508&lt;&gt;$A507,1,MOD(C507-1+(COUNTIFS(D$373:$N$373,$A508)=COUNTIFS(D508:$N508,1)),C$372)+1)</f>
        <v>3</v>
      </c>
      <c r="D508" s="308">
        <f ca="1">IF($A508&lt;&gt;D$373,0,IF($A508&lt;&gt;$A507,1,MOD(D507-1+(COUNTIFS(E$373:$N$373,$A508)=COUNTIFS(E508:$N508,1)),D$372)+1))</f>
        <v>0</v>
      </c>
      <c r="E508" s="308">
        <f ca="1">IF($A508&lt;&gt;E$373,0,IF($A508&lt;&gt;$A507,1,MOD(E507-1+(COUNTIFS(F$373:$N$373,$A508)=COUNTIFS(F508:$N508,1)),E$372)+1))</f>
        <v>0</v>
      </c>
      <c r="F508" s="308">
        <f ca="1">IF($A508&lt;&gt;F$373,0,IF($A508&lt;&gt;$A507,1,MOD(F507-1+(COUNTIFS(G$373:$N$373,$A508)=COUNTIFS(G508:$N508,1)),F$372)+1))</f>
        <v>0</v>
      </c>
      <c r="G508" s="308">
        <f ca="1">IF($A508&lt;&gt;G$373,0,IF($A508&lt;&gt;$A507,1,MOD(G507-1+(COUNTIFS(H$373:$N$373,$A508)=COUNTIFS(H508:$N508,1)),G$372)+1))</f>
        <v>1</v>
      </c>
      <c r="H508" s="308">
        <f ca="1">IF($A508&lt;&gt;H$373,0,IF($A508&lt;&gt;$A507,1,MOD(H507-1+(COUNTIFS(I$373:$N$373,$A508)=COUNTIFS(I508:$N508,1)),H$372)+1))</f>
        <v>3</v>
      </c>
      <c r="I508" s="308">
        <f ca="1">IF($A508&lt;&gt;I$373,0,IF($A508&lt;&gt;$A507,1,MOD(I507-1+(COUNTIFS(N$373:$N$373,$A508)=COUNTIFS(N508:$N508,1)),I$372)+1))</f>
        <v>3</v>
      </c>
      <c r="J508" s="308"/>
      <c r="K508" s="308"/>
      <c r="L508" s="308"/>
      <c r="M508" s="308"/>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10">
        <f ca="1">IF($A509&lt;&gt;$A508,1,MOD(C508-1+(COUNTIFS(D$373:$N$373,$A509)=COUNTIFS(D509:$N509,1)),C$372)+1)</f>
        <v>1</v>
      </c>
      <c r="D509" s="308">
        <f ca="1">IF($A509&lt;&gt;D$373,0,IF($A509&lt;&gt;$A508,1,MOD(D508-1+(COUNTIFS(E$373:$N$373,$A509)=COUNTIFS(E509:$N509,1)),D$372)+1))</f>
        <v>0</v>
      </c>
      <c r="E509" s="308">
        <f ca="1">IF($A509&lt;&gt;E$373,0,IF($A509&lt;&gt;$A508,1,MOD(E508-1+(COUNTIFS(F$373:$N$373,$A509)=COUNTIFS(F509:$N509,1)),E$372)+1))</f>
        <v>0</v>
      </c>
      <c r="F509" s="308">
        <f ca="1">IF($A509&lt;&gt;F$373,0,IF($A509&lt;&gt;$A508,1,MOD(F508-1+(COUNTIFS(G$373:$N$373,$A509)=COUNTIFS(G509:$N509,1)),F$372)+1))</f>
        <v>0</v>
      </c>
      <c r="G509" s="308">
        <f ca="1">IF($A509&lt;&gt;G$373,0,IF($A509&lt;&gt;$A508,1,MOD(G508-1+(COUNTIFS(H$373:$N$373,$A509)=COUNTIFS(H509:$N509,1)),G$372)+1))</f>
        <v>1</v>
      </c>
      <c r="H509" s="308">
        <f ca="1">IF($A509&lt;&gt;H$373,0,IF($A509&lt;&gt;$A508,1,MOD(H508-1+(COUNTIFS(I$373:$N$373,$A509)=COUNTIFS(I509:$N509,1)),H$372)+1))</f>
        <v>1</v>
      </c>
      <c r="I509" s="308">
        <f ca="1">IF($A509&lt;&gt;I$373,0,IF($A509&lt;&gt;$A508,1,MOD(I508-1+(COUNTIFS(N$373:$N$373,$A509)=COUNTIFS(N509:$N509,1)),I$372)+1))</f>
        <v>1</v>
      </c>
      <c r="J509" s="308"/>
      <c r="K509" s="308"/>
      <c r="L509" s="308"/>
      <c r="M509" s="308"/>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10">
        <f ca="1">IF($A510&lt;&gt;$A509,1,MOD(C509-1+(COUNTIFS(D$373:$N$373,$A510)=COUNTIFS(D510:$N510,1)),C$372)+1)</f>
        <v>1</v>
      </c>
      <c r="D510" s="308">
        <f ca="1">IF($A510&lt;&gt;D$373,0,IF($A510&lt;&gt;$A509,1,MOD(D509-1+(COUNTIFS(E$373:$N$373,$A510)=COUNTIFS(E510:$N510,1)),D$372)+1))</f>
        <v>0</v>
      </c>
      <c r="E510" s="308">
        <f ca="1">IF($A510&lt;&gt;E$373,0,IF($A510&lt;&gt;$A509,1,MOD(E509-1+(COUNTIFS(F$373:$N$373,$A510)=COUNTIFS(F510:$N510,1)),E$372)+1))</f>
        <v>0</v>
      </c>
      <c r="F510" s="308">
        <f ca="1">IF($A510&lt;&gt;F$373,0,IF($A510&lt;&gt;$A509,1,MOD(F509-1+(COUNTIFS(G$373:$N$373,$A510)=COUNTIFS(G510:$N510,1)),F$372)+1))</f>
        <v>0</v>
      </c>
      <c r="G510" s="308">
        <f ca="1">IF($A510&lt;&gt;G$373,0,IF($A510&lt;&gt;$A509,1,MOD(G509-1+(COUNTIFS(H$373:$N$373,$A510)=COUNTIFS(H510:$N510,1)),G$372)+1))</f>
        <v>1</v>
      </c>
      <c r="H510" s="308">
        <f ca="1">IF($A510&lt;&gt;H$373,0,IF($A510&lt;&gt;$A509,1,MOD(H509-1+(COUNTIFS(I$373:$N$373,$A510)=COUNTIFS(I510:$N510,1)),H$372)+1))</f>
        <v>1</v>
      </c>
      <c r="I510" s="308">
        <f ca="1">IF($A510&lt;&gt;I$373,0,IF($A510&lt;&gt;$A509,1,MOD(I509-1+(COUNTIFS(N$373:$N$373,$A510)=COUNTIFS(N510:$N510,1)),I$372)+1))</f>
        <v>2</v>
      </c>
      <c r="J510" s="308"/>
      <c r="K510" s="308"/>
      <c r="L510" s="308"/>
      <c r="M510" s="308"/>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10">
        <f ca="1">IF($A511&lt;&gt;$A510,1,MOD(C510-1+(COUNTIFS(D$373:$N$373,$A511)=COUNTIFS(D511:$N511,1)),C$372)+1)</f>
        <v>1</v>
      </c>
      <c r="D511" s="308">
        <f ca="1">IF($A511&lt;&gt;D$373,0,IF($A511&lt;&gt;$A510,1,MOD(D510-1+(COUNTIFS(E$373:$N$373,$A511)=COUNTIFS(E511:$N511,1)),D$372)+1))</f>
        <v>0</v>
      </c>
      <c r="E511" s="308">
        <f ca="1">IF($A511&lt;&gt;E$373,0,IF($A511&lt;&gt;$A510,1,MOD(E510-1+(COUNTIFS(F$373:$N$373,$A511)=COUNTIFS(F511:$N511,1)),E$372)+1))</f>
        <v>0</v>
      </c>
      <c r="F511" s="308">
        <f ca="1">IF($A511&lt;&gt;F$373,0,IF($A511&lt;&gt;$A510,1,MOD(F510-1+(COUNTIFS(G$373:$N$373,$A511)=COUNTIFS(G511:$N511,1)),F$372)+1))</f>
        <v>0</v>
      </c>
      <c r="G511" s="308">
        <f ca="1">IF($A511&lt;&gt;G$373,0,IF($A511&lt;&gt;$A510,1,MOD(G510-1+(COUNTIFS(H$373:$N$373,$A511)=COUNTIFS(H511:$N511,1)),G$372)+1))</f>
        <v>1</v>
      </c>
      <c r="H511" s="308">
        <f ca="1">IF($A511&lt;&gt;H$373,0,IF($A511&lt;&gt;$A510,1,MOD(H510-1+(COUNTIFS(I$373:$N$373,$A511)=COUNTIFS(I511:$N511,1)),H$372)+1))</f>
        <v>1</v>
      </c>
      <c r="I511" s="308">
        <f ca="1">IF($A511&lt;&gt;I$373,0,IF($A511&lt;&gt;$A510,1,MOD(I510-1+(COUNTIFS(N$373:$N$373,$A511)=COUNTIFS(N511:$N511,1)),I$372)+1))</f>
        <v>3</v>
      </c>
      <c r="J511" s="308"/>
      <c r="K511" s="308"/>
      <c r="L511" s="308"/>
      <c r="M511" s="308"/>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10">
        <f ca="1">IF($A512&lt;&gt;$A511,1,MOD(C511-1+(COUNTIFS(D$373:$N$373,$A512)=COUNTIFS(D512:$N512,1)),C$372)+1)</f>
        <v>1</v>
      </c>
      <c r="D512" s="308">
        <f ca="1">IF($A512&lt;&gt;D$373,0,IF($A512&lt;&gt;$A511,1,MOD(D511-1+(COUNTIFS(E$373:$N$373,$A512)=COUNTIFS(E512:$N512,1)),D$372)+1))</f>
        <v>0</v>
      </c>
      <c r="E512" s="308">
        <f ca="1">IF($A512&lt;&gt;E$373,0,IF($A512&lt;&gt;$A511,1,MOD(E511-1+(COUNTIFS(F$373:$N$373,$A512)=COUNTIFS(F512:$N512,1)),E$372)+1))</f>
        <v>0</v>
      </c>
      <c r="F512" s="308">
        <f ca="1">IF($A512&lt;&gt;F$373,0,IF($A512&lt;&gt;$A511,1,MOD(F511-1+(COUNTIFS(G$373:$N$373,$A512)=COUNTIFS(G512:$N512,1)),F$372)+1))</f>
        <v>0</v>
      </c>
      <c r="G512" s="308">
        <f ca="1">IF($A512&lt;&gt;G$373,0,IF($A512&lt;&gt;$A511,1,MOD(G511-1+(COUNTIFS(H$373:$N$373,$A512)=COUNTIFS(H512:$N512,1)),G$372)+1))</f>
        <v>1</v>
      </c>
      <c r="H512" s="308">
        <f ca="1">IF($A512&lt;&gt;H$373,0,IF($A512&lt;&gt;$A511,1,MOD(H511-1+(COUNTIFS(I$373:$N$373,$A512)=COUNTIFS(I512:$N512,1)),H$372)+1))</f>
        <v>2</v>
      </c>
      <c r="I512" s="308">
        <f ca="1">IF($A512&lt;&gt;I$373,0,IF($A512&lt;&gt;$A511,1,MOD(I511-1+(COUNTIFS(N$373:$N$373,$A512)=COUNTIFS(N512:$N512,1)),I$372)+1))</f>
        <v>1</v>
      </c>
      <c r="J512" s="308"/>
      <c r="K512" s="308"/>
      <c r="L512" s="308"/>
      <c r="M512" s="308"/>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10">
        <f ca="1">IF($A513&lt;&gt;$A512,1,MOD(C512-1+(COUNTIFS(D$373:$N$373,$A513)=COUNTIFS(D513:$N513,1)),C$372)+1)</f>
        <v>1</v>
      </c>
      <c r="D513" s="308">
        <f ca="1">IF($A513&lt;&gt;D$373,0,IF($A513&lt;&gt;$A512,1,MOD(D512-1+(COUNTIFS(E$373:$N$373,$A513)=COUNTIFS(E513:$N513,1)),D$372)+1))</f>
        <v>0</v>
      </c>
      <c r="E513" s="308">
        <f ca="1">IF($A513&lt;&gt;E$373,0,IF($A513&lt;&gt;$A512,1,MOD(E512-1+(COUNTIFS(F$373:$N$373,$A513)=COUNTIFS(F513:$N513,1)),E$372)+1))</f>
        <v>0</v>
      </c>
      <c r="F513" s="308">
        <f ca="1">IF($A513&lt;&gt;F$373,0,IF($A513&lt;&gt;$A512,1,MOD(F512-1+(COUNTIFS(G$373:$N$373,$A513)=COUNTIFS(G513:$N513,1)),F$372)+1))</f>
        <v>0</v>
      </c>
      <c r="G513" s="308">
        <f ca="1">IF($A513&lt;&gt;G$373,0,IF($A513&lt;&gt;$A512,1,MOD(G512-1+(COUNTIFS(H$373:$N$373,$A513)=COUNTIFS(H513:$N513,1)),G$372)+1))</f>
        <v>1</v>
      </c>
      <c r="H513" s="308">
        <f ca="1">IF($A513&lt;&gt;H$373,0,IF($A513&lt;&gt;$A512,1,MOD(H512-1+(COUNTIFS(I$373:$N$373,$A513)=COUNTIFS(I513:$N513,1)),H$372)+1))</f>
        <v>2</v>
      </c>
      <c r="I513" s="308">
        <f ca="1">IF($A513&lt;&gt;I$373,0,IF($A513&lt;&gt;$A512,1,MOD(I512-1+(COUNTIFS(N$373:$N$373,$A513)=COUNTIFS(N513:$N513,1)),I$372)+1))</f>
        <v>2</v>
      </c>
      <c r="J513" s="308"/>
      <c r="K513" s="308"/>
      <c r="L513" s="308"/>
      <c r="M513" s="308"/>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10">
        <f ca="1">IF($A514&lt;&gt;$A513,1,MOD(C513-1+(COUNTIFS(D$373:$N$373,$A514)=COUNTIFS(D514:$N514,1)),C$372)+1)</f>
        <v>1</v>
      </c>
      <c r="D514" s="308">
        <f ca="1">IF($A514&lt;&gt;D$373,0,IF($A514&lt;&gt;$A513,1,MOD(D513-1+(COUNTIFS(E$373:$N$373,$A514)=COUNTIFS(E514:$N514,1)),D$372)+1))</f>
        <v>0</v>
      </c>
      <c r="E514" s="308">
        <f ca="1">IF($A514&lt;&gt;E$373,0,IF($A514&lt;&gt;$A513,1,MOD(E513-1+(COUNTIFS(F$373:$N$373,$A514)=COUNTIFS(F514:$N514,1)),E$372)+1))</f>
        <v>0</v>
      </c>
      <c r="F514" s="308">
        <f ca="1">IF($A514&lt;&gt;F$373,0,IF($A514&lt;&gt;$A513,1,MOD(F513-1+(COUNTIFS(G$373:$N$373,$A514)=COUNTIFS(G514:$N514,1)),F$372)+1))</f>
        <v>0</v>
      </c>
      <c r="G514" s="308">
        <f ca="1">IF($A514&lt;&gt;G$373,0,IF($A514&lt;&gt;$A513,1,MOD(G513-1+(COUNTIFS(H$373:$N$373,$A514)=COUNTIFS(H514:$N514,1)),G$372)+1))</f>
        <v>1</v>
      </c>
      <c r="H514" s="308">
        <f ca="1">IF($A514&lt;&gt;H$373,0,IF($A514&lt;&gt;$A513,1,MOD(H513-1+(COUNTIFS(I$373:$N$373,$A514)=COUNTIFS(I514:$N514,1)),H$372)+1))</f>
        <v>2</v>
      </c>
      <c r="I514" s="308">
        <f ca="1">IF($A514&lt;&gt;I$373,0,IF($A514&lt;&gt;$A513,1,MOD(I513-1+(COUNTIFS(N$373:$N$373,$A514)=COUNTIFS(N514:$N514,1)),I$372)+1))</f>
        <v>3</v>
      </c>
      <c r="J514" s="308"/>
      <c r="K514" s="308"/>
      <c r="L514" s="308"/>
      <c r="M514" s="308"/>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10">
        <f ca="1">IF($A515&lt;&gt;$A514,1,MOD(C514-1+(COUNTIFS(D$373:$N$373,$A515)=COUNTIFS(D515:$N515,1)),C$372)+1)</f>
        <v>1</v>
      </c>
      <c r="D515" s="308">
        <f ca="1">IF($A515&lt;&gt;D$373,0,IF($A515&lt;&gt;$A514,1,MOD(D514-1+(COUNTIFS(E$373:$N$373,$A515)=COUNTIFS(E515:$N515,1)),D$372)+1))</f>
        <v>0</v>
      </c>
      <c r="E515" s="308">
        <f ca="1">IF($A515&lt;&gt;E$373,0,IF($A515&lt;&gt;$A514,1,MOD(E514-1+(COUNTIFS(F$373:$N$373,$A515)=COUNTIFS(F515:$N515,1)),E$372)+1))</f>
        <v>0</v>
      </c>
      <c r="F515" s="308">
        <f ca="1">IF($A515&lt;&gt;F$373,0,IF($A515&lt;&gt;$A514,1,MOD(F514-1+(COUNTIFS(G$373:$N$373,$A515)=COUNTIFS(G515:$N515,1)),F$372)+1))</f>
        <v>0</v>
      </c>
      <c r="G515" s="308">
        <f ca="1">IF($A515&lt;&gt;G$373,0,IF($A515&lt;&gt;$A514,1,MOD(G514-1+(COUNTIFS(H$373:$N$373,$A515)=COUNTIFS(H515:$N515,1)),G$372)+1))</f>
        <v>1</v>
      </c>
      <c r="H515" s="308">
        <f ca="1">IF($A515&lt;&gt;H$373,0,IF($A515&lt;&gt;$A514,1,MOD(H514-1+(COUNTIFS(I$373:$N$373,$A515)=COUNTIFS(I515:$N515,1)),H$372)+1))</f>
        <v>3</v>
      </c>
      <c r="I515" s="308">
        <f ca="1">IF($A515&lt;&gt;I$373,0,IF($A515&lt;&gt;$A514,1,MOD(I514-1+(COUNTIFS(N$373:$N$373,$A515)=COUNTIFS(N515:$N515,1)),I$372)+1))</f>
        <v>1</v>
      </c>
      <c r="J515" s="308"/>
      <c r="K515" s="308"/>
      <c r="L515" s="308"/>
      <c r="M515" s="308"/>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10">
        <f ca="1">IF($A516&lt;&gt;$A515,1,MOD(C515-1+(COUNTIFS(D$373:$N$373,$A516)=COUNTIFS(D516:$N516,1)),C$372)+1)</f>
        <v>1</v>
      </c>
      <c r="D516" s="308">
        <f ca="1">IF($A516&lt;&gt;D$373,0,IF($A516&lt;&gt;$A515,1,MOD(D515-1+(COUNTIFS(E$373:$N$373,$A516)=COUNTIFS(E516:$N516,1)),D$372)+1))</f>
        <v>0</v>
      </c>
      <c r="E516" s="308">
        <f ca="1">IF($A516&lt;&gt;E$373,0,IF($A516&lt;&gt;$A515,1,MOD(E515-1+(COUNTIFS(F$373:$N$373,$A516)=COUNTIFS(F516:$N516,1)),E$372)+1))</f>
        <v>0</v>
      </c>
      <c r="F516" s="308">
        <f ca="1">IF($A516&lt;&gt;F$373,0,IF($A516&lt;&gt;$A515,1,MOD(F515-1+(COUNTIFS(G$373:$N$373,$A516)=COUNTIFS(G516:$N516,1)),F$372)+1))</f>
        <v>0</v>
      </c>
      <c r="G516" s="308">
        <f ca="1">IF($A516&lt;&gt;G$373,0,IF($A516&lt;&gt;$A515,1,MOD(G515-1+(COUNTIFS(H$373:$N$373,$A516)=COUNTIFS(H516:$N516,1)),G$372)+1))</f>
        <v>1</v>
      </c>
      <c r="H516" s="308">
        <f ca="1">IF($A516&lt;&gt;H$373,0,IF($A516&lt;&gt;$A515,1,MOD(H515-1+(COUNTIFS(I$373:$N$373,$A516)=COUNTIFS(I516:$N516,1)),H$372)+1))</f>
        <v>3</v>
      </c>
      <c r="I516" s="308">
        <f ca="1">IF($A516&lt;&gt;I$373,0,IF($A516&lt;&gt;$A515,1,MOD(I515-1+(COUNTIFS(N$373:$N$373,$A516)=COUNTIFS(N516:$N516,1)),I$372)+1))</f>
        <v>2</v>
      </c>
      <c r="J516" s="308"/>
      <c r="K516" s="308"/>
      <c r="L516" s="308"/>
      <c r="M516" s="308"/>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10">
        <f ca="1">IF($A517&lt;&gt;$A516,1,MOD(C516-1+(COUNTIFS(D$373:$N$373,$A517)=COUNTIFS(D517:$N517,1)),C$372)+1)</f>
        <v>1</v>
      </c>
      <c r="D517" s="308">
        <f ca="1">IF($A517&lt;&gt;D$373,0,IF($A517&lt;&gt;$A516,1,MOD(D516-1+(COUNTIFS(E$373:$N$373,$A517)=COUNTIFS(E517:$N517,1)),D$372)+1))</f>
        <v>0</v>
      </c>
      <c r="E517" s="308">
        <f ca="1">IF($A517&lt;&gt;E$373,0,IF($A517&lt;&gt;$A516,1,MOD(E516-1+(COUNTIFS(F$373:$N$373,$A517)=COUNTIFS(F517:$N517,1)),E$372)+1))</f>
        <v>0</v>
      </c>
      <c r="F517" s="308">
        <f ca="1">IF($A517&lt;&gt;F$373,0,IF($A517&lt;&gt;$A516,1,MOD(F516-1+(COUNTIFS(G$373:$N$373,$A517)=COUNTIFS(G517:$N517,1)),F$372)+1))</f>
        <v>0</v>
      </c>
      <c r="G517" s="308">
        <f ca="1">IF($A517&lt;&gt;G$373,0,IF($A517&lt;&gt;$A516,1,MOD(G516-1+(COUNTIFS(H$373:$N$373,$A517)=COUNTIFS(H517:$N517,1)),G$372)+1))</f>
        <v>1</v>
      </c>
      <c r="H517" s="308">
        <f ca="1">IF($A517&lt;&gt;H$373,0,IF($A517&lt;&gt;$A516,1,MOD(H516-1+(COUNTIFS(I$373:$N$373,$A517)=COUNTIFS(I517:$N517,1)),H$372)+1))</f>
        <v>3</v>
      </c>
      <c r="I517" s="308">
        <f ca="1">IF($A517&lt;&gt;I$373,0,IF($A517&lt;&gt;$A516,1,MOD(I516-1+(COUNTIFS(N$373:$N$373,$A517)=COUNTIFS(N517:$N517,1)),I$372)+1))</f>
        <v>3</v>
      </c>
      <c r="J517" s="308"/>
      <c r="K517" s="308"/>
      <c r="L517" s="308"/>
      <c r="M517" s="308"/>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10">
        <f ca="1">IF($A518&lt;&gt;$A517,1,MOD(C517-1+(COUNTIFS(D$373:$N$373,$A518)=COUNTIFS(D518:$N518,1)),C$372)+1)</f>
        <v>2</v>
      </c>
      <c r="D518" s="308">
        <f ca="1">IF($A518&lt;&gt;D$373,0,IF($A518&lt;&gt;$A517,1,MOD(D517-1+(COUNTIFS(E$373:$N$373,$A518)=COUNTIFS(E518:$N518,1)),D$372)+1))</f>
        <v>0</v>
      </c>
      <c r="E518" s="308">
        <f ca="1">IF($A518&lt;&gt;E$373,0,IF($A518&lt;&gt;$A517,1,MOD(E517-1+(COUNTIFS(F$373:$N$373,$A518)=COUNTIFS(F518:$N518,1)),E$372)+1))</f>
        <v>0</v>
      </c>
      <c r="F518" s="308">
        <f ca="1">IF($A518&lt;&gt;F$373,0,IF($A518&lt;&gt;$A517,1,MOD(F517-1+(COUNTIFS(G$373:$N$373,$A518)=COUNTIFS(G518:$N518,1)),F$372)+1))</f>
        <v>0</v>
      </c>
      <c r="G518" s="308">
        <f ca="1">IF($A518&lt;&gt;G$373,0,IF($A518&lt;&gt;$A517,1,MOD(G517-1+(COUNTIFS(H$373:$N$373,$A518)=COUNTIFS(H518:$N518,1)),G$372)+1))</f>
        <v>1</v>
      </c>
      <c r="H518" s="308">
        <f ca="1">IF($A518&lt;&gt;H$373,0,IF($A518&lt;&gt;$A517,1,MOD(H517-1+(COUNTIFS(I$373:$N$373,$A518)=COUNTIFS(I518:$N518,1)),H$372)+1))</f>
        <v>1</v>
      </c>
      <c r="I518" s="308">
        <f ca="1">IF($A518&lt;&gt;I$373,0,IF($A518&lt;&gt;$A517,1,MOD(I517-1+(COUNTIFS(N$373:$N$373,$A518)=COUNTIFS(N518:$N518,1)),I$372)+1))</f>
        <v>1</v>
      </c>
      <c r="J518" s="308"/>
      <c r="K518" s="308"/>
      <c r="L518" s="308"/>
      <c r="M518" s="308"/>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10">
        <f ca="1">IF($A519&lt;&gt;$A518,1,MOD(C518-1+(COUNTIFS(D$373:$N$373,$A519)=COUNTIFS(D519:$N519,1)),C$372)+1)</f>
        <v>2</v>
      </c>
      <c r="D519" s="308">
        <f ca="1">IF($A519&lt;&gt;D$373,0,IF($A519&lt;&gt;$A518,1,MOD(D518-1+(COUNTIFS(E$373:$N$373,$A519)=COUNTIFS(E519:$N519,1)),D$372)+1))</f>
        <v>0</v>
      </c>
      <c r="E519" s="308">
        <f ca="1">IF($A519&lt;&gt;E$373,0,IF($A519&lt;&gt;$A518,1,MOD(E518-1+(COUNTIFS(F$373:$N$373,$A519)=COUNTIFS(F519:$N519,1)),E$372)+1))</f>
        <v>0</v>
      </c>
      <c r="F519" s="308">
        <f ca="1">IF($A519&lt;&gt;F$373,0,IF($A519&lt;&gt;$A518,1,MOD(F518-1+(COUNTIFS(G$373:$N$373,$A519)=COUNTIFS(G519:$N519,1)),F$372)+1))</f>
        <v>0</v>
      </c>
      <c r="G519" s="308">
        <f ca="1">IF($A519&lt;&gt;G$373,0,IF($A519&lt;&gt;$A518,1,MOD(G518-1+(COUNTIFS(H$373:$N$373,$A519)=COUNTIFS(H519:$N519,1)),G$372)+1))</f>
        <v>1</v>
      </c>
      <c r="H519" s="308">
        <f ca="1">IF($A519&lt;&gt;H$373,0,IF($A519&lt;&gt;$A518,1,MOD(H518-1+(COUNTIFS(I$373:$N$373,$A519)=COUNTIFS(I519:$N519,1)),H$372)+1))</f>
        <v>1</v>
      </c>
      <c r="I519" s="308">
        <f ca="1">IF($A519&lt;&gt;I$373,0,IF($A519&lt;&gt;$A518,1,MOD(I518-1+(COUNTIFS(N$373:$N$373,$A519)=COUNTIFS(N519:$N519,1)),I$372)+1))</f>
        <v>2</v>
      </c>
      <c r="J519" s="308"/>
      <c r="K519" s="308"/>
      <c r="L519" s="308"/>
      <c r="M519" s="308"/>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10">
        <f ca="1">IF($A520&lt;&gt;$A519,1,MOD(C519-1+(COUNTIFS(D$373:$N$373,$A520)=COUNTIFS(D520:$N520,1)),C$372)+1)</f>
        <v>2</v>
      </c>
      <c r="D520" s="308">
        <f ca="1">IF($A520&lt;&gt;D$373,0,IF($A520&lt;&gt;$A519,1,MOD(D519-1+(COUNTIFS(E$373:$N$373,$A520)=COUNTIFS(E520:$N520,1)),D$372)+1))</f>
        <v>0</v>
      </c>
      <c r="E520" s="308">
        <f ca="1">IF($A520&lt;&gt;E$373,0,IF($A520&lt;&gt;$A519,1,MOD(E519-1+(COUNTIFS(F$373:$N$373,$A520)=COUNTIFS(F520:$N520,1)),E$372)+1))</f>
        <v>0</v>
      </c>
      <c r="F520" s="308">
        <f ca="1">IF($A520&lt;&gt;F$373,0,IF($A520&lt;&gt;$A519,1,MOD(F519-1+(COUNTIFS(G$373:$N$373,$A520)=COUNTIFS(G520:$N520,1)),F$372)+1))</f>
        <v>0</v>
      </c>
      <c r="G520" s="308">
        <f ca="1">IF($A520&lt;&gt;G$373,0,IF($A520&lt;&gt;$A519,1,MOD(G519-1+(COUNTIFS(H$373:$N$373,$A520)=COUNTIFS(H520:$N520,1)),G$372)+1))</f>
        <v>1</v>
      </c>
      <c r="H520" s="308">
        <f ca="1">IF($A520&lt;&gt;H$373,0,IF($A520&lt;&gt;$A519,1,MOD(H519-1+(COUNTIFS(I$373:$N$373,$A520)=COUNTIFS(I520:$N520,1)),H$372)+1))</f>
        <v>1</v>
      </c>
      <c r="I520" s="308">
        <f ca="1">IF($A520&lt;&gt;I$373,0,IF($A520&lt;&gt;$A519,1,MOD(I519-1+(COUNTIFS(N$373:$N$373,$A520)=COUNTIFS(N520:$N520,1)),I$372)+1))</f>
        <v>3</v>
      </c>
      <c r="J520" s="308"/>
      <c r="K520" s="308"/>
      <c r="L520" s="308"/>
      <c r="M520" s="308"/>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10">
        <f ca="1">IF($A521&lt;&gt;$A520,1,MOD(C520-1+(COUNTIFS(D$373:$N$373,$A521)=COUNTIFS(D521:$N521,1)),C$372)+1)</f>
        <v>2</v>
      </c>
      <c r="D521" s="308">
        <f ca="1">IF($A521&lt;&gt;D$373,0,IF($A521&lt;&gt;$A520,1,MOD(D520-1+(COUNTIFS(E$373:$N$373,$A521)=COUNTIFS(E521:$N521,1)),D$372)+1))</f>
        <v>0</v>
      </c>
      <c r="E521" s="308">
        <f ca="1">IF($A521&lt;&gt;E$373,0,IF($A521&lt;&gt;$A520,1,MOD(E520-1+(COUNTIFS(F$373:$N$373,$A521)=COUNTIFS(F521:$N521,1)),E$372)+1))</f>
        <v>0</v>
      </c>
      <c r="F521" s="308">
        <f ca="1">IF($A521&lt;&gt;F$373,0,IF($A521&lt;&gt;$A520,1,MOD(F520-1+(COUNTIFS(G$373:$N$373,$A521)=COUNTIFS(G521:$N521,1)),F$372)+1))</f>
        <v>0</v>
      </c>
      <c r="G521" s="308">
        <f ca="1">IF($A521&lt;&gt;G$373,0,IF($A521&lt;&gt;$A520,1,MOD(G520-1+(COUNTIFS(H$373:$N$373,$A521)=COUNTIFS(H521:$N521,1)),G$372)+1))</f>
        <v>1</v>
      </c>
      <c r="H521" s="308">
        <f ca="1">IF($A521&lt;&gt;H$373,0,IF($A521&lt;&gt;$A520,1,MOD(H520-1+(COUNTIFS(I$373:$N$373,$A521)=COUNTIFS(I521:$N521,1)),H$372)+1))</f>
        <v>2</v>
      </c>
      <c r="I521" s="308">
        <f ca="1">IF($A521&lt;&gt;I$373,0,IF($A521&lt;&gt;$A520,1,MOD(I520-1+(COUNTIFS(N$373:$N$373,$A521)=COUNTIFS(N521:$N521,1)),I$372)+1))</f>
        <v>1</v>
      </c>
      <c r="J521" s="308"/>
      <c r="K521" s="308"/>
      <c r="L521" s="308"/>
      <c r="M521" s="308"/>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10">
        <f ca="1">IF($A522&lt;&gt;$A521,1,MOD(C521-1+(COUNTIFS(D$373:$N$373,$A522)=COUNTIFS(D522:$N522,1)),C$372)+1)</f>
        <v>2</v>
      </c>
      <c r="D522" s="308">
        <f ca="1">IF($A522&lt;&gt;D$373,0,IF($A522&lt;&gt;$A521,1,MOD(D521-1+(COUNTIFS(E$373:$N$373,$A522)=COUNTIFS(E522:$N522,1)),D$372)+1))</f>
        <v>0</v>
      </c>
      <c r="E522" s="308">
        <f ca="1">IF($A522&lt;&gt;E$373,0,IF($A522&lt;&gt;$A521,1,MOD(E521-1+(COUNTIFS(F$373:$N$373,$A522)=COUNTIFS(F522:$N522,1)),E$372)+1))</f>
        <v>0</v>
      </c>
      <c r="F522" s="308">
        <f ca="1">IF($A522&lt;&gt;F$373,0,IF($A522&lt;&gt;$A521,1,MOD(F521-1+(COUNTIFS(G$373:$N$373,$A522)=COUNTIFS(G522:$N522,1)),F$372)+1))</f>
        <v>0</v>
      </c>
      <c r="G522" s="308">
        <f ca="1">IF($A522&lt;&gt;G$373,0,IF($A522&lt;&gt;$A521,1,MOD(G521-1+(COUNTIFS(H$373:$N$373,$A522)=COUNTIFS(H522:$N522,1)),G$372)+1))</f>
        <v>1</v>
      </c>
      <c r="H522" s="308">
        <f ca="1">IF($A522&lt;&gt;H$373,0,IF($A522&lt;&gt;$A521,1,MOD(H521-1+(COUNTIFS(I$373:$N$373,$A522)=COUNTIFS(I522:$N522,1)),H$372)+1))</f>
        <v>2</v>
      </c>
      <c r="I522" s="308">
        <f ca="1">IF($A522&lt;&gt;I$373,0,IF($A522&lt;&gt;$A521,1,MOD(I521-1+(COUNTIFS(N$373:$N$373,$A522)=COUNTIFS(N522:$N522,1)),I$372)+1))</f>
        <v>2</v>
      </c>
      <c r="J522" s="308"/>
      <c r="K522" s="308"/>
      <c r="L522" s="308"/>
      <c r="M522" s="308"/>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10">
        <f ca="1">IF($A523&lt;&gt;$A522,1,MOD(C522-1+(COUNTIFS(D$373:$N$373,$A523)=COUNTIFS(D523:$N523,1)),C$372)+1)</f>
        <v>2</v>
      </c>
      <c r="D523" s="308">
        <f ca="1">IF($A523&lt;&gt;D$373,0,IF($A523&lt;&gt;$A522,1,MOD(D522-1+(COUNTIFS(E$373:$N$373,$A523)=COUNTIFS(E523:$N523,1)),D$372)+1))</f>
        <v>0</v>
      </c>
      <c r="E523" s="308">
        <f ca="1">IF($A523&lt;&gt;E$373,0,IF($A523&lt;&gt;$A522,1,MOD(E522-1+(COUNTIFS(F$373:$N$373,$A523)=COUNTIFS(F523:$N523,1)),E$372)+1))</f>
        <v>0</v>
      </c>
      <c r="F523" s="308">
        <f ca="1">IF($A523&lt;&gt;F$373,0,IF($A523&lt;&gt;$A522,1,MOD(F522-1+(COUNTIFS(G$373:$N$373,$A523)=COUNTIFS(G523:$N523,1)),F$372)+1))</f>
        <v>0</v>
      </c>
      <c r="G523" s="308">
        <f ca="1">IF($A523&lt;&gt;G$373,0,IF($A523&lt;&gt;$A522,1,MOD(G522-1+(COUNTIFS(H$373:$N$373,$A523)=COUNTIFS(H523:$N523,1)),G$372)+1))</f>
        <v>1</v>
      </c>
      <c r="H523" s="308">
        <f ca="1">IF($A523&lt;&gt;H$373,0,IF($A523&lt;&gt;$A522,1,MOD(H522-1+(COUNTIFS(I$373:$N$373,$A523)=COUNTIFS(I523:$N523,1)),H$372)+1))</f>
        <v>2</v>
      </c>
      <c r="I523" s="308">
        <f ca="1">IF($A523&lt;&gt;I$373,0,IF($A523&lt;&gt;$A522,1,MOD(I522-1+(COUNTIFS(N$373:$N$373,$A523)=COUNTIFS(N523:$N523,1)),I$372)+1))</f>
        <v>3</v>
      </c>
      <c r="J523" s="308"/>
      <c r="K523" s="308"/>
      <c r="L523" s="308"/>
      <c r="M523" s="308"/>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10">
        <f ca="1">IF($A524&lt;&gt;$A523,1,MOD(C523-1+(COUNTIFS(D$373:$N$373,$A524)=COUNTIFS(D524:$N524,1)),C$372)+1)</f>
        <v>2</v>
      </c>
      <c r="D524" s="308">
        <f ca="1">IF($A524&lt;&gt;D$373,0,IF($A524&lt;&gt;$A523,1,MOD(D523-1+(COUNTIFS(E$373:$N$373,$A524)=COUNTIFS(E524:$N524,1)),D$372)+1))</f>
        <v>0</v>
      </c>
      <c r="E524" s="308">
        <f ca="1">IF($A524&lt;&gt;E$373,0,IF($A524&lt;&gt;$A523,1,MOD(E523-1+(COUNTIFS(F$373:$N$373,$A524)=COUNTIFS(F524:$N524,1)),E$372)+1))</f>
        <v>0</v>
      </c>
      <c r="F524" s="308">
        <f ca="1">IF($A524&lt;&gt;F$373,0,IF($A524&lt;&gt;$A523,1,MOD(F523-1+(COUNTIFS(G$373:$N$373,$A524)=COUNTIFS(G524:$N524,1)),F$372)+1))</f>
        <v>0</v>
      </c>
      <c r="G524" s="308">
        <f ca="1">IF($A524&lt;&gt;G$373,0,IF($A524&lt;&gt;$A523,1,MOD(G523-1+(COUNTIFS(H$373:$N$373,$A524)=COUNTIFS(H524:$N524,1)),G$372)+1))</f>
        <v>1</v>
      </c>
      <c r="H524" s="308">
        <f ca="1">IF($A524&lt;&gt;H$373,0,IF($A524&lt;&gt;$A523,1,MOD(H523-1+(COUNTIFS(I$373:$N$373,$A524)=COUNTIFS(I524:$N524,1)),H$372)+1))</f>
        <v>3</v>
      </c>
      <c r="I524" s="308">
        <f ca="1">IF($A524&lt;&gt;I$373,0,IF($A524&lt;&gt;$A523,1,MOD(I523-1+(COUNTIFS(N$373:$N$373,$A524)=COUNTIFS(N524:$N524,1)),I$372)+1))</f>
        <v>1</v>
      </c>
      <c r="J524" s="308"/>
      <c r="K524" s="308"/>
      <c r="L524" s="308"/>
      <c r="M524" s="308"/>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10">
        <f ca="1">IF($A525&lt;&gt;$A524,1,MOD(C524-1+(COUNTIFS(D$373:$N$373,$A525)=COUNTIFS(D525:$N525,1)),C$372)+1)</f>
        <v>2</v>
      </c>
      <c r="D525" s="308">
        <f ca="1">IF($A525&lt;&gt;D$373,0,IF($A525&lt;&gt;$A524,1,MOD(D524-1+(COUNTIFS(E$373:$N$373,$A525)=COUNTIFS(E525:$N525,1)),D$372)+1))</f>
        <v>0</v>
      </c>
      <c r="E525" s="308">
        <f ca="1">IF($A525&lt;&gt;E$373,0,IF($A525&lt;&gt;$A524,1,MOD(E524-1+(COUNTIFS(F$373:$N$373,$A525)=COUNTIFS(F525:$N525,1)),E$372)+1))</f>
        <v>0</v>
      </c>
      <c r="F525" s="308">
        <f ca="1">IF($A525&lt;&gt;F$373,0,IF($A525&lt;&gt;$A524,1,MOD(F524-1+(COUNTIFS(G$373:$N$373,$A525)=COUNTIFS(G525:$N525,1)),F$372)+1))</f>
        <v>0</v>
      </c>
      <c r="G525" s="308">
        <f ca="1">IF($A525&lt;&gt;G$373,0,IF($A525&lt;&gt;$A524,1,MOD(G524-1+(COUNTIFS(H$373:$N$373,$A525)=COUNTIFS(H525:$N525,1)),G$372)+1))</f>
        <v>1</v>
      </c>
      <c r="H525" s="308">
        <f ca="1">IF($A525&lt;&gt;H$373,0,IF($A525&lt;&gt;$A524,1,MOD(H524-1+(COUNTIFS(I$373:$N$373,$A525)=COUNTIFS(I525:$N525,1)),H$372)+1))</f>
        <v>3</v>
      </c>
      <c r="I525" s="308">
        <f ca="1">IF($A525&lt;&gt;I$373,0,IF($A525&lt;&gt;$A524,1,MOD(I524-1+(COUNTIFS(N$373:$N$373,$A525)=COUNTIFS(N525:$N525,1)),I$372)+1))</f>
        <v>2</v>
      </c>
      <c r="J525" s="308"/>
      <c r="K525" s="308"/>
      <c r="L525" s="308"/>
      <c r="M525" s="308"/>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10">
        <f ca="1">IF($A526&lt;&gt;$A525,1,MOD(C525-1+(COUNTIFS(D$373:$N$373,$A526)=COUNTIFS(D526:$N526,1)),C$372)+1)</f>
        <v>2</v>
      </c>
      <c r="D526" s="308">
        <f ca="1">IF($A526&lt;&gt;D$373,0,IF($A526&lt;&gt;$A525,1,MOD(D525-1+(COUNTIFS(E$373:$N$373,$A526)=COUNTIFS(E526:$N526,1)),D$372)+1))</f>
        <v>0</v>
      </c>
      <c r="E526" s="308">
        <f ca="1">IF($A526&lt;&gt;E$373,0,IF($A526&lt;&gt;$A525,1,MOD(E525-1+(COUNTIFS(F$373:$N$373,$A526)=COUNTIFS(F526:$N526,1)),E$372)+1))</f>
        <v>0</v>
      </c>
      <c r="F526" s="308">
        <f ca="1">IF($A526&lt;&gt;F$373,0,IF($A526&lt;&gt;$A525,1,MOD(F525-1+(COUNTIFS(G$373:$N$373,$A526)=COUNTIFS(G526:$N526,1)),F$372)+1))</f>
        <v>0</v>
      </c>
      <c r="G526" s="308">
        <f ca="1">IF($A526&lt;&gt;G$373,0,IF($A526&lt;&gt;$A525,1,MOD(G525-1+(COUNTIFS(H$373:$N$373,$A526)=COUNTIFS(H526:$N526,1)),G$372)+1))</f>
        <v>1</v>
      </c>
      <c r="H526" s="308">
        <f ca="1">IF($A526&lt;&gt;H$373,0,IF($A526&lt;&gt;$A525,1,MOD(H525-1+(COUNTIFS(I$373:$N$373,$A526)=COUNTIFS(I526:$N526,1)),H$372)+1))</f>
        <v>3</v>
      </c>
      <c r="I526" s="308">
        <f ca="1">IF($A526&lt;&gt;I$373,0,IF($A526&lt;&gt;$A525,1,MOD(I525-1+(COUNTIFS(N$373:$N$373,$A526)=COUNTIFS(N526:$N526,1)),I$372)+1))</f>
        <v>3</v>
      </c>
      <c r="J526" s="308"/>
      <c r="K526" s="308"/>
      <c r="L526" s="308"/>
      <c r="M526" s="308"/>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10">
        <f ca="1">IF($A527&lt;&gt;$A526,1,MOD(C526-1+(COUNTIFS(D$373:$N$373,$A527)=COUNTIFS(D527:$N527,1)),C$372)+1)</f>
        <v>3</v>
      </c>
      <c r="D527" s="308">
        <f ca="1">IF($A527&lt;&gt;D$373,0,IF($A527&lt;&gt;$A526,1,MOD(D526-1+(COUNTIFS(E$373:$N$373,$A527)=COUNTIFS(E527:$N527,1)),D$372)+1))</f>
        <v>0</v>
      </c>
      <c r="E527" s="308">
        <f ca="1">IF($A527&lt;&gt;E$373,0,IF($A527&lt;&gt;$A526,1,MOD(E526-1+(COUNTIFS(F$373:$N$373,$A527)=COUNTIFS(F527:$N527,1)),E$372)+1))</f>
        <v>0</v>
      </c>
      <c r="F527" s="308">
        <f ca="1">IF($A527&lt;&gt;F$373,0,IF($A527&lt;&gt;$A526,1,MOD(F526-1+(COUNTIFS(G$373:$N$373,$A527)=COUNTIFS(G527:$N527,1)),F$372)+1))</f>
        <v>0</v>
      </c>
      <c r="G527" s="308">
        <f ca="1">IF($A527&lt;&gt;G$373,0,IF($A527&lt;&gt;$A526,1,MOD(G526-1+(COUNTIFS(H$373:$N$373,$A527)=COUNTIFS(H527:$N527,1)),G$372)+1))</f>
        <v>1</v>
      </c>
      <c r="H527" s="308">
        <f ca="1">IF($A527&lt;&gt;H$373,0,IF($A527&lt;&gt;$A526,1,MOD(H526-1+(COUNTIFS(I$373:$N$373,$A527)=COUNTIFS(I527:$N527,1)),H$372)+1))</f>
        <v>1</v>
      </c>
      <c r="I527" s="308">
        <f ca="1">IF($A527&lt;&gt;I$373,0,IF($A527&lt;&gt;$A526,1,MOD(I526-1+(COUNTIFS(N$373:$N$373,$A527)=COUNTIFS(N527:$N527,1)),I$372)+1))</f>
        <v>1</v>
      </c>
      <c r="J527" s="308"/>
      <c r="K527" s="308"/>
      <c r="L527" s="308"/>
      <c r="M527" s="308"/>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10">
        <f ca="1">IF($A528&lt;&gt;$A527,1,MOD(C527-1+(COUNTIFS(D$373:$N$373,$A528)=COUNTIFS(D528:$N528,1)),C$372)+1)</f>
        <v>3</v>
      </c>
      <c r="D528" s="308">
        <f ca="1">IF($A528&lt;&gt;D$373,0,IF($A528&lt;&gt;$A527,1,MOD(D527-1+(COUNTIFS(E$373:$N$373,$A528)=COUNTIFS(E528:$N528,1)),D$372)+1))</f>
        <v>0</v>
      </c>
      <c r="E528" s="308">
        <f ca="1">IF($A528&lt;&gt;E$373,0,IF($A528&lt;&gt;$A527,1,MOD(E527-1+(COUNTIFS(F$373:$N$373,$A528)=COUNTIFS(F528:$N528,1)),E$372)+1))</f>
        <v>0</v>
      </c>
      <c r="F528" s="308">
        <f ca="1">IF($A528&lt;&gt;F$373,0,IF($A528&lt;&gt;$A527,1,MOD(F527-1+(COUNTIFS(G$373:$N$373,$A528)=COUNTIFS(G528:$N528,1)),F$372)+1))</f>
        <v>0</v>
      </c>
      <c r="G528" s="308">
        <f ca="1">IF($A528&lt;&gt;G$373,0,IF($A528&lt;&gt;$A527,1,MOD(G527-1+(COUNTIFS(H$373:$N$373,$A528)=COUNTIFS(H528:$N528,1)),G$372)+1))</f>
        <v>1</v>
      </c>
      <c r="H528" s="308">
        <f ca="1">IF($A528&lt;&gt;H$373,0,IF($A528&lt;&gt;$A527,1,MOD(H527-1+(COUNTIFS(I$373:$N$373,$A528)=COUNTIFS(I528:$N528,1)),H$372)+1))</f>
        <v>1</v>
      </c>
      <c r="I528" s="308">
        <f ca="1">IF($A528&lt;&gt;I$373,0,IF($A528&lt;&gt;$A527,1,MOD(I527-1+(COUNTIFS(N$373:$N$373,$A528)=COUNTIFS(N528:$N528,1)),I$372)+1))</f>
        <v>2</v>
      </c>
      <c r="J528" s="308"/>
      <c r="K528" s="308"/>
      <c r="L528" s="308"/>
      <c r="M528" s="308"/>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10">
        <f ca="1">IF($A529&lt;&gt;$A528,1,MOD(C528-1+(COUNTIFS(D$373:$N$373,$A529)=COUNTIFS(D529:$N529,1)),C$372)+1)</f>
        <v>3</v>
      </c>
      <c r="D529" s="308">
        <f ca="1">IF($A529&lt;&gt;D$373,0,IF($A529&lt;&gt;$A528,1,MOD(D528-1+(COUNTIFS(E$373:$N$373,$A529)=COUNTIFS(E529:$N529,1)),D$372)+1))</f>
        <v>0</v>
      </c>
      <c r="E529" s="308">
        <f ca="1">IF($A529&lt;&gt;E$373,0,IF($A529&lt;&gt;$A528,1,MOD(E528-1+(COUNTIFS(F$373:$N$373,$A529)=COUNTIFS(F529:$N529,1)),E$372)+1))</f>
        <v>0</v>
      </c>
      <c r="F529" s="308">
        <f ca="1">IF($A529&lt;&gt;F$373,0,IF($A529&lt;&gt;$A528,1,MOD(F528-1+(COUNTIFS(G$373:$N$373,$A529)=COUNTIFS(G529:$N529,1)),F$372)+1))</f>
        <v>0</v>
      </c>
      <c r="G529" s="308">
        <f ca="1">IF($A529&lt;&gt;G$373,0,IF($A529&lt;&gt;$A528,1,MOD(G528-1+(COUNTIFS(H$373:$N$373,$A529)=COUNTIFS(H529:$N529,1)),G$372)+1))</f>
        <v>1</v>
      </c>
      <c r="H529" s="308">
        <f ca="1">IF($A529&lt;&gt;H$373,0,IF($A529&lt;&gt;$A528,1,MOD(H528-1+(COUNTIFS(I$373:$N$373,$A529)=COUNTIFS(I529:$N529,1)),H$372)+1))</f>
        <v>1</v>
      </c>
      <c r="I529" s="308">
        <f ca="1">IF($A529&lt;&gt;I$373,0,IF($A529&lt;&gt;$A528,1,MOD(I528-1+(COUNTIFS(N$373:$N$373,$A529)=COUNTIFS(N529:$N529,1)),I$372)+1))</f>
        <v>3</v>
      </c>
      <c r="J529" s="308"/>
      <c r="K529" s="308"/>
      <c r="L529" s="308"/>
      <c r="M529" s="308"/>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10">
        <f ca="1">IF($A530&lt;&gt;$A529,1,MOD(C529-1+(COUNTIFS(D$373:$N$373,$A530)=COUNTIFS(D530:$N530,1)),C$372)+1)</f>
        <v>3</v>
      </c>
      <c r="D530" s="308">
        <f ca="1">IF($A530&lt;&gt;D$373,0,IF($A530&lt;&gt;$A529,1,MOD(D529-1+(COUNTIFS(E$373:$N$373,$A530)=COUNTIFS(E530:$N530,1)),D$372)+1))</f>
        <v>0</v>
      </c>
      <c r="E530" s="308">
        <f ca="1">IF($A530&lt;&gt;E$373,0,IF($A530&lt;&gt;$A529,1,MOD(E529-1+(COUNTIFS(F$373:$N$373,$A530)=COUNTIFS(F530:$N530,1)),E$372)+1))</f>
        <v>0</v>
      </c>
      <c r="F530" s="308">
        <f ca="1">IF($A530&lt;&gt;F$373,0,IF($A530&lt;&gt;$A529,1,MOD(F529-1+(COUNTIFS(G$373:$N$373,$A530)=COUNTIFS(G530:$N530,1)),F$372)+1))</f>
        <v>0</v>
      </c>
      <c r="G530" s="308">
        <f ca="1">IF($A530&lt;&gt;G$373,0,IF($A530&lt;&gt;$A529,1,MOD(G529-1+(COUNTIFS(H$373:$N$373,$A530)=COUNTIFS(H530:$N530,1)),G$372)+1))</f>
        <v>1</v>
      </c>
      <c r="H530" s="308">
        <f ca="1">IF($A530&lt;&gt;H$373,0,IF($A530&lt;&gt;$A529,1,MOD(H529-1+(COUNTIFS(I$373:$N$373,$A530)=COUNTIFS(I530:$N530,1)),H$372)+1))</f>
        <v>2</v>
      </c>
      <c r="I530" s="308">
        <f ca="1">IF($A530&lt;&gt;I$373,0,IF($A530&lt;&gt;$A529,1,MOD(I529-1+(COUNTIFS(N$373:$N$373,$A530)=COUNTIFS(N530:$N530,1)),I$372)+1))</f>
        <v>1</v>
      </c>
      <c r="J530" s="308"/>
      <c r="K530" s="308"/>
      <c r="L530" s="308"/>
      <c r="M530" s="308"/>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10">
        <f ca="1">IF($A531&lt;&gt;$A530,1,MOD(C530-1+(COUNTIFS(D$373:$N$373,$A531)=COUNTIFS(D531:$N531,1)),C$372)+1)</f>
        <v>3</v>
      </c>
      <c r="D531" s="308">
        <f ca="1">IF($A531&lt;&gt;D$373,0,IF($A531&lt;&gt;$A530,1,MOD(D530-1+(COUNTIFS(E$373:$N$373,$A531)=COUNTIFS(E531:$N531,1)),D$372)+1))</f>
        <v>0</v>
      </c>
      <c r="E531" s="308">
        <f ca="1">IF($A531&lt;&gt;E$373,0,IF($A531&lt;&gt;$A530,1,MOD(E530-1+(COUNTIFS(F$373:$N$373,$A531)=COUNTIFS(F531:$N531,1)),E$372)+1))</f>
        <v>0</v>
      </c>
      <c r="F531" s="308">
        <f ca="1">IF($A531&lt;&gt;F$373,0,IF($A531&lt;&gt;$A530,1,MOD(F530-1+(COUNTIFS(G$373:$N$373,$A531)=COUNTIFS(G531:$N531,1)),F$372)+1))</f>
        <v>0</v>
      </c>
      <c r="G531" s="308">
        <f ca="1">IF($A531&lt;&gt;G$373,0,IF($A531&lt;&gt;$A530,1,MOD(G530-1+(COUNTIFS(H$373:$N$373,$A531)=COUNTIFS(H531:$N531,1)),G$372)+1))</f>
        <v>1</v>
      </c>
      <c r="H531" s="308">
        <f ca="1">IF($A531&lt;&gt;H$373,0,IF($A531&lt;&gt;$A530,1,MOD(H530-1+(COUNTIFS(I$373:$N$373,$A531)=COUNTIFS(I531:$N531,1)),H$372)+1))</f>
        <v>2</v>
      </c>
      <c r="I531" s="308">
        <f ca="1">IF($A531&lt;&gt;I$373,0,IF($A531&lt;&gt;$A530,1,MOD(I530-1+(COUNTIFS(N$373:$N$373,$A531)=COUNTIFS(N531:$N531,1)),I$372)+1))</f>
        <v>2</v>
      </c>
      <c r="J531" s="308"/>
      <c r="K531" s="308"/>
      <c r="L531" s="308"/>
      <c r="M531" s="308"/>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10">
        <f ca="1">IF($A532&lt;&gt;$A531,1,MOD(C531-1+(COUNTIFS(D$373:$N$373,$A532)=COUNTIFS(D532:$N532,1)),C$372)+1)</f>
        <v>3</v>
      </c>
      <c r="D532" s="308">
        <f ca="1">IF($A532&lt;&gt;D$373,0,IF($A532&lt;&gt;$A531,1,MOD(D531-1+(COUNTIFS(E$373:$N$373,$A532)=COUNTIFS(E532:$N532,1)),D$372)+1))</f>
        <v>0</v>
      </c>
      <c r="E532" s="308">
        <f ca="1">IF($A532&lt;&gt;E$373,0,IF($A532&lt;&gt;$A531,1,MOD(E531-1+(COUNTIFS(F$373:$N$373,$A532)=COUNTIFS(F532:$N532,1)),E$372)+1))</f>
        <v>0</v>
      </c>
      <c r="F532" s="308">
        <f ca="1">IF($A532&lt;&gt;F$373,0,IF($A532&lt;&gt;$A531,1,MOD(F531-1+(COUNTIFS(G$373:$N$373,$A532)=COUNTIFS(G532:$N532,1)),F$372)+1))</f>
        <v>0</v>
      </c>
      <c r="G532" s="308">
        <f ca="1">IF($A532&lt;&gt;G$373,0,IF($A532&lt;&gt;$A531,1,MOD(G531-1+(COUNTIFS(H$373:$N$373,$A532)=COUNTIFS(H532:$N532,1)),G$372)+1))</f>
        <v>1</v>
      </c>
      <c r="H532" s="308">
        <f ca="1">IF($A532&lt;&gt;H$373,0,IF($A532&lt;&gt;$A531,1,MOD(H531-1+(COUNTIFS(I$373:$N$373,$A532)=COUNTIFS(I532:$N532,1)),H$372)+1))</f>
        <v>2</v>
      </c>
      <c r="I532" s="308">
        <f ca="1">IF($A532&lt;&gt;I$373,0,IF($A532&lt;&gt;$A531,1,MOD(I531-1+(COUNTIFS(N$373:$N$373,$A532)=COUNTIFS(N532:$N532,1)),I$372)+1))</f>
        <v>3</v>
      </c>
      <c r="J532" s="308"/>
      <c r="K532" s="308"/>
      <c r="L532" s="308"/>
      <c r="M532" s="308"/>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10">
        <f ca="1">IF($A533&lt;&gt;$A532,1,MOD(C532-1+(COUNTIFS(D$373:$N$373,$A533)=COUNTIFS(D533:$N533,1)),C$372)+1)</f>
        <v>3</v>
      </c>
      <c r="D533" s="308">
        <f ca="1">IF($A533&lt;&gt;D$373,0,IF($A533&lt;&gt;$A532,1,MOD(D532-1+(COUNTIFS(E$373:$N$373,$A533)=COUNTIFS(E533:$N533,1)),D$372)+1))</f>
        <v>0</v>
      </c>
      <c r="E533" s="308">
        <f ca="1">IF($A533&lt;&gt;E$373,0,IF($A533&lt;&gt;$A532,1,MOD(E532-1+(COUNTIFS(F$373:$N$373,$A533)=COUNTIFS(F533:$N533,1)),E$372)+1))</f>
        <v>0</v>
      </c>
      <c r="F533" s="308">
        <f ca="1">IF($A533&lt;&gt;F$373,0,IF($A533&lt;&gt;$A532,1,MOD(F532-1+(COUNTIFS(G$373:$N$373,$A533)=COUNTIFS(G533:$N533,1)),F$372)+1))</f>
        <v>0</v>
      </c>
      <c r="G533" s="308">
        <f ca="1">IF($A533&lt;&gt;G$373,0,IF($A533&lt;&gt;$A532,1,MOD(G532-1+(COUNTIFS(H$373:$N$373,$A533)=COUNTIFS(H533:$N533,1)),G$372)+1))</f>
        <v>1</v>
      </c>
      <c r="H533" s="308">
        <f ca="1">IF($A533&lt;&gt;H$373,0,IF($A533&lt;&gt;$A532,1,MOD(H532-1+(COUNTIFS(I$373:$N$373,$A533)=COUNTIFS(I533:$N533,1)),H$372)+1))</f>
        <v>3</v>
      </c>
      <c r="I533" s="308">
        <f ca="1">IF($A533&lt;&gt;I$373,0,IF($A533&lt;&gt;$A532,1,MOD(I532-1+(COUNTIFS(N$373:$N$373,$A533)=COUNTIFS(N533:$N533,1)),I$372)+1))</f>
        <v>1</v>
      </c>
      <c r="J533" s="308"/>
      <c r="K533" s="308"/>
      <c r="L533" s="308"/>
      <c r="M533" s="308"/>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10">
        <f ca="1">IF($A534&lt;&gt;$A533,1,MOD(C533-1+(COUNTIFS(D$373:$N$373,$A534)=COUNTIFS(D534:$N534,1)),C$372)+1)</f>
        <v>3</v>
      </c>
      <c r="D534" s="308">
        <f ca="1">IF($A534&lt;&gt;D$373,0,IF($A534&lt;&gt;$A533,1,MOD(D533-1+(COUNTIFS(E$373:$N$373,$A534)=COUNTIFS(E534:$N534,1)),D$372)+1))</f>
        <v>0</v>
      </c>
      <c r="E534" s="308">
        <f ca="1">IF($A534&lt;&gt;E$373,0,IF($A534&lt;&gt;$A533,1,MOD(E533-1+(COUNTIFS(F$373:$N$373,$A534)=COUNTIFS(F534:$N534,1)),E$372)+1))</f>
        <v>0</v>
      </c>
      <c r="F534" s="308">
        <f ca="1">IF($A534&lt;&gt;F$373,0,IF($A534&lt;&gt;$A533,1,MOD(F533-1+(COUNTIFS(G$373:$N$373,$A534)=COUNTIFS(G534:$N534,1)),F$372)+1))</f>
        <v>0</v>
      </c>
      <c r="G534" s="308">
        <f ca="1">IF($A534&lt;&gt;G$373,0,IF($A534&lt;&gt;$A533,1,MOD(G533-1+(COUNTIFS(H$373:$N$373,$A534)=COUNTIFS(H534:$N534,1)),G$372)+1))</f>
        <v>1</v>
      </c>
      <c r="H534" s="308">
        <f ca="1">IF($A534&lt;&gt;H$373,0,IF($A534&lt;&gt;$A533,1,MOD(H533-1+(COUNTIFS(I$373:$N$373,$A534)=COUNTIFS(I534:$N534,1)),H$372)+1))</f>
        <v>3</v>
      </c>
      <c r="I534" s="308">
        <f ca="1">IF($A534&lt;&gt;I$373,0,IF($A534&lt;&gt;$A533,1,MOD(I533-1+(COUNTIFS(N$373:$N$373,$A534)=COUNTIFS(N534:$N534,1)),I$372)+1))</f>
        <v>2</v>
      </c>
      <c r="J534" s="308"/>
      <c r="K534" s="308"/>
      <c r="L534" s="308"/>
      <c r="M534" s="308"/>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10">
        <f ca="1">IF($A535&lt;&gt;$A534,1,MOD(C534-1+(COUNTIFS(D$373:$N$373,$A535)=COUNTIFS(D535:$N535,1)),C$372)+1)</f>
        <v>3</v>
      </c>
      <c r="D535" s="308">
        <f ca="1">IF($A535&lt;&gt;D$373,0,IF($A535&lt;&gt;$A534,1,MOD(D534-1+(COUNTIFS(E$373:$N$373,$A535)=COUNTIFS(E535:$N535,1)),D$372)+1))</f>
        <v>0</v>
      </c>
      <c r="E535" s="308">
        <f ca="1">IF($A535&lt;&gt;E$373,0,IF($A535&lt;&gt;$A534,1,MOD(E534-1+(COUNTIFS(F$373:$N$373,$A535)=COUNTIFS(F535:$N535,1)),E$372)+1))</f>
        <v>0</v>
      </c>
      <c r="F535" s="308">
        <f ca="1">IF($A535&lt;&gt;F$373,0,IF($A535&lt;&gt;$A534,1,MOD(F534-1+(COUNTIFS(G$373:$N$373,$A535)=COUNTIFS(G535:$N535,1)),F$372)+1))</f>
        <v>0</v>
      </c>
      <c r="G535" s="308">
        <f ca="1">IF($A535&lt;&gt;G$373,0,IF($A535&lt;&gt;$A534,1,MOD(G534-1+(COUNTIFS(H$373:$N$373,$A535)=COUNTIFS(H535:$N535,1)),G$372)+1))</f>
        <v>1</v>
      </c>
      <c r="H535" s="308">
        <f ca="1">IF($A535&lt;&gt;H$373,0,IF($A535&lt;&gt;$A534,1,MOD(H534-1+(COUNTIFS(I$373:$N$373,$A535)=COUNTIFS(I535:$N535,1)),H$372)+1))</f>
        <v>3</v>
      </c>
      <c r="I535" s="308">
        <f ca="1">IF($A535&lt;&gt;I$373,0,IF($A535&lt;&gt;$A534,1,MOD(I534-1+(COUNTIFS(N$373:$N$373,$A535)=COUNTIFS(N535:$N535,1)),I$372)+1))</f>
        <v>3</v>
      </c>
      <c r="J535" s="308"/>
      <c r="K535" s="308"/>
      <c r="L535" s="308"/>
      <c r="M535" s="308"/>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10">
        <f ca="1">IF($A536&lt;&gt;$A535,1,MOD(C535-1+(COUNTIFS(D$373:$N$373,$A536)=COUNTIFS(D536:$N536,1)),C$372)+1)</f>
        <v>1</v>
      </c>
      <c r="D536" s="308">
        <f ca="1">IF($A536&lt;&gt;D$373,0,IF($A536&lt;&gt;$A535,1,MOD(D535-1+(COUNTIFS(E$373:$N$373,$A536)=COUNTIFS(E536:$N536,1)),D$372)+1))</f>
        <v>0</v>
      </c>
      <c r="E536" s="308">
        <f ca="1">IF($A536&lt;&gt;E$373,0,IF($A536&lt;&gt;$A535,1,MOD(E535-1+(COUNTIFS(F$373:$N$373,$A536)=COUNTIFS(F536:$N536,1)),E$372)+1))</f>
        <v>0</v>
      </c>
      <c r="F536" s="308">
        <f ca="1">IF($A536&lt;&gt;F$373,0,IF($A536&lt;&gt;$A535,1,MOD(F535-1+(COUNTIFS(G$373:$N$373,$A536)=COUNTIFS(G536:$N536,1)),F$372)+1))</f>
        <v>0</v>
      </c>
      <c r="G536" s="308">
        <f ca="1">IF($A536&lt;&gt;G$373,0,IF($A536&lt;&gt;$A535,1,MOD(G535-1+(COUNTIFS(H$373:$N$373,$A536)=COUNTIFS(H536:$N536,1)),G$372)+1))</f>
        <v>1</v>
      </c>
      <c r="H536" s="308">
        <f ca="1">IF($A536&lt;&gt;H$373,0,IF($A536&lt;&gt;$A535,1,MOD(H535-1+(COUNTIFS(I$373:$N$373,$A536)=COUNTIFS(I536:$N536,1)),H$372)+1))</f>
        <v>1</v>
      </c>
      <c r="I536" s="308">
        <f ca="1">IF($A536&lt;&gt;I$373,0,IF($A536&lt;&gt;$A535,1,MOD(I535-1+(COUNTIFS(N$373:$N$373,$A536)=COUNTIFS(N536:$N536,1)),I$372)+1))</f>
        <v>1</v>
      </c>
      <c r="J536" s="308"/>
      <c r="K536" s="308"/>
      <c r="L536" s="308"/>
      <c r="M536" s="308"/>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10">
        <f ca="1">IF($A537&lt;&gt;$A536,1,MOD(C536-1+(COUNTIFS(D$373:$N$373,$A537)=COUNTIFS(D537:$N537,1)),C$372)+1)</f>
        <v>1</v>
      </c>
      <c r="D537" s="308">
        <f ca="1">IF($A537&lt;&gt;D$373,0,IF($A537&lt;&gt;$A536,1,MOD(D536-1+(COUNTIFS(E$373:$N$373,$A537)=COUNTIFS(E537:$N537,1)),D$372)+1))</f>
        <v>0</v>
      </c>
      <c r="E537" s="308">
        <f ca="1">IF($A537&lt;&gt;E$373,0,IF($A537&lt;&gt;$A536,1,MOD(E536-1+(COUNTIFS(F$373:$N$373,$A537)=COUNTIFS(F537:$N537,1)),E$372)+1))</f>
        <v>0</v>
      </c>
      <c r="F537" s="308">
        <f ca="1">IF($A537&lt;&gt;F$373,0,IF($A537&lt;&gt;$A536,1,MOD(F536-1+(COUNTIFS(G$373:$N$373,$A537)=COUNTIFS(G537:$N537,1)),F$372)+1))</f>
        <v>0</v>
      </c>
      <c r="G537" s="308">
        <f ca="1">IF($A537&lt;&gt;G$373,0,IF($A537&lt;&gt;$A536,1,MOD(G536-1+(COUNTIFS(H$373:$N$373,$A537)=COUNTIFS(H537:$N537,1)),G$372)+1))</f>
        <v>1</v>
      </c>
      <c r="H537" s="308">
        <f ca="1">IF($A537&lt;&gt;H$373,0,IF($A537&lt;&gt;$A536,1,MOD(H536-1+(COUNTIFS(I$373:$N$373,$A537)=COUNTIFS(I537:$N537,1)),H$372)+1))</f>
        <v>1</v>
      </c>
      <c r="I537" s="308">
        <f ca="1">IF($A537&lt;&gt;I$373,0,IF($A537&lt;&gt;$A536,1,MOD(I536-1+(COUNTIFS(N$373:$N$373,$A537)=COUNTIFS(N537:$N537,1)),I$372)+1))</f>
        <v>2</v>
      </c>
      <c r="J537" s="308"/>
      <c r="K537" s="308"/>
      <c r="L537" s="308"/>
      <c r="M537" s="308"/>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10">
        <f ca="1">IF($A538&lt;&gt;$A537,1,MOD(C537-1+(COUNTIFS(D$373:$N$373,$A538)=COUNTIFS(D538:$N538,1)),C$372)+1)</f>
        <v>1</v>
      </c>
      <c r="D538" s="308">
        <f ca="1">IF($A538&lt;&gt;D$373,0,IF($A538&lt;&gt;$A537,1,MOD(D537-1+(COUNTIFS(E$373:$N$373,$A538)=COUNTIFS(E538:$N538,1)),D$372)+1))</f>
        <v>0</v>
      </c>
      <c r="E538" s="308">
        <f ca="1">IF($A538&lt;&gt;E$373,0,IF($A538&lt;&gt;$A537,1,MOD(E537-1+(COUNTIFS(F$373:$N$373,$A538)=COUNTIFS(F538:$N538,1)),E$372)+1))</f>
        <v>0</v>
      </c>
      <c r="F538" s="308">
        <f ca="1">IF($A538&lt;&gt;F$373,0,IF($A538&lt;&gt;$A537,1,MOD(F537-1+(COUNTIFS(G$373:$N$373,$A538)=COUNTIFS(G538:$N538,1)),F$372)+1))</f>
        <v>0</v>
      </c>
      <c r="G538" s="308">
        <f ca="1">IF($A538&lt;&gt;G$373,0,IF($A538&lt;&gt;$A537,1,MOD(G537-1+(COUNTIFS(H$373:$N$373,$A538)=COUNTIFS(H538:$N538,1)),G$372)+1))</f>
        <v>1</v>
      </c>
      <c r="H538" s="308">
        <f ca="1">IF($A538&lt;&gt;H$373,0,IF($A538&lt;&gt;$A537,1,MOD(H537-1+(COUNTIFS(I$373:$N$373,$A538)=COUNTIFS(I538:$N538,1)),H$372)+1))</f>
        <v>1</v>
      </c>
      <c r="I538" s="308">
        <f ca="1">IF($A538&lt;&gt;I$373,0,IF($A538&lt;&gt;$A537,1,MOD(I537-1+(COUNTIFS(N$373:$N$373,$A538)=COUNTIFS(N538:$N538,1)),I$372)+1))</f>
        <v>3</v>
      </c>
      <c r="J538" s="308"/>
      <c r="K538" s="308"/>
      <c r="L538" s="308"/>
      <c r="M538" s="308"/>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10">
        <f ca="1">IF($A539&lt;&gt;$A538,1,MOD(C538-1+(COUNTIFS(D$373:$N$373,$A539)=COUNTIFS(D539:$N539,1)),C$372)+1)</f>
        <v>1</v>
      </c>
      <c r="D539" s="308">
        <f ca="1">IF($A539&lt;&gt;D$373,0,IF($A539&lt;&gt;$A538,1,MOD(D538-1+(COUNTIFS(E$373:$N$373,$A539)=COUNTIFS(E539:$N539,1)),D$372)+1))</f>
        <v>0</v>
      </c>
      <c r="E539" s="308">
        <f ca="1">IF($A539&lt;&gt;E$373,0,IF($A539&lt;&gt;$A538,1,MOD(E538-1+(COUNTIFS(F$373:$N$373,$A539)=COUNTIFS(F539:$N539,1)),E$372)+1))</f>
        <v>0</v>
      </c>
      <c r="F539" s="308">
        <f ca="1">IF($A539&lt;&gt;F$373,0,IF($A539&lt;&gt;$A538,1,MOD(F538-1+(COUNTIFS(G$373:$N$373,$A539)=COUNTIFS(G539:$N539,1)),F$372)+1))</f>
        <v>0</v>
      </c>
      <c r="G539" s="308">
        <f ca="1">IF($A539&lt;&gt;G$373,0,IF($A539&lt;&gt;$A538,1,MOD(G538-1+(COUNTIFS(H$373:$N$373,$A539)=COUNTIFS(H539:$N539,1)),G$372)+1))</f>
        <v>1</v>
      </c>
      <c r="H539" s="308">
        <f ca="1">IF($A539&lt;&gt;H$373,0,IF($A539&lt;&gt;$A538,1,MOD(H538-1+(COUNTIFS(I$373:$N$373,$A539)=COUNTIFS(I539:$N539,1)),H$372)+1))</f>
        <v>2</v>
      </c>
      <c r="I539" s="308">
        <f ca="1">IF($A539&lt;&gt;I$373,0,IF($A539&lt;&gt;$A538,1,MOD(I538-1+(COUNTIFS(N$373:$N$373,$A539)=COUNTIFS(N539:$N539,1)),I$372)+1))</f>
        <v>1</v>
      </c>
      <c r="J539" s="308"/>
      <c r="K539" s="308"/>
      <c r="L539" s="308"/>
      <c r="M539" s="308"/>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10">
        <f ca="1">IF($A540&lt;&gt;$A539,1,MOD(C539-1+(COUNTIFS(D$373:$N$373,$A540)=COUNTIFS(D540:$N540,1)),C$372)+1)</f>
        <v>1</v>
      </c>
      <c r="D540" s="308">
        <f ca="1">IF($A540&lt;&gt;D$373,0,IF($A540&lt;&gt;$A539,1,MOD(D539-1+(COUNTIFS(E$373:$N$373,$A540)=COUNTIFS(E540:$N540,1)),D$372)+1))</f>
        <v>0</v>
      </c>
      <c r="E540" s="308">
        <f ca="1">IF($A540&lt;&gt;E$373,0,IF($A540&lt;&gt;$A539,1,MOD(E539-1+(COUNTIFS(F$373:$N$373,$A540)=COUNTIFS(F540:$N540,1)),E$372)+1))</f>
        <v>0</v>
      </c>
      <c r="F540" s="308">
        <f ca="1">IF($A540&lt;&gt;F$373,0,IF($A540&lt;&gt;$A539,1,MOD(F539-1+(COUNTIFS(G$373:$N$373,$A540)=COUNTIFS(G540:$N540,1)),F$372)+1))</f>
        <v>0</v>
      </c>
      <c r="G540" s="308">
        <f ca="1">IF($A540&lt;&gt;G$373,0,IF($A540&lt;&gt;$A539,1,MOD(G539-1+(COUNTIFS(H$373:$N$373,$A540)=COUNTIFS(H540:$N540,1)),G$372)+1))</f>
        <v>1</v>
      </c>
      <c r="H540" s="308">
        <f ca="1">IF($A540&lt;&gt;H$373,0,IF($A540&lt;&gt;$A539,1,MOD(H539-1+(COUNTIFS(I$373:$N$373,$A540)=COUNTIFS(I540:$N540,1)),H$372)+1))</f>
        <v>2</v>
      </c>
      <c r="I540" s="308">
        <f ca="1">IF($A540&lt;&gt;I$373,0,IF($A540&lt;&gt;$A539,1,MOD(I539-1+(COUNTIFS(N$373:$N$373,$A540)=COUNTIFS(N540:$N540,1)),I$372)+1))</f>
        <v>2</v>
      </c>
      <c r="J540" s="308"/>
      <c r="K540" s="308"/>
      <c r="L540" s="308"/>
      <c r="M540" s="308"/>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10">
        <f ca="1">IF($A541&lt;&gt;$A540,1,MOD(C540-1+(COUNTIFS(D$373:$N$373,$A541)=COUNTIFS(D541:$N541,1)),C$372)+1)</f>
        <v>1</v>
      </c>
      <c r="D541" s="308">
        <f ca="1">IF($A541&lt;&gt;D$373,0,IF($A541&lt;&gt;$A540,1,MOD(D540-1+(COUNTIFS(E$373:$N$373,$A541)=COUNTIFS(E541:$N541,1)),D$372)+1))</f>
        <v>0</v>
      </c>
      <c r="E541" s="308">
        <f ca="1">IF($A541&lt;&gt;E$373,0,IF($A541&lt;&gt;$A540,1,MOD(E540-1+(COUNTIFS(F$373:$N$373,$A541)=COUNTIFS(F541:$N541,1)),E$372)+1))</f>
        <v>0</v>
      </c>
      <c r="F541" s="308">
        <f ca="1">IF($A541&lt;&gt;F$373,0,IF($A541&lt;&gt;$A540,1,MOD(F540-1+(COUNTIFS(G$373:$N$373,$A541)=COUNTIFS(G541:$N541,1)),F$372)+1))</f>
        <v>0</v>
      </c>
      <c r="G541" s="308">
        <f ca="1">IF($A541&lt;&gt;G$373,0,IF($A541&lt;&gt;$A540,1,MOD(G540-1+(COUNTIFS(H$373:$N$373,$A541)=COUNTIFS(H541:$N541,1)),G$372)+1))</f>
        <v>1</v>
      </c>
      <c r="H541" s="308">
        <f ca="1">IF($A541&lt;&gt;H$373,0,IF($A541&lt;&gt;$A540,1,MOD(H540-1+(COUNTIFS(I$373:$N$373,$A541)=COUNTIFS(I541:$N541,1)),H$372)+1))</f>
        <v>2</v>
      </c>
      <c r="I541" s="308">
        <f ca="1">IF($A541&lt;&gt;I$373,0,IF($A541&lt;&gt;$A540,1,MOD(I540-1+(COUNTIFS(N$373:$N$373,$A541)=COUNTIFS(N541:$N541,1)),I$372)+1))</f>
        <v>3</v>
      </c>
      <c r="J541" s="308"/>
      <c r="K541" s="308"/>
      <c r="L541" s="308"/>
      <c r="M541" s="308"/>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10">
        <f ca="1">IF($A542&lt;&gt;$A541,1,MOD(C541-1+(COUNTIFS(D$373:$N$373,$A542)=COUNTIFS(D542:$N542,1)),C$372)+1)</f>
        <v>1</v>
      </c>
      <c r="D542" s="308">
        <f ca="1">IF($A542&lt;&gt;D$373,0,IF($A542&lt;&gt;$A541,1,MOD(D541-1+(COUNTIFS(E$373:$N$373,$A542)=COUNTIFS(E542:$N542,1)),D$372)+1))</f>
        <v>0</v>
      </c>
      <c r="E542" s="308">
        <f ca="1">IF($A542&lt;&gt;E$373,0,IF($A542&lt;&gt;$A541,1,MOD(E541-1+(COUNTIFS(F$373:$N$373,$A542)=COUNTIFS(F542:$N542,1)),E$372)+1))</f>
        <v>0</v>
      </c>
      <c r="F542" s="308">
        <f ca="1">IF($A542&lt;&gt;F$373,0,IF($A542&lt;&gt;$A541,1,MOD(F541-1+(COUNTIFS(G$373:$N$373,$A542)=COUNTIFS(G542:$N542,1)),F$372)+1))</f>
        <v>0</v>
      </c>
      <c r="G542" s="308">
        <f ca="1">IF($A542&lt;&gt;G$373,0,IF($A542&lt;&gt;$A541,1,MOD(G541-1+(COUNTIFS(H$373:$N$373,$A542)=COUNTIFS(H542:$N542,1)),G$372)+1))</f>
        <v>1</v>
      </c>
      <c r="H542" s="308">
        <f ca="1">IF($A542&lt;&gt;H$373,0,IF($A542&lt;&gt;$A541,1,MOD(H541-1+(COUNTIFS(I$373:$N$373,$A542)=COUNTIFS(I542:$N542,1)),H$372)+1))</f>
        <v>3</v>
      </c>
      <c r="I542" s="308">
        <f ca="1">IF($A542&lt;&gt;I$373,0,IF($A542&lt;&gt;$A541,1,MOD(I541-1+(COUNTIFS(N$373:$N$373,$A542)=COUNTIFS(N542:$N542,1)),I$372)+1))</f>
        <v>1</v>
      </c>
      <c r="J542" s="308"/>
      <c r="K542" s="308"/>
      <c r="L542" s="308"/>
      <c r="M542" s="308"/>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10">
        <f ca="1">IF($A543&lt;&gt;$A542,1,MOD(C542-1+(COUNTIFS(D$373:$N$373,$A543)=COUNTIFS(D543:$N543,1)),C$372)+1)</f>
        <v>1</v>
      </c>
      <c r="D543" s="308">
        <f ca="1">IF($A543&lt;&gt;D$373,0,IF($A543&lt;&gt;$A542,1,MOD(D542-1+(COUNTIFS(E$373:$N$373,$A543)=COUNTIFS(E543:$N543,1)),D$372)+1))</f>
        <v>0</v>
      </c>
      <c r="E543" s="308">
        <f ca="1">IF($A543&lt;&gt;E$373,0,IF($A543&lt;&gt;$A542,1,MOD(E542-1+(COUNTIFS(F$373:$N$373,$A543)=COUNTIFS(F543:$N543,1)),E$372)+1))</f>
        <v>0</v>
      </c>
      <c r="F543" s="308">
        <f ca="1">IF($A543&lt;&gt;F$373,0,IF($A543&lt;&gt;$A542,1,MOD(F542-1+(COUNTIFS(G$373:$N$373,$A543)=COUNTIFS(G543:$N543,1)),F$372)+1))</f>
        <v>0</v>
      </c>
      <c r="G543" s="308">
        <f ca="1">IF($A543&lt;&gt;G$373,0,IF($A543&lt;&gt;$A542,1,MOD(G542-1+(COUNTIFS(H$373:$N$373,$A543)=COUNTIFS(H543:$N543,1)),G$372)+1))</f>
        <v>1</v>
      </c>
      <c r="H543" s="308">
        <f ca="1">IF($A543&lt;&gt;H$373,0,IF($A543&lt;&gt;$A542,1,MOD(H542-1+(COUNTIFS(I$373:$N$373,$A543)=COUNTIFS(I543:$N543,1)),H$372)+1))</f>
        <v>3</v>
      </c>
      <c r="I543" s="308">
        <f ca="1">IF($A543&lt;&gt;I$373,0,IF($A543&lt;&gt;$A542,1,MOD(I542-1+(COUNTIFS(N$373:$N$373,$A543)=COUNTIFS(N543:$N543,1)),I$372)+1))</f>
        <v>2</v>
      </c>
      <c r="J543" s="308"/>
      <c r="K543" s="308"/>
      <c r="L543" s="308"/>
      <c r="M543" s="308"/>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10">
        <f ca="1">IF($A544&lt;&gt;$A543,1,MOD(C543-1+(COUNTIFS(D$373:$N$373,$A544)=COUNTIFS(D544:$N544,1)),C$372)+1)</f>
        <v>1</v>
      </c>
      <c r="D544" s="308">
        <f ca="1">IF($A544&lt;&gt;D$373,0,IF($A544&lt;&gt;$A543,1,MOD(D543-1+(COUNTIFS(E$373:$N$373,$A544)=COUNTIFS(E544:$N544,1)),D$372)+1))</f>
        <v>0</v>
      </c>
      <c r="E544" s="308">
        <f ca="1">IF($A544&lt;&gt;E$373,0,IF($A544&lt;&gt;$A543,1,MOD(E543-1+(COUNTIFS(F$373:$N$373,$A544)=COUNTIFS(F544:$N544,1)),E$372)+1))</f>
        <v>0</v>
      </c>
      <c r="F544" s="308">
        <f ca="1">IF($A544&lt;&gt;F$373,0,IF($A544&lt;&gt;$A543,1,MOD(F543-1+(COUNTIFS(G$373:$N$373,$A544)=COUNTIFS(G544:$N544,1)),F$372)+1))</f>
        <v>0</v>
      </c>
      <c r="G544" s="308">
        <f ca="1">IF($A544&lt;&gt;G$373,0,IF($A544&lt;&gt;$A543,1,MOD(G543-1+(COUNTIFS(H$373:$N$373,$A544)=COUNTIFS(H544:$N544,1)),G$372)+1))</f>
        <v>1</v>
      </c>
      <c r="H544" s="308">
        <f ca="1">IF($A544&lt;&gt;H$373,0,IF($A544&lt;&gt;$A543,1,MOD(H543-1+(COUNTIFS(I$373:$N$373,$A544)=COUNTIFS(I544:$N544,1)),H$372)+1))</f>
        <v>3</v>
      </c>
      <c r="I544" s="308">
        <f ca="1">IF($A544&lt;&gt;I$373,0,IF($A544&lt;&gt;$A543,1,MOD(I543-1+(COUNTIFS(N$373:$N$373,$A544)=COUNTIFS(N544:$N544,1)),I$372)+1))</f>
        <v>3</v>
      </c>
      <c r="J544" s="308"/>
      <c r="K544" s="308"/>
      <c r="L544" s="308"/>
      <c r="M544" s="308"/>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10">
        <f ca="1">IF($A545&lt;&gt;$A544,1,MOD(C544-1+(COUNTIFS(D$373:$N$373,$A545)=COUNTIFS(D545:$N545,1)),C$372)+1)</f>
        <v>2</v>
      </c>
      <c r="D545" s="308">
        <f ca="1">IF($A545&lt;&gt;D$373,0,IF($A545&lt;&gt;$A544,1,MOD(D544-1+(COUNTIFS(E$373:$N$373,$A545)=COUNTIFS(E545:$N545,1)),D$372)+1))</f>
        <v>0</v>
      </c>
      <c r="E545" s="308">
        <f ca="1">IF($A545&lt;&gt;E$373,0,IF($A545&lt;&gt;$A544,1,MOD(E544-1+(COUNTIFS(F$373:$N$373,$A545)=COUNTIFS(F545:$N545,1)),E$372)+1))</f>
        <v>0</v>
      </c>
      <c r="F545" s="308">
        <f ca="1">IF($A545&lt;&gt;F$373,0,IF($A545&lt;&gt;$A544,1,MOD(F544-1+(COUNTIFS(G$373:$N$373,$A545)=COUNTIFS(G545:$N545,1)),F$372)+1))</f>
        <v>0</v>
      </c>
      <c r="G545" s="308">
        <f ca="1">IF($A545&lt;&gt;G$373,0,IF($A545&lt;&gt;$A544,1,MOD(G544-1+(COUNTIFS(H$373:$N$373,$A545)=COUNTIFS(H545:$N545,1)),G$372)+1))</f>
        <v>1</v>
      </c>
      <c r="H545" s="308">
        <f ca="1">IF($A545&lt;&gt;H$373,0,IF($A545&lt;&gt;$A544,1,MOD(H544-1+(COUNTIFS(I$373:$N$373,$A545)=COUNTIFS(I545:$N545,1)),H$372)+1))</f>
        <v>1</v>
      </c>
      <c r="I545" s="308">
        <f ca="1">IF($A545&lt;&gt;I$373,0,IF($A545&lt;&gt;$A544,1,MOD(I544-1+(COUNTIFS(N$373:$N$373,$A545)=COUNTIFS(N545:$N545,1)),I$372)+1))</f>
        <v>1</v>
      </c>
      <c r="J545" s="308"/>
      <c r="K545" s="308"/>
      <c r="L545" s="308"/>
      <c r="M545" s="308"/>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10">
        <f ca="1">IF($A546&lt;&gt;$A545,1,MOD(C545-1+(COUNTIFS(D$373:$N$373,$A546)=COUNTIFS(D546:$N546,1)),C$372)+1)</f>
        <v>2</v>
      </c>
      <c r="D546" s="308">
        <f ca="1">IF($A546&lt;&gt;D$373,0,IF($A546&lt;&gt;$A545,1,MOD(D545-1+(COUNTIFS(E$373:$N$373,$A546)=COUNTIFS(E546:$N546,1)),D$372)+1))</f>
        <v>0</v>
      </c>
      <c r="E546" s="308">
        <f ca="1">IF($A546&lt;&gt;E$373,0,IF($A546&lt;&gt;$A545,1,MOD(E545-1+(COUNTIFS(F$373:$N$373,$A546)=COUNTIFS(F546:$N546,1)),E$372)+1))</f>
        <v>0</v>
      </c>
      <c r="F546" s="308">
        <f ca="1">IF($A546&lt;&gt;F$373,0,IF($A546&lt;&gt;$A545,1,MOD(F545-1+(COUNTIFS(G$373:$N$373,$A546)=COUNTIFS(G546:$N546,1)),F$372)+1))</f>
        <v>0</v>
      </c>
      <c r="G546" s="308">
        <f ca="1">IF($A546&lt;&gt;G$373,0,IF($A546&lt;&gt;$A545,1,MOD(G545-1+(COUNTIFS(H$373:$N$373,$A546)=COUNTIFS(H546:$N546,1)),G$372)+1))</f>
        <v>1</v>
      </c>
      <c r="H546" s="308">
        <f ca="1">IF($A546&lt;&gt;H$373,0,IF($A546&lt;&gt;$A545,1,MOD(H545-1+(COUNTIFS(I$373:$N$373,$A546)=COUNTIFS(I546:$N546,1)),H$372)+1))</f>
        <v>1</v>
      </c>
      <c r="I546" s="308">
        <f ca="1">IF($A546&lt;&gt;I$373,0,IF($A546&lt;&gt;$A545,1,MOD(I545-1+(COUNTIFS(N$373:$N$373,$A546)=COUNTIFS(N546:$N546,1)),I$372)+1))</f>
        <v>2</v>
      </c>
      <c r="J546" s="308"/>
      <c r="K546" s="308"/>
      <c r="L546" s="308"/>
      <c r="M546" s="308"/>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10">
        <f ca="1">IF($A547&lt;&gt;$A546,1,MOD(C546-1+(COUNTIFS(D$373:$N$373,$A547)=COUNTIFS(D547:$N547,1)),C$372)+1)</f>
        <v>2</v>
      </c>
      <c r="D547" s="308">
        <f ca="1">IF($A547&lt;&gt;D$373,0,IF($A547&lt;&gt;$A546,1,MOD(D546-1+(COUNTIFS(E$373:$N$373,$A547)=COUNTIFS(E547:$N547,1)),D$372)+1))</f>
        <v>0</v>
      </c>
      <c r="E547" s="308">
        <f ca="1">IF($A547&lt;&gt;E$373,0,IF($A547&lt;&gt;$A546,1,MOD(E546-1+(COUNTIFS(F$373:$N$373,$A547)=COUNTIFS(F547:$N547,1)),E$372)+1))</f>
        <v>0</v>
      </c>
      <c r="F547" s="308">
        <f ca="1">IF($A547&lt;&gt;F$373,0,IF($A547&lt;&gt;$A546,1,MOD(F546-1+(COUNTIFS(G$373:$N$373,$A547)=COUNTIFS(G547:$N547,1)),F$372)+1))</f>
        <v>0</v>
      </c>
      <c r="G547" s="308">
        <f ca="1">IF($A547&lt;&gt;G$373,0,IF($A547&lt;&gt;$A546,1,MOD(G546-1+(COUNTIFS(H$373:$N$373,$A547)=COUNTIFS(H547:$N547,1)),G$372)+1))</f>
        <v>1</v>
      </c>
      <c r="H547" s="308">
        <f ca="1">IF($A547&lt;&gt;H$373,0,IF($A547&lt;&gt;$A546,1,MOD(H546-1+(COUNTIFS(I$373:$N$373,$A547)=COUNTIFS(I547:$N547,1)),H$372)+1))</f>
        <v>1</v>
      </c>
      <c r="I547" s="308">
        <f ca="1">IF($A547&lt;&gt;I$373,0,IF($A547&lt;&gt;$A546,1,MOD(I546-1+(COUNTIFS(N$373:$N$373,$A547)=COUNTIFS(N547:$N547,1)),I$372)+1))</f>
        <v>3</v>
      </c>
      <c r="J547" s="308"/>
      <c r="K547" s="308"/>
      <c r="L547" s="308"/>
      <c r="M547" s="308"/>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10">
        <f ca="1">IF($A548&lt;&gt;$A547,1,MOD(C547-1+(COUNTIFS(D$373:$N$373,$A548)=COUNTIFS(D548:$N548,1)),C$372)+1)</f>
        <v>2</v>
      </c>
      <c r="D548" s="308">
        <f ca="1">IF($A548&lt;&gt;D$373,0,IF($A548&lt;&gt;$A547,1,MOD(D547-1+(COUNTIFS(E$373:$N$373,$A548)=COUNTIFS(E548:$N548,1)),D$372)+1))</f>
        <v>0</v>
      </c>
      <c r="E548" s="308">
        <f ca="1">IF($A548&lt;&gt;E$373,0,IF($A548&lt;&gt;$A547,1,MOD(E547-1+(COUNTIFS(F$373:$N$373,$A548)=COUNTIFS(F548:$N548,1)),E$372)+1))</f>
        <v>0</v>
      </c>
      <c r="F548" s="308">
        <f ca="1">IF($A548&lt;&gt;F$373,0,IF($A548&lt;&gt;$A547,1,MOD(F547-1+(COUNTIFS(G$373:$N$373,$A548)=COUNTIFS(G548:$N548,1)),F$372)+1))</f>
        <v>0</v>
      </c>
      <c r="G548" s="308">
        <f ca="1">IF($A548&lt;&gt;G$373,0,IF($A548&lt;&gt;$A547,1,MOD(G547-1+(COUNTIFS(H$373:$N$373,$A548)=COUNTIFS(H548:$N548,1)),G$372)+1))</f>
        <v>1</v>
      </c>
      <c r="H548" s="308">
        <f ca="1">IF($A548&lt;&gt;H$373,0,IF($A548&lt;&gt;$A547,1,MOD(H547-1+(COUNTIFS(I$373:$N$373,$A548)=COUNTIFS(I548:$N548,1)),H$372)+1))</f>
        <v>2</v>
      </c>
      <c r="I548" s="308">
        <f ca="1">IF($A548&lt;&gt;I$373,0,IF($A548&lt;&gt;$A547,1,MOD(I547-1+(COUNTIFS(N$373:$N$373,$A548)=COUNTIFS(N548:$N548,1)),I$372)+1))</f>
        <v>1</v>
      </c>
      <c r="J548" s="308"/>
      <c r="K548" s="308"/>
      <c r="L548" s="308"/>
      <c r="M548" s="308"/>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10">
        <f ca="1">IF($A549&lt;&gt;$A548,1,MOD(C548-1+(COUNTIFS(D$373:$N$373,$A549)=COUNTIFS(D549:$N549,1)),C$372)+1)</f>
        <v>2</v>
      </c>
      <c r="D549" s="308">
        <f ca="1">IF($A549&lt;&gt;D$373,0,IF($A549&lt;&gt;$A548,1,MOD(D548-1+(COUNTIFS(E$373:$N$373,$A549)=COUNTIFS(E549:$N549,1)),D$372)+1))</f>
        <v>0</v>
      </c>
      <c r="E549" s="308">
        <f ca="1">IF($A549&lt;&gt;E$373,0,IF($A549&lt;&gt;$A548,1,MOD(E548-1+(COUNTIFS(F$373:$N$373,$A549)=COUNTIFS(F549:$N549,1)),E$372)+1))</f>
        <v>0</v>
      </c>
      <c r="F549" s="308">
        <f ca="1">IF($A549&lt;&gt;F$373,0,IF($A549&lt;&gt;$A548,1,MOD(F548-1+(COUNTIFS(G$373:$N$373,$A549)=COUNTIFS(G549:$N549,1)),F$372)+1))</f>
        <v>0</v>
      </c>
      <c r="G549" s="308">
        <f ca="1">IF($A549&lt;&gt;G$373,0,IF($A549&lt;&gt;$A548,1,MOD(G548-1+(COUNTIFS(H$373:$N$373,$A549)=COUNTIFS(H549:$N549,1)),G$372)+1))</f>
        <v>1</v>
      </c>
      <c r="H549" s="308">
        <f ca="1">IF($A549&lt;&gt;H$373,0,IF($A549&lt;&gt;$A548,1,MOD(H548-1+(COUNTIFS(I$373:$N$373,$A549)=COUNTIFS(I549:$N549,1)),H$372)+1))</f>
        <v>2</v>
      </c>
      <c r="I549" s="308">
        <f ca="1">IF($A549&lt;&gt;I$373,0,IF($A549&lt;&gt;$A548,1,MOD(I548-1+(COUNTIFS(N$373:$N$373,$A549)=COUNTIFS(N549:$N549,1)),I$372)+1))</f>
        <v>2</v>
      </c>
      <c r="J549" s="308"/>
      <c r="K549" s="308"/>
      <c r="L549" s="308"/>
      <c r="M549" s="308"/>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10">
        <f ca="1">IF($A550&lt;&gt;$A549,1,MOD(C549-1+(COUNTIFS(D$373:$N$373,$A550)=COUNTIFS(D550:$N550,1)),C$372)+1)</f>
        <v>2</v>
      </c>
      <c r="D550" s="308">
        <f ca="1">IF($A550&lt;&gt;D$373,0,IF($A550&lt;&gt;$A549,1,MOD(D549-1+(COUNTIFS(E$373:$N$373,$A550)=COUNTIFS(E550:$N550,1)),D$372)+1))</f>
        <v>0</v>
      </c>
      <c r="E550" s="308">
        <f ca="1">IF($A550&lt;&gt;E$373,0,IF($A550&lt;&gt;$A549,1,MOD(E549-1+(COUNTIFS(F$373:$N$373,$A550)=COUNTIFS(F550:$N550,1)),E$372)+1))</f>
        <v>0</v>
      </c>
      <c r="F550" s="308">
        <f ca="1">IF($A550&lt;&gt;F$373,0,IF($A550&lt;&gt;$A549,1,MOD(F549-1+(COUNTIFS(G$373:$N$373,$A550)=COUNTIFS(G550:$N550,1)),F$372)+1))</f>
        <v>0</v>
      </c>
      <c r="G550" s="308">
        <f ca="1">IF($A550&lt;&gt;G$373,0,IF($A550&lt;&gt;$A549,1,MOD(G549-1+(COUNTIFS(H$373:$N$373,$A550)=COUNTIFS(H550:$N550,1)),G$372)+1))</f>
        <v>1</v>
      </c>
      <c r="H550" s="308">
        <f ca="1">IF($A550&lt;&gt;H$373,0,IF($A550&lt;&gt;$A549,1,MOD(H549-1+(COUNTIFS(I$373:$N$373,$A550)=COUNTIFS(I550:$N550,1)),H$372)+1))</f>
        <v>2</v>
      </c>
      <c r="I550" s="308">
        <f ca="1">IF($A550&lt;&gt;I$373,0,IF($A550&lt;&gt;$A549,1,MOD(I549-1+(COUNTIFS(N$373:$N$373,$A550)=COUNTIFS(N550:$N550,1)),I$372)+1))</f>
        <v>3</v>
      </c>
      <c r="J550" s="308"/>
      <c r="K550" s="308"/>
      <c r="L550" s="308"/>
      <c r="M550" s="308"/>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10">
        <f ca="1">IF($A551&lt;&gt;$A550,1,MOD(C550-1+(COUNTIFS(D$373:$N$373,$A551)=COUNTIFS(D551:$N551,1)),C$372)+1)</f>
        <v>2</v>
      </c>
      <c r="D551" s="308">
        <f ca="1">IF($A551&lt;&gt;D$373,0,IF($A551&lt;&gt;$A550,1,MOD(D550-1+(COUNTIFS(E$373:$N$373,$A551)=COUNTIFS(E551:$N551,1)),D$372)+1))</f>
        <v>0</v>
      </c>
      <c r="E551" s="308">
        <f ca="1">IF($A551&lt;&gt;E$373,0,IF($A551&lt;&gt;$A550,1,MOD(E550-1+(COUNTIFS(F$373:$N$373,$A551)=COUNTIFS(F551:$N551,1)),E$372)+1))</f>
        <v>0</v>
      </c>
      <c r="F551" s="308">
        <f ca="1">IF($A551&lt;&gt;F$373,0,IF($A551&lt;&gt;$A550,1,MOD(F550-1+(COUNTIFS(G$373:$N$373,$A551)=COUNTIFS(G551:$N551,1)),F$372)+1))</f>
        <v>0</v>
      </c>
      <c r="G551" s="308">
        <f ca="1">IF($A551&lt;&gt;G$373,0,IF($A551&lt;&gt;$A550,1,MOD(G550-1+(COUNTIFS(H$373:$N$373,$A551)=COUNTIFS(H551:$N551,1)),G$372)+1))</f>
        <v>1</v>
      </c>
      <c r="H551" s="308">
        <f ca="1">IF($A551&lt;&gt;H$373,0,IF($A551&lt;&gt;$A550,1,MOD(H550-1+(COUNTIFS(I$373:$N$373,$A551)=COUNTIFS(I551:$N551,1)),H$372)+1))</f>
        <v>3</v>
      </c>
      <c r="I551" s="308">
        <f ca="1">IF($A551&lt;&gt;I$373,0,IF($A551&lt;&gt;$A550,1,MOD(I550-1+(COUNTIFS(N$373:$N$373,$A551)=COUNTIFS(N551:$N551,1)),I$372)+1))</f>
        <v>1</v>
      </c>
      <c r="J551" s="308"/>
      <c r="K551" s="308"/>
      <c r="L551" s="308"/>
      <c r="M551" s="308"/>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10">
        <f ca="1">IF($A552&lt;&gt;$A551,1,MOD(C551-1+(COUNTIFS(D$373:$N$373,$A552)=COUNTIFS(D552:$N552,1)),C$372)+1)</f>
        <v>2</v>
      </c>
      <c r="D552" s="308">
        <f ca="1">IF($A552&lt;&gt;D$373,0,IF($A552&lt;&gt;$A551,1,MOD(D551-1+(COUNTIFS(E$373:$N$373,$A552)=COUNTIFS(E552:$N552,1)),D$372)+1))</f>
        <v>0</v>
      </c>
      <c r="E552" s="308">
        <f ca="1">IF($A552&lt;&gt;E$373,0,IF($A552&lt;&gt;$A551,1,MOD(E551-1+(COUNTIFS(F$373:$N$373,$A552)=COUNTIFS(F552:$N552,1)),E$372)+1))</f>
        <v>0</v>
      </c>
      <c r="F552" s="308">
        <f ca="1">IF($A552&lt;&gt;F$373,0,IF($A552&lt;&gt;$A551,1,MOD(F551-1+(COUNTIFS(G$373:$N$373,$A552)=COUNTIFS(G552:$N552,1)),F$372)+1))</f>
        <v>0</v>
      </c>
      <c r="G552" s="308">
        <f ca="1">IF($A552&lt;&gt;G$373,0,IF($A552&lt;&gt;$A551,1,MOD(G551-1+(COUNTIFS(H$373:$N$373,$A552)=COUNTIFS(H552:$N552,1)),G$372)+1))</f>
        <v>1</v>
      </c>
      <c r="H552" s="308">
        <f ca="1">IF($A552&lt;&gt;H$373,0,IF($A552&lt;&gt;$A551,1,MOD(H551-1+(COUNTIFS(I$373:$N$373,$A552)=COUNTIFS(I552:$N552,1)),H$372)+1))</f>
        <v>3</v>
      </c>
      <c r="I552" s="308">
        <f ca="1">IF($A552&lt;&gt;I$373,0,IF($A552&lt;&gt;$A551,1,MOD(I551-1+(COUNTIFS(N$373:$N$373,$A552)=COUNTIFS(N552:$N552,1)),I$372)+1))</f>
        <v>2</v>
      </c>
      <c r="J552" s="308"/>
      <c r="K552" s="308"/>
      <c r="L552" s="308"/>
      <c r="M552" s="308"/>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10">
        <f ca="1">IF($A553&lt;&gt;$A552,1,MOD(C552-1+(COUNTIFS(D$373:$N$373,$A553)=COUNTIFS(D553:$N553,1)),C$372)+1)</f>
        <v>2</v>
      </c>
      <c r="D553" s="308">
        <f ca="1">IF($A553&lt;&gt;D$373,0,IF($A553&lt;&gt;$A552,1,MOD(D552-1+(COUNTIFS(E$373:$N$373,$A553)=COUNTIFS(E553:$N553,1)),D$372)+1))</f>
        <v>0</v>
      </c>
      <c r="E553" s="308">
        <f ca="1">IF($A553&lt;&gt;E$373,0,IF($A553&lt;&gt;$A552,1,MOD(E552-1+(COUNTIFS(F$373:$N$373,$A553)=COUNTIFS(F553:$N553,1)),E$372)+1))</f>
        <v>0</v>
      </c>
      <c r="F553" s="308">
        <f ca="1">IF($A553&lt;&gt;F$373,0,IF($A553&lt;&gt;$A552,1,MOD(F552-1+(COUNTIFS(G$373:$N$373,$A553)=COUNTIFS(G553:$N553,1)),F$372)+1))</f>
        <v>0</v>
      </c>
      <c r="G553" s="308">
        <f ca="1">IF($A553&lt;&gt;G$373,0,IF($A553&lt;&gt;$A552,1,MOD(G552-1+(COUNTIFS(H$373:$N$373,$A553)=COUNTIFS(H553:$N553,1)),G$372)+1))</f>
        <v>1</v>
      </c>
      <c r="H553" s="308">
        <f ca="1">IF($A553&lt;&gt;H$373,0,IF($A553&lt;&gt;$A552,1,MOD(H552-1+(COUNTIFS(I$373:$N$373,$A553)=COUNTIFS(I553:$N553,1)),H$372)+1))</f>
        <v>3</v>
      </c>
      <c r="I553" s="308">
        <f ca="1">IF($A553&lt;&gt;I$373,0,IF($A553&lt;&gt;$A552,1,MOD(I552-1+(COUNTIFS(N$373:$N$373,$A553)=COUNTIFS(N553:$N553,1)),I$372)+1))</f>
        <v>3</v>
      </c>
      <c r="J553" s="308"/>
      <c r="K553" s="308"/>
      <c r="L553" s="308"/>
      <c r="M553" s="308"/>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10">
        <f ca="1">IF($A554&lt;&gt;$A553,1,MOD(C553-1+(COUNTIFS(D$373:$N$373,$A554)=COUNTIFS(D554:$N554,1)),C$372)+1)</f>
        <v>3</v>
      </c>
      <c r="D554" s="308">
        <f ca="1">IF($A554&lt;&gt;D$373,0,IF($A554&lt;&gt;$A553,1,MOD(D553-1+(COUNTIFS(E$373:$N$373,$A554)=COUNTIFS(E554:$N554,1)),D$372)+1))</f>
        <v>0</v>
      </c>
      <c r="E554" s="308">
        <f ca="1">IF($A554&lt;&gt;E$373,0,IF($A554&lt;&gt;$A553,1,MOD(E553-1+(COUNTIFS(F$373:$N$373,$A554)=COUNTIFS(F554:$N554,1)),E$372)+1))</f>
        <v>0</v>
      </c>
      <c r="F554" s="308">
        <f ca="1">IF($A554&lt;&gt;F$373,0,IF($A554&lt;&gt;$A553,1,MOD(F553-1+(COUNTIFS(G$373:$N$373,$A554)=COUNTIFS(G554:$N554,1)),F$372)+1))</f>
        <v>0</v>
      </c>
      <c r="G554" s="308">
        <f ca="1">IF($A554&lt;&gt;G$373,0,IF($A554&lt;&gt;$A553,1,MOD(G553-1+(COUNTIFS(H$373:$N$373,$A554)=COUNTIFS(H554:$N554,1)),G$372)+1))</f>
        <v>1</v>
      </c>
      <c r="H554" s="308">
        <f ca="1">IF($A554&lt;&gt;H$373,0,IF($A554&lt;&gt;$A553,1,MOD(H553-1+(COUNTIFS(I$373:$N$373,$A554)=COUNTIFS(I554:$N554,1)),H$372)+1))</f>
        <v>1</v>
      </c>
      <c r="I554" s="308">
        <f ca="1">IF($A554&lt;&gt;I$373,0,IF($A554&lt;&gt;$A553,1,MOD(I553-1+(COUNTIFS(N$373:$N$373,$A554)=COUNTIFS(N554:$N554,1)),I$372)+1))</f>
        <v>1</v>
      </c>
      <c r="J554" s="308"/>
      <c r="K554" s="308"/>
      <c r="L554" s="308"/>
      <c r="M554" s="308"/>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10">
        <f ca="1">IF($A555&lt;&gt;$A554,1,MOD(C554-1+(COUNTIFS(D$373:$N$373,$A555)=COUNTIFS(D555:$N555,1)),C$372)+1)</f>
        <v>3</v>
      </c>
      <c r="D555" s="308">
        <f ca="1">IF($A555&lt;&gt;D$373,0,IF($A555&lt;&gt;$A554,1,MOD(D554-1+(COUNTIFS(E$373:$N$373,$A555)=COUNTIFS(E555:$N555,1)),D$372)+1))</f>
        <v>0</v>
      </c>
      <c r="E555" s="308">
        <f ca="1">IF($A555&lt;&gt;E$373,0,IF($A555&lt;&gt;$A554,1,MOD(E554-1+(COUNTIFS(F$373:$N$373,$A555)=COUNTIFS(F555:$N555,1)),E$372)+1))</f>
        <v>0</v>
      </c>
      <c r="F555" s="308">
        <f ca="1">IF($A555&lt;&gt;F$373,0,IF($A555&lt;&gt;$A554,1,MOD(F554-1+(COUNTIFS(G$373:$N$373,$A555)=COUNTIFS(G555:$N555,1)),F$372)+1))</f>
        <v>0</v>
      </c>
      <c r="G555" s="308">
        <f ca="1">IF($A555&lt;&gt;G$373,0,IF($A555&lt;&gt;$A554,1,MOD(G554-1+(COUNTIFS(H$373:$N$373,$A555)=COUNTIFS(H555:$N555,1)),G$372)+1))</f>
        <v>1</v>
      </c>
      <c r="H555" s="308">
        <f ca="1">IF($A555&lt;&gt;H$373,0,IF($A555&lt;&gt;$A554,1,MOD(H554-1+(COUNTIFS(I$373:$N$373,$A555)=COUNTIFS(I555:$N555,1)),H$372)+1))</f>
        <v>1</v>
      </c>
      <c r="I555" s="308">
        <f ca="1">IF($A555&lt;&gt;I$373,0,IF($A555&lt;&gt;$A554,1,MOD(I554-1+(COUNTIFS(N$373:$N$373,$A555)=COUNTIFS(N555:$N555,1)),I$372)+1))</f>
        <v>2</v>
      </c>
      <c r="J555" s="308"/>
      <c r="K555" s="308"/>
      <c r="L555" s="308"/>
      <c r="M555" s="308"/>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10">
        <f ca="1">IF($A556&lt;&gt;$A555,1,MOD(C555-1+(COUNTIFS(D$373:$N$373,$A556)=COUNTIFS(D556:$N556,1)),C$372)+1)</f>
        <v>3</v>
      </c>
      <c r="D556" s="308">
        <f ca="1">IF($A556&lt;&gt;D$373,0,IF($A556&lt;&gt;$A555,1,MOD(D555-1+(COUNTIFS(E$373:$N$373,$A556)=COUNTIFS(E556:$N556,1)),D$372)+1))</f>
        <v>0</v>
      </c>
      <c r="E556" s="308">
        <f ca="1">IF($A556&lt;&gt;E$373,0,IF($A556&lt;&gt;$A555,1,MOD(E555-1+(COUNTIFS(F$373:$N$373,$A556)=COUNTIFS(F556:$N556,1)),E$372)+1))</f>
        <v>0</v>
      </c>
      <c r="F556" s="308">
        <f ca="1">IF($A556&lt;&gt;F$373,0,IF($A556&lt;&gt;$A555,1,MOD(F555-1+(COUNTIFS(G$373:$N$373,$A556)=COUNTIFS(G556:$N556,1)),F$372)+1))</f>
        <v>0</v>
      </c>
      <c r="G556" s="308">
        <f ca="1">IF($A556&lt;&gt;G$373,0,IF($A556&lt;&gt;$A555,1,MOD(G555-1+(COUNTIFS(H$373:$N$373,$A556)=COUNTIFS(H556:$N556,1)),G$372)+1))</f>
        <v>1</v>
      </c>
      <c r="H556" s="308">
        <f ca="1">IF($A556&lt;&gt;H$373,0,IF($A556&lt;&gt;$A555,1,MOD(H555-1+(COUNTIFS(I$373:$N$373,$A556)=COUNTIFS(I556:$N556,1)),H$372)+1))</f>
        <v>1</v>
      </c>
      <c r="I556" s="308">
        <f ca="1">IF($A556&lt;&gt;I$373,0,IF($A556&lt;&gt;$A555,1,MOD(I555-1+(COUNTIFS(N$373:$N$373,$A556)=COUNTIFS(N556:$N556,1)),I$372)+1))</f>
        <v>3</v>
      </c>
      <c r="J556" s="308"/>
      <c r="K556" s="308"/>
      <c r="L556" s="308"/>
      <c r="M556" s="308"/>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10">
        <f ca="1">IF($A557&lt;&gt;$A556,1,MOD(C556-1+(COUNTIFS(D$373:$N$373,$A557)=COUNTIFS(D557:$N557,1)),C$372)+1)</f>
        <v>3</v>
      </c>
      <c r="D557" s="308">
        <f ca="1">IF($A557&lt;&gt;D$373,0,IF($A557&lt;&gt;$A556,1,MOD(D556-1+(COUNTIFS(E$373:$N$373,$A557)=COUNTIFS(E557:$N557,1)),D$372)+1))</f>
        <v>0</v>
      </c>
      <c r="E557" s="308">
        <f ca="1">IF($A557&lt;&gt;E$373,0,IF($A557&lt;&gt;$A556,1,MOD(E556-1+(COUNTIFS(F$373:$N$373,$A557)=COUNTIFS(F557:$N557,1)),E$372)+1))</f>
        <v>0</v>
      </c>
      <c r="F557" s="308">
        <f ca="1">IF($A557&lt;&gt;F$373,0,IF($A557&lt;&gt;$A556,1,MOD(F556-1+(COUNTIFS(G$373:$N$373,$A557)=COUNTIFS(G557:$N557,1)),F$372)+1))</f>
        <v>0</v>
      </c>
      <c r="G557" s="308">
        <f ca="1">IF($A557&lt;&gt;G$373,0,IF($A557&lt;&gt;$A556,1,MOD(G556-1+(COUNTIFS(H$373:$N$373,$A557)=COUNTIFS(H557:$N557,1)),G$372)+1))</f>
        <v>1</v>
      </c>
      <c r="H557" s="308">
        <f ca="1">IF($A557&lt;&gt;H$373,0,IF($A557&lt;&gt;$A556,1,MOD(H556-1+(COUNTIFS(I$373:$N$373,$A557)=COUNTIFS(I557:$N557,1)),H$372)+1))</f>
        <v>2</v>
      </c>
      <c r="I557" s="308">
        <f ca="1">IF($A557&lt;&gt;I$373,0,IF($A557&lt;&gt;$A556,1,MOD(I556-1+(COUNTIFS(N$373:$N$373,$A557)=COUNTIFS(N557:$N557,1)),I$372)+1))</f>
        <v>1</v>
      </c>
      <c r="J557" s="308"/>
      <c r="K557" s="308"/>
      <c r="L557" s="308"/>
      <c r="M557" s="308"/>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10">
        <f ca="1">IF($A558&lt;&gt;$A557,1,MOD(C557-1+(COUNTIFS(D$373:$N$373,$A558)=COUNTIFS(D558:$N558,1)),C$372)+1)</f>
        <v>3</v>
      </c>
      <c r="D558" s="308">
        <f ca="1">IF($A558&lt;&gt;D$373,0,IF($A558&lt;&gt;$A557,1,MOD(D557-1+(COUNTIFS(E$373:$N$373,$A558)=COUNTIFS(E558:$N558,1)),D$372)+1))</f>
        <v>0</v>
      </c>
      <c r="E558" s="308">
        <f ca="1">IF($A558&lt;&gt;E$373,0,IF($A558&lt;&gt;$A557,1,MOD(E557-1+(COUNTIFS(F$373:$N$373,$A558)=COUNTIFS(F558:$N558,1)),E$372)+1))</f>
        <v>0</v>
      </c>
      <c r="F558" s="308">
        <f ca="1">IF($A558&lt;&gt;F$373,0,IF($A558&lt;&gt;$A557,1,MOD(F557-1+(COUNTIFS(G$373:$N$373,$A558)=COUNTIFS(G558:$N558,1)),F$372)+1))</f>
        <v>0</v>
      </c>
      <c r="G558" s="308">
        <f ca="1">IF($A558&lt;&gt;G$373,0,IF($A558&lt;&gt;$A557,1,MOD(G557-1+(COUNTIFS(H$373:$N$373,$A558)=COUNTIFS(H558:$N558,1)),G$372)+1))</f>
        <v>1</v>
      </c>
      <c r="H558" s="308">
        <f ca="1">IF($A558&lt;&gt;H$373,0,IF($A558&lt;&gt;$A557,1,MOD(H557-1+(COUNTIFS(I$373:$N$373,$A558)=COUNTIFS(I558:$N558,1)),H$372)+1))</f>
        <v>2</v>
      </c>
      <c r="I558" s="308">
        <f ca="1">IF($A558&lt;&gt;I$373,0,IF($A558&lt;&gt;$A557,1,MOD(I557-1+(COUNTIFS(N$373:$N$373,$A558)=COUNTIFS(N558:$N558,1)),I$372)+1))</f>
        <v>2</v>
      </c>
      <c r="J558" s="308"/>
      <c r="K558" s="308"/>
      <c r="L558" s="308"/>
      <c r="M558" s="308"/>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10">
        <f ca="1">IF($A559&lt;&gt;$A558,1,MOD(C558-1+(COUNTIFS(D$373:$N$373,$A559)=COUNTIFS(D559:$N559,1)),C$372)+1)</f>
        <v>3</v>
      </c>
      <c r="D559" s="308">
        <f ca="1">IF($A559&lt;&gt;D$373,0,IF($A559&lt;&gt;$A558,1,MOD(D558-1+(COUNTIFS(E$373:$N$373,$A559)=COUNTIFS(E559:$N559,1)),D$372)+1))</f>
        <v>0</v>
      </c>
      <c r="E559" s="308">
        <f ca="1">IF($A559&lt;&gt;E$373,0,IF($A559&lt;&gt;$A558,1,MOD(E558-1+(COUNTIFS(F$373:$N$373,$A559)=COUNTIFS(F559:$N559,1)),E$372)+1))</f>
        <v>0</v>
      </c>
      <c r="F559" s="308">
        <f ca="1">IF($A559&lt;&gt;F$373,0,IF($A559&lt;&gt;$A558,1,MOD(F558-1+(COUNTIFS(G$373:$N$373,$A559)=COUNTIFS(G559:$N559,1)),F$372)+1))</f>
        <v>0</v>
      </c>
      <c r="G559" s="308">
        <f ca="1">IF($A559&lt;&gt;G$373,0,IF($A559&lt;&gt;$A558,1,MOD(G558-1+(COUNTIFS(H$373:$N$373,$A559)=COUNTIFS(H559:$N559,1)),G$372)+1))</f>
        <v>1</v>
      </c>
      <c r="H559" s="308">
        <f ca="1">IF($A559&lt;&gt;H$373,0,IF($A559&lt;&gt;$A558,1,MOD(H558-1+(COUNTIFS(I$373:$N$373,$A559)=COUNTIFS(I559:$N559,1)),H$372)+1))</f>
        <v>2</v>
      </c>
      <c r="I559" s="308">
        <f ca="1">IF($A559&lt;&gt;I$373,0,IF($A559&lt;&gt;$A558,1,MOD(I558-1+(COUNTIFS(N$373:$N$373,$A559)=COUNTIFS(N559:$N559,1)),I$372)+1))</f>
        <v>3</v>
      </c>
      <c r="J559" s="308"/>
      <c r="K559" s="308"/>
      <c r="L559" s="308"/>
      <c r="M559" s="308"/>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10">
        <f ca="1">IF($A560&lt;&gt;$A559,1,MOD(C559-1+(COUNTIFS(D$373:$N$373,$A560)=COUNTIFS(D560:$N560,1)),C$372)+1)</f>
        <v>3</v>
      </c>
      <c r="D560" s="308">
        <f ca="1">IF($A560&lt;&gt;D$373,0,IF($A560&lt;&gt;$A559,1,MOD(D559-1+(COUNTIFS(E$373:$N$373,$A560)=COUNTIFS(E560:$N560,1)),D$372)+1))</f>
        <v>0</v>
      </c>
      <c r="E560" s="308">
        <f ca="1">IF($A560&lt;&gt;E$373,0,IF($A560&lt;&gt;$A559,1,MOD(E559-1+(COUNTIFS(F$373:$N$373,$A560)=COUNTIFS(F560:$N560,1)),E$372)+1))</f>
        <v>0</v>
      </c>
      <c r="F560" s="308">
        <f ca="1">IF($A560&lt;&gt;F$373,0,IF($A560&lt;&gt;$A559,1,MOD(F559-1+(COUNTIFS(G$373:$N$373,$A560)=COUNTIFS(G560:$N560,1)),F$372)+1))</f>
        <v>0</v>
      </c>
      <c r="G560" s="308">
        <f ca="1">IF($A560&lt;&gt;G$373,0,IF($A560&lt;&gt;$A559,1,MOD(G559-1+(COUNTIFS(H$373:$N$373,$A560)=COUNTIFS(H560:$N560,1)),G$372)+1))</f>
        <v>1</v>
      </c>
      <c r="H560" s="308">
        <f ca="1">IF($A560&lt;&gt;H$373,0,IF($A560&lt;&gt;$A559,1,MOD(H559-1+(COUNTIFS(I$373:$N$373,$A560)=COUNTIFS(I560:$N560,1)),H$372)+1))</f>
        <v>3</v>
      </c>
      <c r="I560" s="308">
        <f ca="1">IF($A560&lt;&gt;I$373,0,IF($A560&lt;&gt;$A559,1,MOD(I559-1+(COUNTIFS(N$373:$N$373,$A560)=COUNTIFS(N560:$N560,1)),I$372)+1))</f>
        <v>1</v>
      </c>
      <c r="J560" s="308"/>
      <c r="K560" s="308"/>
      <c r="L560" s="308"/>
      <c r="M560" s="308"/>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10">
        <f ca="1">IF($A561&lt;&gt;$A560,1,MOD(C560-1+(COUNTIFS(D$373:$N$373,$A561)=COUNTIFS(D561:$N561,1)),C$372)+1)</f>
        <v>3</v>
      </c>
      <c r="D561" s="308">
        <f ca="1">IF($A561&lt;&gt;D$373,0,IF($A561&lt;&gt;$A560,1,MOD(D560-1+(COUNTIFS(E$373:$N$373,$A561)=COUNTIFS(E561:$N561,1)),D$372)+1))</f>
        <v>0</v>
      </c>
      <c r="E561" s="308">
        <f ca="1">IF($A561&lt;&gt;E$373,0,IF($A561&lt;&gt;$A560,1,MOD(E560-1+(COUNTIFS(F$373:$N$373,$A561)=COUNTIFS(F561:$N561,1)),E$372)+1))</f>
        <v>0</v>
      </c>
      <c r="F561" s="308">
        <f ca="1">IF($A561&lt;&gt;F$373,0,IF($A561&lt;&gt;$A560,1,MOD(F560-1+(COUNTIFS(G$373:$N$373,$A561)=COUNTIFS(G561:$N561,1)),F$372)+1))</f>
        <v>0</v>
      </c>
      <c r="G561" s="308">
        <f ca="1">IF($A561&lt;&gt;G$373,0,IF($A561&lt;&gt;$A560,1,MOD(G560-1+(COUNTIFS(H$373:$N$373,$A561)=COUNTIFS(H561:$N561,1)),G$372)+1))</f>
        <v>1</v>
      </c>
      <c r="H561" s="308">
        <f ca="1">IF($A561&lt;&gt;H$373,0,IF($A561&lt;&gt;$A560,1,MOD(H560-1+(COUNTIFS(I$373:$N$373,$A561)=COUNTIFS(I561:$N561,1)),H$372)+1))</f>
        <v>3</v>
      </c>
      <c r="I561" s="308">
        <f ca="1">IF($A561&lt;&gt;I$373,0,IF($A561&lt;&gt;$A560,1,MOD(I560-1+(COUNTIFS(N$373:$N$373,$A561)=COUNTIFS(N561:$N561,1)),I$372)+1))</f>
        <v>2</v>
      </c>
      <c r="J561" s="308"/>
      <c r="K561" s="308"/>
      <c r="L561" s="308"/>
      <c r="M561" s="308"/>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10">
        <f ca="1">IF($A562&lt;&gt;$A561,1,MOD(C561-1+(COUNTIFS(D$373:$N$373,$A562)=COUNTIFS(D562:$N562,1)),C$372)+1)</f>
        <v>3</v>
      </c>
      <c r="D562" s="308">
        <f ca="1">IF($A562&lt;&gt;D$373,0,IF($A562&lt;&gt;$A561,1,MOD(D561-1+(COUNTIFS(E$373:$N$373,$A562)=COUNTIFS(E562:$N562,1)),D$372)+1))</f>
        <v>0</v>
      </c>
      <c r="E562" s="308">
        <f ca="1">IF($A562&lt;&gt;E$373,0,IF($A562&lt;&gt;$A561,1,MOD(E561-1+(COUNTIFS(F$373:$N$373,$A562)=COUNTIFS(F562:$N562,1)),E$372)+1))</f>
        <v>0</v>
      </c>
      <c r="F562" s="308">
        <f ca="1">IF($A562&lt;&gt;F$373,0,IF($A562&lt;&gt;$A561,1,MOD(F561-1+(COUNTIFS(G$373:$N$373,$A562)=COUNTIFS(G562:$N562,1)),F$372)+1))</f>
        <v>0</v>
      </c>
      <c r="G562" s="308">
        <f ca="1">IF($A562&lt;&gt;G$373,0,IF($A562&lt;&gt;$A561,1,MOD(G561-1+(COUNTIFS(H$373:$N$373,$A562)=COUNTIFS(H562:$N562,1)),G$372)+1))</f>
        <v>1</v>
      </c>
      <c r="H562" s="308">
        <f ca="1">IF($A562&lt;&gt;H$373,0,IF($A562&lt;&gt;$A561,1,MOD(H561-1+(COUNTIFS(I$373:$N$373,$A562)=COUNTIFS(I562:$N562,1)),H$372)+1))</f>
        <v>3</v>
      </c>
      <c r="I562" s="308">
        <f ca="1">IF($A562&lt;&gt;I$373,0,IF($A562&lt;&gt;$A561,1,MOD(I561-1+(COUNTIFS(N$373:$N$373,$A562)=COUNTIFS(N562:$N562,1)),I$372)+1))</f>
        <v>3</v>
      </c>
      <c r="J562" s="308"/>
      <c r="K562" s="308"/>
      <c r="L562" s="308"/>
      <c r="M562" s="308"/>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10">
        <f ca="1">IF($A563&lt;&gt;$A562,1,MOD(C562-1+(COUNTIFS(D$373:$N$373,$A563)=COUNTIFS(D563:$N563,1)),C$372)+1)</f>
        <v>1</v>
      </c>
      <c r="D563" s="308">
        <f ca="1">IF($A563&lt;&gt;D$373,0,IF($A563&lt;&gt;$A562,1,MOD(D562-1+(COUNTIFS(E$373:$N$373,$A563)=COUNTIFS(E563:$N563,1)),D$372)+1))</f>
        <v>0</v>
      </c>
      <c r="E563" s="308">
        <f ca="1">IF($A563&lt;&gt;E$373,0,IF($A563&lt;&gt;$A562,1,MOD(E562-1+(COUNTIFS(F$373:$N$373,$A563)=COUNTIFS(F563:$N563,1)),E$372)+1))</f>
        <v>0</v>
      </c>
      <c r="F563" s="308">
        <f ca="1">IF($A563&lt;&gt;F$373,0,IF($A563&lt;&gt;$A562,1,MOD(F562-1+(COUNTIFS(G$373:$N$373,$A563)=COUNTIFS(G563:$N563,1)),F$372)+1))</f>
        <v>0</v>
      </c>
      <c r="G563" s="308">
        <f ca="1">IF($A563&lt;&gt;G$373,0,IF($A563&lt;&gt;$A562,1,MOD(G562-1+(COUNTIFS(H$373:$N$373,$A563)=COUNTIFS(H563:$N563,1)),G$372)+1))</f>
        <v>1</v>
      </c>
      <c r="H563" s="308">
        <f ca="1">IF($A563&lt;&gt;H$373,0,IF($A563&lt;&gt;$A562,1,MOD(H562-1+(COUNTIFS(I$373:$N$373,$A563)=COUNTIFS(I563:$N563,1)),H$372)+1))</f>
        <v>1</v>
      </c>
      <c r="I563" s="308">
        <f ca="1">IF($A563&lt;&gt;I$373,0,IF($A563&lt;&gt;$A562,1,MOD(I562-1+(COUNTIFS(N$373:$N$373,$A563)=COUNTIFS(N563:$N563,1)),I$372)+1))</f>
        <v>1</v>
      </c>
      <c r="J563" s="308"/>
      <c r="K563" s="308"/>
      <c r="L563" s="308"/>
      <c r="M563" s="308"/>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10">
        <f ca="1">IF($A564&lt;&gt;$A563,1,MOD(C563-1+(COUNTIFS(D$373:$N$373,$A564)=COUNTIFS(D564:$N564,1)),C$372)+1)</f>
        <v>1</v>
      </c>
      <c r="D564" s="308">
        <f ca="1">IF($A564&lt;&gt;D$373,0,IF($A564&lt;&gt;$A563,1,MOD(D563-1+(COUNTIFS(E$373:$N$373,$A564)=COUNTIFS(E564:$N564,1)),D$372)+1))</f>
        <v>0</v>
      </c>
      <c r="E564" s="308">
        <f ca="1">IF($A564&lt;&gt;E$373,0,IF($A564&lt;&gt;$A563,1,MOD(E563-1+(COUNTIFS(F$373:$N$373,$A564)=COUNTIFS(F564:$N564,1)),E$372)+1))</f>
        <v>0</v>
      </c>
      <c r="F564" s="308">
        <f ca="1">IF($A564&lt;&gt;F$373,0,IF($A564&lt;&gt;$A563,1,MOD(F563-1+(COUNTIFS(G$373:$N$373,$A564)=COUNTIFS(G564:$N564,1)),F$372)+1))</f>
        <v>0</v>
      </c>
      <c r="G564" s="308">
        <f ca="1">IF($A564&lt;&gt;G$373,0,IF($A564&lt;&gt;$A563,1,MOD(G563-1+(COUNTIFS(H$373:$N$373,$A564)=COUNTIFS(H564:$N564,1)),G$372)+1))</f>
        <v>1</v>
      </c>
      <c r="H564" s="308">
        <f ca="1">IF($A564&lt;&gt;H$373,0,IF($A564&lt;&gt;$A563,1,MOD(H563-1+(COUNTIFS(I$373:$N$373,$A564)=COUNTIFS(I564:$N564,1)),H$372)+1))</f>
        <v>1</v>
      </c>
      <c r="I564" s="308">
        <f ca="1">IF($A564&lt;&gt;I$373,0,IF($A564&lt;&gt;$A563,1,MOD(I563-1+(COUNTIFS(N$373:$N$373,$A564)=COUNTIFS(N564:$N564,1)),I$372)+1))</f>
        <v>2</v>
      </c>
      <c r="J564" s="308"/>
      <c r="K564" s="308"/>
      <c r="L564" s="308"/>
      <c r="M564" s="308"/>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10">
        <f ca="1">IF($A565&lt;&gt;$A564,1,MOD(C564-1+(COUNTIFS(D$373:$N$373,$A565)=COUNTIFS(D565:$N565,1)),C$372)+1)</f>
        <v>1</v>
      </c>
      <c r="D565" s="308">
        <f ca="1">IF($A565&lt;&gt;D$373,0,IF($A565&lt;&gt;$A564,1,MOD(D564-1+(COUNTIFS(E$373:$N$373,$A565)=COUNTIFS(E565:$N565,1)),D$372)+1))</f>
        <v>0</v>
      </c>
      <c r="E565" s="308">
        <f ca="1">IF($A565&lt;&gt;E$373,0,IF($A565&lt;&gt;$A564,1,MOD(E564-1+(COUNTIFS(F$373:$N$373,$A565)=COUNTIFS(F565:$N565,1)),E$372)+1))</f>
        <v>0</v>
      </c>
      <c r="F565" s="308">
        <f ca="1">IF($A565&lt;&gt;F$373,0,IF($A565&lt;&gt;$A564,1,MOD(F564-1+(COUNTIFS(G$373:$N$373,$A565)=COUNTIFS(G565:$N565,1)),F$372)+1))</f>
        <v>0</v>
      </c>
      <c r="G565" s="308">
        <f ca="1">IF($A565&lt;&gt;G$373,0,IF($A565&lt;&gt;$A564,1,MOD(G564-1+(COUNTIFS(H$373:$N$373,$A565)=COUNTIFS(H565:$N565,1)),G$372)+1))</f>
        <v>1</v>
      </c>
      <c r="H565" s="308">
        <f ca="1">IF($A565&lt;&gt;H$373,0,IF($A565&lt;&gt;$A564,1,MOD(H564-1+(COUNTIFS(I$373:$N$373,$A565)=COUNTIFS(I565:$N565,1)),H$372)+1))</f>
        <v>1</v>
      </c>
      <c r="I565" s="308">
        <f ca="1">IF($A565&lt;&gt;I$373,0,IF($A565&lt;&gt;$A564,1,MOD(I564-1+(COUNTIFS(N$373:$N$373,$A565)=COUNTIFS(N565:$N565,1)),I$372)+1))</f>
        <v>3</v>
      </c>
      <c r="J565" s="308"/>
      <c r="K565" s="308"/>
      <c r="L565" s="308"/>
      <c r="M565" s="308"/>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10">
        <f ca="1">IF($A566&lt;&gt;$A565,1,MOD(C565-1+(COUNTIFS(D$373:$N$373,$A566)=COUNTIFS(D566:$N566,1)),C$372)+1)</f>
        <v>1</v>
      </c>
      <c r="D566" s="308">
        <f ca="1">IF($A566&lt;&gt;D$373,0,IF($A566&lt;&gt;$A565,1,MOD(D565-1+(COUNTIFS(E$373:$N$373,$A566)=COUNTIFS(E566:$N566,1)),D$372)+1))</f>
        <v>0</v>
      </c>
      <c r="E566" s="308">
        <f ca="1">IF($A566&lt;&gt;E$373,0,IF($A566&lt;&gt;$A565,1,MOD(E565-1+(COUNTIFS(F$373:$N$373,$A566)=COUNTIFS(F566:$N566,1)),E$372)+1))</f>
        <v>0</v>
      </c>
      <c r="F566" s="308">
        <f ca="1">IF($A566&lt;&gt;F$373,0,IF($A566&lt;&gt;$A565,1,MOD(F565-1+(COUNTIFS(G$373:$N$373,$A566)=COUNTIFS(G566:$N566,1)),F$372)+1))</f>
        <v>0</v>
      </c>
      <c r="G566" s="308">
        <f ca="1">IF($A566&lt;&gt;G$373,0,IF($A566&lt;&gt;$A565,1,MOD(G565-1+(COUNTIFS(H$373:$N$373,$A566)=COUNTIFS(H566:$N566,1)),G$372)+1))</f>
        <v>1</v>
      </c>
      <c r="H566" s="308">
        <f ca="1">IF($A566&lt;&gt;H$373,0,IF($A566&lt;&gt;$A565,1,MOD(H565-1+(COUNTIFS(I$373:$N$373,$A566)=COUNTIFS(I566:$N566,1)),H$372)+1))</f>
        <v>2</v>
      </c>
      <c r="I566" s="308">
        <f ca="1">IF($A566&lt;&gt;I$373,0,IF($A566&lt;&gt;$A565,1,MOD(I565-1+(COUNTIFS(N$373:$N$373,$A566)=COUNTIFS(N566:$N566,1)),I$372)+1))</f>
        <v>1</v>
      </c>
      <c r="J566" s="308"/>
      <c r="K566" s="308"/>
      <c r="L566" s="308"/>
      <c r="M566" s="308"/>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10">
        <f ca="1">IF($A567&lt;&gt;$A566,1,MOD(C566-1+(COUNTIFS(D$373:$N$373,$A567)=COUNTIFS(D567:$N567,1)),C$372)+1)</f>
        <v>1</v>
      </c>
      <c r="D567" s="308">
        <f ca="1">IF($A567&lt;&gt;D$373,0,IF($A567&lt;&gt;$A566,1,MOD(D566-1+(COUNTIFS(E$373:$N$373,$A567)=COUNTIFS(E567:$N567,1)),D$372)+1))</f>
        <v>0</v>
      </c>
      <c r="E567" s="308">
        <f ca="1">IF($A567&lt;&gt;E$373,0,IF($A567&lt;&gt;$A566,1,MOD(E566-1+(COUNTIFS(F$373:$N$373,$A567)=COUNTIFS(F567:$N567,1)),E$372)+1))</f>
        <v>0</v>
      </c>
      <c r="F567" s="308">
        <f ca="1">IF($A567&lt;&gt;F$373,0,IF($A567&lt;&gt;$A566,1,MOD(F566-1+(COUNTIFS(G$373:$N$373,$A567)=COUNTIFS(G567:$N567,1)),F$372)+1))</f>
        <v>0</v>
      </c>
      <c r="G567" s="308">
        <f ca="1">IF($A567&lt;&gt;G$373,0,IF($A567&lt;&gt;$A566,1,MOD(G566-1+(COUNTIFS(H$373:$N$373,$A567)=COUNTIFS(H567:$N567,1)),G$372)+1))</f>
        <v>1</v>
      </c>
      <c r="H567" s="308">
        <f ca="1">IF($A567&lt;&gt;H$373,0,IF($A567&lt;&gt;$A566,1,MOD(H566-1+(COUNTIFS(I$373:$N$373,$A567)=COUNTIFS(I567:$N567,1)),H$372)+1))</f>
        <v>2</v>
      </c>
      <c r="I567" s="308">
        <f ca="1">IF($A567&lt;&gt;I$373,0,IF($A567&lt;&gt;$A566,1,MOD(I566-1+(COUNTIFS(N$373:$N$373,$A567)=COUNTIFS(N567:$N567,1)),I$372)+1))</f>
        <v>2</v>
      </c>
      <c r="J567" s="308"/>
      <c r="K567" s="308"/>
      <c r="L567" s="308"/>
      <c r="M567" s="308"/>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10">
        <f ca="1">IF($A568&lt;&gt;$A567,1,MOD(C567-1+(COUNTIFS(D$373:$N$373,$A568)=COUNTIFS(D568:$N568,1)),C$372)+1)</f>
        <v>1</v>
      </c>
      <c r="D568" s="308">
        <f ca="1">IF($A568&lt;&gt;D$373,0,IF($A568&lt;&gt;$A567,1,MOD(D567-1+(COUNTIFS(E$373:$N$373,$A568)=COUNTIFS(E568:$N568,1)),D$372)+1))</f>
        <v>0</v>
      </c>
      <c r="E568" s="308">
        <f ca="1">IF($A568&lt;&gt;E$373,0,IF($A568&lt;&gt;$A567,1,MOD(E567-1+(COUNTIFS(F$373:$N$373,$A568)=COUNTIFS(F568:$N568,1)),E$372)+1))</f>
        <v>0</v>
      </c>
      <c r="F568" s="308">
        <f ca="1">IF($A568&lt;&gt;F$373,0,IF($A568&lt;&gt;$A567,1,MOD(F567-1+(COUNTIFS(G$373:$N$373,$A568)=COUNTIFS(G568:$N568,1)),F$372)+1))</f>
        <v>0</v>
      </c>
      <c r="G568" s="308">
        <f ca="1">IF($A568&lt;&gt;G$373,0,IF($A568&lt;&gt;$A567,1,MOD(G567-1+(COUNTIFS(H$373:$N$373,$A568)=COUNTIFS(H568:$N568,1)),G$372)+1))</f>
        <v>1</v>
      </c>
      <c r="H568" s="308">
        <f ca="1">IF($A568&lt;&gt;H$373,0,IF($A568&lt;&gt;$A567,1,MOD(H567-1+(COUNTIFS(I$373:$N$373,$A568)=COUNTIFS(I568:$N568,1)),H$372)+1))</f>
        <v>2</v>
      </c>
      <c r="I568" s="308">
        <f ca="1">IF($A568&lt;&gt;I$373,0,IF($A568&lt;&gt;$A567,1,MOD(I567-1+(COUNTIFS(N$373:$N$373,$A568)=COUNTIFS(N568:$N568,1)),I$372)+1))</f>
        <v>3</v>
      </c>
      <c r="J568" s="308"/>
      <c r="K568" s="308"/>
      <c r="L568" s="308"/>
      <c r="M568" s="308"/>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10">
        <f ca="1">IF($A569&lt;&gt;$A568,1,MOD(C568-1+(COUNTIFS(D$373:$N$373,$A569)=COUNTIFS(D569:$N569,1)),C$372)+1)</f>
        <v>1</v>
      </c>
      <c r="D569" s="308">
        <f ca="1">IF($A569&lt;&gt;D$373,0,IF($A569&lt;&gt;$A568,1,MOD(D568-1+(COUNTIFS(E$373:$N$373,$A569)=COUNTIFS(E569:$N569,1)),D$372)+1))</f>
        <v>0</v>
      </c>
      <c r="E569" s="308">
        <f ca="1">IF($A569&lt;&gt;E$373,0,IF($A569&lt;&gt;$A568,1,MOD(E568-1+(COUNTIFS(F$373:$N$373,$A569)=COUNTIFS(F569:$N569,1)),E$372)+1))</f>
        <v>0</v>
      </c>
      <c r="F569" s="308">
        <f ca="1">IF($A569&lt;&gt;F$373,0,IF($A569&lt;&gt;$A568,1,MOD(F568-1+(COUNTIFS(G$373:$N$373,$A569)=COUNTIFS(G569:$N569,1)),F$372)+1))</f>
        <v>0</v>
      </c>
      <c r="G569" s="308">
        <f ca="1">IF($A569&lt;&gt;G$373,0,IF($A569&lt;&gt;$A568,1,MOD(G568-1+(COUNTIFS(H$373:$N$373,$A569)=COUNTIFS(H569:$N569,1)),G$372)+1))</f>
        <v>1</v>
      </c>
      <c r="H569" s="308">
        <f ca="1">IF($A569&lt;&gt;H$373,0,IF($A569&lt;&gt;$A568,1,MOD(H568-1+(COUNTIFS(I$373:$N$373,$A569)=COUNTIFS(I569:$N569,1)),H$372)+1))</f>
        <v>3</v>
      </c>
      <c r="I569" s="308">
        <f ca="1">IF($A569&lt;&gt;I$373,0,IF($A569&lt;&gt;$A568,1,MOD(I568-1+(COUNTIFS(N$373:$N$373,$A569)=COUNTIFS(N569:$N569,1)),I$372)+1))</f>
        <v>1</v>
      </c>
      <c r="J569" s="308"/>
      <c r="K569" s="308"/>
      <c r="L569" s="308"/>
      <c r="M569" s="308"/>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10">
        <f ca="1">IF($A570&lt;&gt;$A569,1,MOD(C569-1+(COUNTIFS(D$373:$N$373,$A570)=COUNTIFS(D570:$N570,1)),C$372)+1)</f>
        <v>1</v>
      </c>
      <c r="D570" s="308">
        <f ca="1">IF($A570&lt;&gt;D$373,0,IF($A570&lt;&gt;$A569,1,MOD(D569-1+(COUNTIFS(E$373:$N$373,$A570)=COUNTIFS(E570:$N570,1)),D$372)+1))</f>
        <v>0</v>
      </c>
      <c r="E570" s="308">
        <f ca="1">IF($A570&lt;&gt;E$373,0,IF($A570&lt;&gt;$A569,1,MOD(E569-1+(COUNTIFS(F$373:$N$373,$A570)=COUNTIFS(F570:$N570,1)),E$372)+1))</f>
        <v>0</v>
      </c>
      <c r="F570" s="308">
        <f ca="1">IF($A570&lt;&gt;F$373,0,IF($A570&lt;&gt;$A569,1,MOD(F569-1+(COUNTIFS(G$373:$N$373,$A570)=COUNTIFS(G570:$N570,1)),F$372)+1))</f>
        <v>0</v>
      </c>
      <c r="G570" s="308">
        <f ca="1">IF($A570&lt;&gt;G$373,0,IF($A570&lt;&gt;$A569,1,MOD(G569-1+(COUNTIFS(H$373:$N$373,$A570)=COUNTIFS(H570:$N570,1)),G$372)+1))</f>
        <v>1</v>
      </c>
      <c r="H570" s="308">
        <f ca="1">IF($A570&lt;&gt;H$373,0,IF($A570&lt;&gt;$A569,1,MOD(H569-1+(COUNTIFS(I$373:$N$373,$A570)=COUNTIFS(I570:$N570,1)),H$372)+1))</f>
        <v>3</v>
      </c>
      <c r="I570" s="308">
        <f ca="1">IF($A570&lt;&gt;I$373,0,IF($A570&lt;&gt;$A569,1,MOD(I569-1+(COUNTIFS(N$373:$N$373,$A570)=COUNTIFS(N570:$N570,1)),I$372)+1))</f>
        <v>2</v>
      </c>
      <c r="J570" s="308"/>
      <c r="K570" s="308"/>
      <c r="L570" s="308"/>
      <c r="M570" s="308"/>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10">
        <f ca="1">IF($A571&lt;&gt;$A570,1,MOD(C570-1+(COUNTIFS(D$373:$N$373,$A571)=COUNTIFS(D571:$N571,1)),C$372)+1)</f>
        <v>1</v>
      </c>
      <c r="D571" s="308">
        <f ca="1">IF($A571&lt;&gt;D$373,0,IF($A571&lt;&gt;$A570,1,MOD(D570-1+(COUNTIFS(E$373:$N$373,$A571)=COUNTIFS(E571:$N571,1)),D$372)+1))</f>
        <v>0</v>
      </c>
      <c r="E571" s="308">
        <f ca="1">IF($A571&lt;&gt;E$373,0,IF($A571&lt;&gt;$A570,1,MOD(E570-1+(COUNTIFS(F$373:$N$373,$A571)=COUNTIFS(F571:$N571,1)),E$372)+1))</f>
        <v>0</v>
      </c>
      <c r="F571" s="308">
        <f ca="1">IF($A571&lt;&gt;F$373,0,IF($A571&lt;&gt;$A570,1,MOD(F570-1+(COUNTIFS(G$373:$N$373,$A571)=COUNTIFS(G571:$N571,1)),F$372)+1))</f>
        <v>0</v>
      </c>
      <c r="G571" s="308">
        <f ca="1">IF($A571&lt;&gt;G$373,0,IF($A571&lt;&gt;$A570,1,MOD(G570-1+(COUNTIFS(H$373:$N$373,$A571)=COUNTIFS(H571:$N571,1)),G$372)+1))</f>
        <v>1</v>
      </c>
      <c r="H571" s="308">
        <f ca="1">IF($A571&lt;&gt;H$373,0,IF($A571&lt;&gt;$A570,1,MOD(H570-1+(COUNTIFS(I$373:$N$373,$A571)=COUNTIFS(I571:$N571,1)),H$372)+1))</f>
        <v>3</v>
      </c>
      <c r="I571" s="308">
        <f ca="1">IF($A571&lt;&gt;I$373,0,IF($A571&lt;&gt;$A570,1,MOD(I570-1+(COUNTIFS(N$373:$N$373,$A571)=COUNTIFS(N571:$N571,1)),I$372)+1))</f>
        <v>3</v>
      </c>
      <c r="J571" s="308"/>
      <c r="K571" s="308"/>
      <c r="L571" s="308"/>
      <c r="M571" s="308"/>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10">
        <f ca="1">IF($A572&lt;&gt;$A571,1,MOD(C571-1+(COUNTIFS(D$373:$N$373,$A572)=COUNTIFS(D572:$N572,1)),C$372)+1)</f>
        <v>2</v>
      </c>
      <c r="D572" s="308">
        <f ca="1">IF($A572&lt;&gt;D$373,0,IF($A572&lt;&gt;$A571,1,MOD(D571-1+(COUNTIFS(E$373:$N$373,$A572)=COUNTIFS(E572:$N572,1)),D$372)+1))</f>
        <v>0</v>
      </c>
      <c r="E572" s="308">
        <f ca="1">IF($A572&lt;&gt;E$373,0,IF($A572&lt;&gt;$A571,1,MOD(E571-1+(COUNTIFS(F$373:$N$373,$A572)=COUNTIFS(F572:$N572,1)),E$372)+1))</f>
        <v>0</v>
      </c>
      <c r="F572" s="308">
        <f ca="1">IF($A572&lt;&gt;F$373,0,IF($A572&lt;&gt;$A571,1,MOD(F571-1+(COUNTIFS(G$373:$N$373,$A572)=COUNTIFS(G572:$N572,1)),F$372)+1))</f>
        <v>0</v>
      </c>
      <c r="G572" s="308">
        <f ca="1">IF($A572&lt;&gt;G$373,0,IF($A572&lt;&gt;$A571,1,MOD(G571-1+(COUNTIFS(H$373:$N$373,$A572)=COUNTIFS(H572:$N572,1)),G$372)+1))</f>
        <v>1</v>
      </c>
      <c r="H572" s="308">
        <f ca="1">IF($A572&lt;&gt;H$373,0,IF($A572&lt;&gt;$A571,1,MOD(H571-1+(COUNTIFS(I$373:$N$373,$A572)=COUNTIFS(I572:$N572,1)),H$372)+1))</f>
        <v>1</v>
      </c>
      <c r="I572" s="308">
        <f ca="1">IF($A572&lt;&gt;I$373,0,IF($A572&lt;&gt;$A571,1,MOD(I571-1+(COUNTIFS(N$373:$N$373,$A572)=COUNTIFS(N572:$N572,1)),I$372)+1))</f>
        <v>1</v>
      </c>
      <c r="J572" s="308"/>
      <c r="K572" s="308"/>
      <c r="L572" s="308"/>
      <c r="M572" s="308"/>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10">
        <f ca="1">IF($A573&lt;&gt;$A572,1,MOD(C572-1+(COUNTIFS(D$373:$N$373,$A573)=COUNTIFS(D573:$N573,1)),C$372)+1)</f>
        <v>2</v>
      </c>
      <c r="D573" s="308">
        <f ca="1">IF($A573&lt;&gt;D$373,0,IF($A573&lt;&gt;$A572,1,MOD(D572-1+(COUNTIFS(E$373:$N$373,$A573)=COUNTIFS(E573:$N573,1)),D$372)+1))</f>
        <v>0</v>
      </c>
      <c r="E573" s="308">
        <f ca="1">IF($A573&lt;&gt;E$373,0,IF($A573&lt;&gt;$A572,1,MOD(E572-1+(COUNTIFS(F$373:$N$373,$A573)=COUNTIFS(F573:$N573,1)),E$372)+1))</f>
        <v>0</v>
      </c>
      <c r="F573" s="308">
        <f ca="1">IF($A573&lt;&gt;F$373,0,IF($A573&lt;&gt;$A572,1,MOD(F572-1+(COUNTIFS(G$373:$N$373,$A573)=COUNTIFS(G573:$N573,1)),F$372)+1))</f>
        <v>0</v>
      </c>
      <c r="G573" s="308">
        <f ca="1">IF($A573&lt;&gt;G$373,0,IF($A573&lt;&gt;$A572,1,MOD(G572-1+(COUNTIFS(H$373:$N$373,$A573)=COUNTIFS(H573:$N573,1)),G$372)+1))</f>
        <v>1</v>
      </c>
      <c r="H573" s="308">
        <f ca="1">IF($A573&lt;&gt;H$373,0,IF($A573&lt;&gt;$A572,1,MOD(H572-1+(COUNTIFS(I$373:$N$373,$A573)=COUNTIFS(I573:$N573,1)),H$372)+1))</f>
        <v>1</v>
      </c>
      <c r="I573" s="308">
        <f ca="1">IF($A573&lt;&gt;I$373,0,IF($A573&lt;&gt;$A572,1,MOD(I572-1+(COUNTIFS(N$373:$N$373,$A573)=COUNTIFS(N573:$N573,1)),I$372)+1))</f>
        <v>2</v>
      </c>
      <c r="J573" s="308"/>
      <c r="K573" s="308"/>
      <c r="L573" s="308"/>
      <c r="M573" s="308"/>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10">
        <f ca="1">IF($A574&lt;&gt;$A573,1,MOD(C573-1+(COUNTIFS(D$373:$N$373,$A574)=COUNTIFS(D574:$N574,1)),C$372)+1)</f>
        <v>2</v>
      </c>
      <c r="D574" s="308">
        <f ca="1">IF($A574&lt;&gt;D$373,0,IF($A574&lt;&gt;$A573,1,MOD(D573-1+(COUNTIFS(E$373:$N$373,$A574)=COUNTIFS(E574:$N574,1)),D$372)+1))</f>
        <v>0</v>
      </c>
      <c r="E574" s="308">
        <f ca="1">IF($A574&lt;&gt;E$373,0,IF($A574&lt;&gt;$A573,1,MOD(E573-1+(COUNTIFS(F$373:$N$373,$A574)=COUNTIFS(F574:$N574,1)),E$372)+1))</f>
        <v>0</v>
      </c>
      <c r="F574" s="308">
        <f ca="1">IF($A574&lt;&gt;F$373,0,IF($A574&lt;&gt;$A573,1,MOD(F573-1+(COUNTIFS(G$373:$N$373,$A574)=COUNTIFS(G574:$N574,1)),F$372)+1))</f>
        <v>0</v>
      </c>
      <c r="G574" s="308">
        <f ca="1">IF($A574&lt;&gt;G$373,0,IF($A574&lt;&gt;$A573,1,MOD(G573-1+(COUNTIFS(H$373:$N$373,$A574)=COUNTIFS(H574:$N574,1)),G$372)+1))</f>
        <v>1</v>
      </c>
      <c r="H574" s="308">
        <f ca="1">IF($A574&lt;&gt;H$373,0,IF($A574&lt;&gt;$A573,1,MOD(H573-1+(COUNTIFS(I$373:$N$373,$A574)=COUNTIFS(I574:$N574,1)),H$372)+1))</f>
        <v>1</v>
      </c>
      <c r="I574" s="308">
        <f ca="1">IF($A574&lt;&gt;I$373,0,IF($A574&lt;&gt;$A573,1,MOD(I573-1+(COUNTIFS(N$373:$N$373,$A574)=COUNTIFS(N574:$N574,1)),I$372)+1))</f>
        <v>3</v>
      </c>
      <c r="J574" s="308"/>
      <c r="K574" s="308"/>
      <c r="L574" s="308"/>
      <c r="M574" s="308"/>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10">
        <f ca="1">IF($A575&lt;&gt;$A574,1,MOD(C574-1+(COUNTIFS(D$373:$N$373,$A575)=COUNTIFS(D575:$N575,1)),C$372)+1)</f>
        <v>2</v>
      </c>
      <c r="D575" s="308">
        <f ca="1">IF($A575&lt;&gt;D$373,0,IF($A575&lt;&gt;$A574,1,MOD(D574-1+(COUNTIFS(E$373:$N$373,$A575)=COUNTIFS(E575:$N575,1)),D$372)+1))</f>
        <v>0</v>
      </c>
      <c r="E575" s="308">
        <f ca="1">IF($A575&lt;&gt;E$373,0,IF($A575&lt;&gt;$A574,1,MOD(E574-1+(COUNTIFS(F$373:$N$373,$A575)=COUNTIFS(F575:$N575,1)),E$372)+1))</f>
        <v>0</v>
      </c>
      <c r="F575" s="308">
        <f ca="1">IF($A575&lt;&gt;F$373,0,IF($A575&lt;&gt;$A574,1,MOD(F574-1+(COUNTIFS(G$373:$N$373,$A575)=COUNTIFS(G575:$N575,1)),F$372)+1))</f>
        <v>0</v>
      </c>
      <c r="G575" s="308">
        <f ca="1">IF($A575&lt;&gt;G$373,0,IF($A575&lt;&gt;$A574,1,MOD(G574-1+(COUNTIFS(H$373:$N$373,$A575)=COUNTIFS(H575:$N575,1)),G$372)+1))</f>
        <v>1</v>
      </c>
      <c r="H575" s="308">
        <f ca="1">IF($A575&lt;&gt;H$373,0,IF($A575&lt;&gt;$A574,1,MOD(H574-1+(COUNTIFS(I$373:$N$373,$A575)=COUNTIFS(I575:$N575,1)),H$372)+1))</f>
        <v>2</v>
      </c>
      <c r="I575" s="308">
        <f ca="1">IF($A575&lt;&gt;I$373,0,IF($A575&lt;&gt;$A574,1,MOD(I574-1+(COUNTIFS(N$373:$N$373,$A575)=COUNTIFS(N575:$N575,1)),I$372)+1))</f>
        <v>1</v>
      </c>
      <c r="J575" s="308"/>
      <c r="K575" s="308"/>
      <c r="L575" s="308"/>
      <c r="M575" s="308"/>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10">
        <f ca="1">IF($A576&lt;&gt;$A575,1,MOD(C575-1+(COUNTIFS(D$373:$N$373,$A576)=COUNTIFS(D576:$N576,1)),C$372)+1)</f>
        <v>2</v>
      </c>
      <c r="D576" s="308">
        <f ca="1">IF($A576&lt;&gt;D$373,0,IF($A576&lt;&gt;$A575,1,MOD(D575-1+(COUNTIFS(E$373:$N$373,$A576)=COUNTIFS(E576:$N576,1)),D$372)+1))</f>
        <v>0</v>
      </c>
      <c r="E576" s="308">
        <f ca="1">IF($A576&lt;&gt;E$373,0,IF($A576&lt;&gt;$A575,1,MOD(E575-1+(COUNTIFS(F$373:$N$373,$A576)=COUNTIFS(F576:$N576,1)),E$372)+1))</f>
        <v>0</v>
      </c>
      <c r="F576" s="308">
        <f ca="1">IF($A576&lt;&gt;F$373,0,IF($A576&lt;&gt;$A575,1,MOD(F575-1+(COUNTIFS(G$373:$N$373,$A576)=COUNTIFS(G576:$N576,1)),F$372)+1))</f>
        <v>0</v>
      </c>
      <c r="G576" s="308">
        <f ca="1">IF($A576&lt;&gt;G$373,0,IF($A576&lt;&gt;$A575,1,MOD(G575-1+(COUNTIFS(H$373:$N$373,$A576)=COUNTIFS(H576:$N576,1)),G$372)+1))</f>
        <v>1</v>
      </c>
      <c r="H576" s="308">
        <f ca="1">IF($A576&lt;&gt;H$373,0,IF($A576&lt;&gt;$A575,1,MOD(H575-1+(COUNTIFS(I$373:$N$373,$A576)=COUNTIFS(I576:$N576,1)),H$372)+1))</f>
        <v>2</v>
      </c>
      <c r="I576" s="308">
        <f ca="1">IF($A576&lt;&gt;I$373,0,IF($A576&lt;&gt;$A575,1,MOD(I575-1+(COUNTIFS(N$373:$N$373,$A576)=COUNTIFS(N576:$N576,1)),I$372)+1))</f>
        <v>2</v>
      </c>
      <c r="J576" s="308"/>
      <c r="K576" s="308"/>
      <c r="L576" s="308"/>
      <c r="M576" s="308"/>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10">
        <f ca="1">IF($A577&lt;&gt;$A576,1,MOD(C576-1+(COUNTIFS(D$373:$N$373,$A577)=COUNTIFS(D577:$N577,1)),C$372)+1)</f>
        <v>2</v>
      </c>
      <c r="D577" s="308">
        <f ca="1">IF($A577&lt;&gt;D$373,0,IF($A577&lt;&gt;$A576,1,MOD(D576-1+(COUNTIFS(E$373:$N$373,$A577)=COUNTIFS(E577:$N577,1)),D$372)+1))</f>
        <v>0</v>
      </c>
      <c r="E577" s="308">
        <f ca="1">IF($A577&lt;&gt;E$373,0,IF($A577&lt;&gt;$A576,1,MOD(E576-1+(COUNTIFS(F$373:$N$373,$A577)=COUNTIFS(F577:$N577,1)),E$372)+1))</f>
        <v>0</v>
      </c>
      <c r="F577" s="308">
        <f ca="1">IF($A577&lt;&gt;F$373,0,IF($A577&lt;&gt;$A576,1,MOD(F576-1+(COUNTIFS(G$373:$N$373,$A577)=COUNTIFS(G577:$N577,1)),F$372)+1))</f>
        <v>0</v>
      </c>
      <c r="G577" s="308">
        <f ca="1">IF($A577&lt;&gt;G$373,0,IF($A577&lt;&gt;$A576,1,MOD(G576-1+(COUNTIFS(H$373:$N$373,$A577)=COUNTIFS(H577:$N577,1)),G$372)+1))</f>
        <v>1</v>
      </c>
      <c r="H577" s="308">
        <f ca="1">IF($A577&lt;&gt;H$373,0,IF($A577&lt;&gt;$A576,1,MOD(H576-1+(COUNTIFS(I$373:$N$373,$A577)=COUNTIFS(I577:$N577,1)),H$372)+1))</f>
        <v>2</v>
      </c>
      <c r="I577" s="308">
        <f ca="1">IF($A577&lt;&gt;I$373,0,IF($A577&lt;&gt;$A576,1,MOD(I576-1+(COUNTIFS(N$373:$N$373,$A577)=COUNTIFS(N577:$N577,1)),I$372)+1))</f>
        <v>3</v>
      </c>
      <c r="J577" s="308"/>
      <c r="K577" s="308"/>
      <c r="L577" s="308"/>
      <c r="M577" s="308"/>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10">
        <f ca="1">IF($A578&lt;&gt;$A577,1,MOD(C577-1+(COUNTIFS(D$373:$N$373,$A578)=COUNTIFS(D578:$N578,1)),C$372)+1)</f>
        <v>2</v>
      </c>
      <c r="D578" s="308">
        <f ca="1">IF($A578&lt;&gt;D$373,0,IF($A578&lt;&gt;$A577,1,MOD(D577-1+(COUNTIFS(E$373:$N$373,$A578)=COUNTIFS(E578:$N578,1)),D$372)+1))</f>
        <v>0</v>
      </c>
      <c r="E578" s="308">
        <f ca="1">IF($A578&lt;&gt;E$373,0,IF($A578&lt;&gt;$A577,1,MOD(E577-1+(COUNTIFS(F$373:$N$373,$A578)=COUNTIFS(F578:$N578,1)),E$372)+1))</f>
        <v>0</v>
      </c>
      <c r="F578" s="308">
        <f ca="1">IF($A578&lt;&gt;F$373,0,IF($A578&lt;&gt;$A577,1,MOD(F577-1+(COUNTIFS(G$373:$N$373,$A578)=COUNTIFS(G578:$N578,1)),F$372)+1))</f>
        <v>0</v>
      </c>
      <c r="G578" s="308">
        <f ca="1">IF($A578&lt;&gt;G$373,0,IF($A578&lt;&gt;$A577,1,MOD(G577-1+(COUNTIFS(H$373:$N$373,$A578)=COUNTIFS(H578:$N578,1)),G$372)+1))</f>
        <v>1</v>
      </c>
      <c r="H578" s="308">
        <f ca="1">IF($A578&lt;&gt;H$373,0,IF($A578&lt;&gt;$A577,1,MOD(H577-1+(COUNTIFS(I$373:$N$373,$A578)=COUNTIFS(I578:$N578,1)),H$372)+1))</f>
        <v>3</v>
      </c>
      <c r="I578" s="308">
        <f ca="1">IF($A578&lt;&gt;I$373,0,IF($A578&lt;&gt;$A577,1,MOD(I577-1+(COUNTIFS(N$373:$N$373,$A578)=COUNTIFS(N578:$N578,1)),I$372)+1))</f>
        <v>1</v>
      </c>
      <c r="J578" s="308"/>
      <c r="K578" s="308"/>
      <c r="L578" s="308"/>
      <c r="M578" s="308"/>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10">
        <f ca="1">IF($A579&lt;&gt;$A578,1,MOD(C578-1+(COUNTIFS(D$373:$N$373,$A579)=COUNTIFS(D579:$N579,1)),C$372)+1)</f>
        <v>2</v>
      </c>
      <c r="D579" s="308">
        <f ca="1">IF($A579&lt;&gt;D$373,0,IF($A579&lt;&gt;$A578,1,MOD(D578-1+(COUNTIFS(E$373:$N$373,$A579)=COUNTIFS(E579:$N579,1)),D$372)+1))</f>
        <v>0</v>
      </c>
      <c r="E579" s="308">
        <f ca="1">IF($A579&lt;&gt;E$373,0,IF($A579&lt;&gt;$A578,1,MOD(E578-1+(COUNTIFS(F$373:$N$373,$A579)=COUNTIFS(F579:$N579,1)),E$372)+1))</f>
        <v>0</v>
      </c>
      <c r="F579" s="308">
        <f ca="1">IF($A579&lt;&gt;F$373,0,IF($A579&lt;&gt;$A578,1,MOD(F578-1+(COUNTIFS(G$373:$N$373,$A579)=COUNTIFS(G579:$N579,1)),F$372)+1))</f>
        <v>0</v>
      </c>
      <c r="G579" s="308">
        <f ca="1">IF($A579&lt;&gt;G$373,0,IF($A579&lt;&gt;$A578,1,MOD(G578-1+(COUNTIFS(H$373:$N$373,$A579)=COUNTIFS(H579:$N579,1)),G$372)+1))</f>
        <v>1</v>
      </c>
      <c r="H579" s="308">
        <f ca="1">IF($A579&lt;&gt;H$373,0,IF($A579&lt;&gt;$A578,1,MOD(H578-1+(COUNTIFS(I$373:$N$373,$A579)=COUNTIFS(I579:$N579,1)),H$372)+1))</f>
        <v>3</v>
      </c>
      <c r="I579" s="308">
        <f ca="1">IF($A579&lt;&gt;I$373,0,IF($A579&lt;&gt;$A578,1,MOD(I578-1+(COUNTIFS(N$373:$N$373,$A579)=COUNTIFS(N579:$N579,1)),I$372)+1))</f>
        <v>2</v>
      </c>
      <c r="J579" s="308"/>
      <c r="K579" s="308"/>
      <c r="L579" s="308"/>
      <c r="M579" s="308"/>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10">
        <f ca="1">IF($A580&lt;&gt;$A579,1,MOD(C579-1+(COUNTIFS(D$373:$N$373,$A580)=COUNTIFS(D580:$N580,1)),C$372)+1)</f>
        <v>2</v>
      </c>
      <c r="D580" s="308">
        <f ca="1">IF($A580&lt;&gt;D$373,0,IF($A580&lt;&gt;$A579,1,MOD(D579-1+(COUNTIFS(E$373:$N$373,$A580)=COUNTIFS(E580:$N580,1)),D$372)+1))</f>
        <v>0</v>
      </c>
      <c r="E580" s="308">
        <f ca="1">IF($A580&lt;&gt;E$373,0,IF($A580&lt;&gt;$A579,1,MOD(E579-1+(COUNTIFS(F$373:$N$373,$A580)=COUNTIFS(F580:$N580,1)),E$372)+1))</f>
        <v>0</v>
      </c>
      <c r="F580" s="308">
        <f ca="1">IF($A580&lt;&gt;F$373,0,IF($A580&lt;&gt;$A579,1,MOD(F579-1+(COUNTIFS(G$373:$N$373,$A580)=COUNTIFS(G580:$N580,1)),F$372)+1))</f>
        <v>0</v>
      </c>
      <c r="G580" s="308">
        <f ca="1">IF($A580&lt;&gt;G$373,0,IF($A580&lt;&gt;$A579,1,MOD(G579-1+(COUNTIFS(H$373:$N$373,$A580)=COUNTIFS(H580:$N580,1)),G$372)+1))</f>
        <v>1</v>
      </c>
      <c r="H580" s="308">
        <f ca="1">IF($A580&lt;&gt;H$373,0,IF($A580&lt;&gt;$A579,1,MOD(H579-1+(COUNTIFS(I$373:$N$373,$A580)=COUNTIFS(I580:$N580,1)),H$372)+1))</f>
        <v>3</v>
      </c>
      <c r="I580" s="308">
        <f ca="1">IF($A580&lt;&gt;I$373,0,IF($A580&lt;&gt;$A579,1,MOD(I579-1+(COUNTIFS(N$373:$N$373,$A580)=COUNTIFS(N580:$N580,1)),I$372)+1))</f>
        <v>3</v>
      </c>
      <c r="J580" s="308"/>
      <c r="K580" s="308"/>
      <c r="L580" s="308"/>
      <c r="M580" s="308"/>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10">
        <f ca="1">IF($A581&lt;&gt;$A580,1,MOD(C580-1+(COUNTIFS(D$373:$N$373,$A581)=COUNTIFS(D581:$N581,1)),C$372)+1)</f>
        <v>3</v>
      </c>
      <c r="D581" s="308">
        <f ca="1">IF($A581&lt;&gt;D$373,0,IF($A581&lt;&gt;$A580,1,MOD(D580-1+(COUNTIFS(E$373:$N$373,$A581)=COUNTIFS(E581:$N581,1)),D$372)+1))</f>
        <v>0</v>
      </c>
      <c r="E581" s="308">
        <f ca="1">IF($A581&lt;&gt;E$373,0,IF($A581&lt;&gt;$A580,1,MOD(E580-1+(COUNTIFS(F$373:$N$373,$A581)=COUNTIFS(F581:$N581,1)),E$372)+1))</f>
        <v>0</v>
      </c>
      <c r="F581" s="308">
        <f ca="1">IF($A581&lt;&gt;F$373,0,IF($A581&lt;&gt;$A580,1,MOD(F580-1+(COUNTIFS(G$373:$N$373,$A581)=COUNTIFS(G581:$N581,1)),F$372)+1))</f>
        <v>0</v>
      </c>
      <c r="G581" s="308">
        <f ca="1">IF($A581&lt;&gt;G$373,0,IF($A581&lt;&gt;$A580,1,MOD(G580-1+(COUNTIFS(H$373:$N$373,$A581)=COUNTIFS(H581:$N581,1)),G$372)+1))</f>
        <v>1</v>
      </c>
      <c r="H581" s="308">
        <f ca="1">IF($A581&lt;&gt;H$373,0,IF($A581&lt;&gt;$A580,1,MOD(H580-1+(COUNTIFS(I$373:$N$373,$A581)=COUNTIFS(I581:$N581,1)),H$372)+1))</f>
        <v>1</v>
      </c>
      <c r="I581" s="308">
        <f ca="1">IF($A581&lt;&gt;I$373,0,IF($A581&lt;&gt;$A580,1,MOD(I580-1+(COUNTIFS(N$373:$N$373,$A581)=COUNTIFS(N581:$N581,1)),I$372)+1))</f>
        <v>1</v>
      </c>
      <c r="J581" s="308"/>
      <c r="K581" s="308"/>
      <c r="L581" s="308"/>
      <c r="M581" s="308"/>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10">
        <f ca="1">IF($A582&lt;&gt;$A581,1,MOD(C581-1+(COUNTIFS(D$373:$N$373,$A582)=COUNTIFS(D582:$N582,1)),C$372)+1)</f>
        <v>3</v>
      </c>
      <c r="D582" s="308">
        <f ca="1">IF($A582&lt;&gt;D$373,0,IF($A582&lt;&gt;$A581,1,MOD(D581-1+(COUNTIFS(E$373:$N$373,$A582)=COUNTIFS(E582:$N582,1)),D$372)+1))</f>
        <v>0</v>
      </c>
      <c r="E582" s="308">
        <f ca="1">IF($A582&lt;&gt;E$373,0,IF($A582&lt;&gt;$A581,1,MOD(E581-1+(COUNTIFS(F$373:$N$373,$A582)=COUNTIFS(F582:$N582,1)),E$372)+1))</f>
        <v>0</v>
      </c>
      <c r="F582" s="308">
        <f ca="1">IF($A582&lt;&gt;F$373,0,IF($A582&lt;&gt;$A581,1,MOD(F581-1+(COUNTIFS(G$373:$N$373,$A582)=COUNTIFS(G582:$N582,1)),F$372)+1))</f>
        <v>0</v>
      </c>
      <c r="G582" s="308">
        <f ca="1">IF($A582&lt;&gt;G$373,0,IF($A582&lt;&gt;$A581,1,MOD(G581-1+(COUNTIFS(H$373:$N$373,$A582)=COUNTIFS(H582:$N582,1)),G$372)+1))</f>
        <v>1</v>
      </c>
      <c r="H582" s="308">
        <f ca="1">IF($A582&lt;&gt;H$373,0,IF($A582&lt;&gt;$A581,1,MOD(H581-1+(COUNTIFS(I$373:$N$373,$A582)=COUNTIFS(I582:$N582,1)),H$372)+1))</f>
        <v>1</v>
      </c>
      <c r="I582" s="308">
        <f ca="1">IF($A582&lt;&gt;I$373,0,IF($A582&lt;&gt;$A581,1,MOD(I581-1+(COUNTIFS(N$373:$N$373,$A582)=COUNTIFS(N582:$N582,1)),I$372)+1))</f>
        <v>2</v>
      </c>
      <c r="J582" s="308"/>
      <c r="K582" s="308"/>
      <c r="L582" s="308"/>
      <c r="M582" s="308"/>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10">
        <f ca="1">IF($A583&lt;&gt;$A582,1,MOD(C582-1+(COUNTIFS(D$373:$N$373,$A583)=COUNTIFS(D583:$N583,1)),C$372)+1)</f>
        <v>3</v>
      </c>
      <c r="D583" s="308">
        <f ca="1">IF($A583&lt;&gt;D$373,0,IF($A583&lt;&gt;$A582,1,MOD(D582-1+(COUNTIFS(E$373:$N$373,$A583)=COUNTIFS(E583:$N583,1)),D$372)+1))</f>
        <v>0</v>
      </c>
      <c r="E583" s="308">
        <f ca="1">IF($A583&lt;&gt;E$373,0,IF($A583&lt;&gt;$A582,1,MOD(E582-1+(COUNTIFS(F$373:$N$373,$A583)=COUNTIFS(F583:$N583,1)),E$372)+1))</f>
        <v>0</v>
      </c>
      <c r="F583" s="308">
        <f ca="1">IF($A583&lt;&gt;F$373,0,IF($A583&lt;&gt;$A582,1,MOD(F582-1+(COUNTIFS(G$373:$N$373,$A583)=COUNTIFS(G583:$N583,1)),F$372)+1))</f>
        <v>0</v>
      </c>
      <c r="G583" s="308">
        <f ca="1">IF($A583&lt;&gt;G$373,0,IF($A583&lt;&gt;$A582,1,MOD(G582-1+(COUNTIFS(H$373:$N$373,$A583)=COUNTIFS(H583:$N583,1)),G$372)+1))</f>
        <v>1</v>
      </c>
      <c r="H583" s="308">
        <f ca="1">IF($A583&lt;&gt;H$373,0,IF($A583&lt;&gt;$A582,1,MOD(H582-1+(COUNTIFS(I$373:$N$373,$A583)=COUNTIFS(I583:$N583,1)),H$372)+1))</f>
        <v>1</v>
      </c>
      <c r="I583" s="308">
        <f ca="1">IF($A583&lt;&gt;I$373,0,IF($A583&lt;&gt;$A582,1,MOD(I582-1+(COUNTIFS(N$373:$N$373,$A583)=COUNTIFS(N583:$N583,1)),I$372)+1))</f>
        <v>3</v>
      </c>
      <c r="J583" s="308"/>
      <c r="K583" s="308"/>
      <c r="L583" s="308"/>
      <c r="M583" s="308"/>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10">
        <f ca="1">IF($A584&lt;&gt;$A583,1,MOD(C583-1+(COUNTIFS(D$373:$N$373,$A584)=COUNTIFS(D584:$N584,1)),C$372)+1)</f>
        <v>3</v>
      </c>
      <c r="D584" s="308">
        <f ca="1">IF($A584&lt;&gt;D$373,0,IF($A584&lt;&gt;$A583,1,MOD(D583-1+(COUNTIFS(E$373:$N$373,$A584)=COUNTIFS(E584:$N584,1)),D$372)+1))</f>
        <v>0</v>
      </c>
      <c r="E584" s="308">
        <f ca="1">IF($A584&lt;&gt;E$373,0,IF($A584&lt;&gt;$A583,1,MOD(E583-1+(COUNTIFS(F$373:$N$373,$A584)=COUNTIFS(F584:$N584,1)),E$372)+1))</f>
        <v>0</v>
      </c>
      <c r="F584" s="308">
        <f ca="1">IF($A584&lt;&gt;F$373,0,IF($A584&lt;&gt;$A583,1,MOD(F583-1+(COUNTIFS(G$373:$N$373,$A584)=COUNTIFS(G584:$N584,1)),F$372)+1))</f>
        <v>0</v>
      </c>
      <c r="G584" s="308">
        <f ca="1">IF($A584&lt;&gt;G$373,0,IF($A584&lt;&gt;$A583,1,MOD(G583-1+(COUNTIFS(H$373:$N$373,$A584)=COUNTIFS(H584:$N584,1)),G$372)+1))</f>
        <v>1</v>
      </c>
      <c r="H584" s="308">
        <f ca="1">IF($A584&lt;&gt;H$373,0,IF($A584&lt;&gt;$A583,1,MOD(H583-1+(COUNTIFS(I$373:$N$373,$A584)=COUNTIFS(I584:$N584,1)),H$372)+1))</f>
        <v>2</v>
      </c>
      <c r="I584" s="308">
        <f ca="1">IF($A584&lt;&gt;I$373,0,IF($A584&lt;&gt;$A583,1,MOD(I583-1+(COUNTIFS(N$373:$N$373,$A584)=COUNTIFS(N584:$N584,1)),I$372)+1))</f>
        <v>1</v>
      </c>
      <c r="J584" s="308"/>
      <c r="K584" s="308"/>
      <c r="L584" s="308"/>
      <c r="M584" s="308"/>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10">
        <f ca="1">IF($A585&lt;&gt;$A584,1,MOD(C584-1+(COUNTIFS(D$373:$N$373,$A585)=COUNTIFS(D585:$N585,1)),C$372)+1)</f>
        <v>3</v>
      </c>
      <c r="D585" s="308">
        <f ca="1">IF($A585&lt;&gt;D$373,0,IF($A585&lt;&gt;$A584,1,MOD(D584-1+(COUNTIFS(E$373:$N$373,$A585)=COUNTIFS(E585:$N585,1)),D$372)+1))</f>
        <v>0</v>
      </c>
      <c r="E585" s="308">
        <f ca="1">IF($A585&lt;&gt;E$373,0,IF($A585&lt;&gt;$A584,1,MOD(E584-1+(COUNTIFS(F$373:$N$373,$A585)=COUNTIFS(F585:$N585,1)),E$372)+1))</f>
        <v>0</v>
      </c>
      <c r="F585" s="308">
        <f ca="1">IF($A585&lt;&gt;F$373,0,IF($A585&lt;&gt;$A584,1,MOD(F584-1+(COUNTIFS(G$373:$N$373,$A585)=COUNTIFS(G585:$N585,1)),F$372)+1))</f>
        <v>0</v>
      </c>
      <c r="G585" s="308">
        <f ca="1">IF($A585&lt;&gt;G$373,0,IF($A585&lt;&gt;$A584,1,MOD(G584-1+(COUNTIFS(H$373:$N$373,$A585)=COUNTIFS(H585:$N585,1)),G$372)+1))</f>
        <v>1</v>
      </c>
      <c r="H585" s="308">
        <f ca="1">IF($A585&lt;&gt;H$373,0,IF($A585&lt;&gt;$A584,1,MOD(H584-1+(COUNTIFS(I$373:$N$373,$A585)=COUNTIFS(I585:$N585,1)),H$372)+1))</f>
        <v>2</v>
      </c>
      <c r="I585" s="308">
        <f ca="1">IF($A585&lt;&gt;I$373,0,IF($A585&lt;&gt;$A584,1,MOD(I584-1+(COUNTIFS(N$373:$N$373,$A585)=COUNTIFS(N585:$N585,1)),I$372)+1))</f>
        <v>2</v>
      </c>
      <c r="J585" s="308"/>
      <c r="K585" s="308"/>
      <c r="L585" s="308"/>
      <c r="M585" s="308"/>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10">
        <f ca="1">IF($A586&lt;&gt;$A585,1,MOD(C585-1+(COUNTIFS(D$373:$N$373,$A586)=COUNTIFS(D586:$N586,1)),C$372)+1)</f>
        <v>3</v>
      </c>
      <c r="D586" s="308">
        <f ca="1">IF($A586&lt;&gt;D$373,0,IF($A586&lt;&gt;$A585,1,MOD(D585-1+(COUNTIFS(E$373:$N$373,$A586)=COUNTIFS(E586:$N586,1)),D$372)+1))</f>
        <v>0</v>
      </c>
      <c r="E586" s="308">
        <f ca="1">IF($A586&lt;&gt;E$373,0,IF($A586&lt;&gt;$A585,1,MOD(E585-1+(COUNTIFS(F$373:$N$373,$A586)=COUNTIFS(F586:$N586,1)),E$372)+1))</f>
        <v>0</v>
      </c>
      <c r="F586" s="308">
        <f ca="1">IF($A586&lt;&gt;F$373,0,IF($A586&lt;&gt;$A585,1,MOD(F585-1+(COUNTIFS(G$373:$N$373,$A586)=COUNTIFS(G586:$N586,1)),F$372)+1))</f>
        <v>0</v>
      </c>
      <c r="G586" s="308">
        <f ca="1">IF($A586&lt;&gt;G$373,0,IF($A586&lt;&gt;$A585,1,MOD(G585-1+(COUNTIFS(H$373:$N$373,$A586)=COUNTIFS(H586:$N586,1)),G$372)+1))</f>
        <v>1</v>
      </c>
      <c r="H586" s="308">
        <f ca="1">IF($A586&lt;&gt;H$373,0,IF($A586&lt;&gt;$A585,1,MOD(H585-1+(COUNTIFS(I$373:$N$373,$A586)=COUNTIFS(I586:$N586,1)),H$372)+1))</f>
        <v>2</v>
      </c>
      <c r="I586" s="308">
        <f ca="1">IF($A586&lt;&gt;I$373,0,IF($A586&lt;&gt;$A585,1,MOD(I585-1+(COUNTIFS(N$373:$N$373,$A586)=COUNTIFS(N586:$N586,1)),I$372)+1))</f>
        <v>3</v>
      </c>
      <c r="J586" s="308"/>
      <c r="K586" s="308"/>
      <c r="L586" s="308"/>
      <c r="M586" s="308"/>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10">
        <f ca="1">IF($A587&lt;&gt;$A586,1,MOD(C586-1+(COUNTIFS(D$373:$N$373,$A587)=COUNTIFS(D587:$N587,1)),C$372)+1)</f>
        <v>3</v>
      </c>
      <c r="D587" s="308">
        <f ca="1">IF($A587&lt;&gt;D$373,0,IF($A587&lt;&gt;$A586,1,MOD(D586-1+(COUNTIFS(E$373:$N$373,$A587)=COUNTIFS(E587:$N587,1)),D$372)+1))</f>
        <v>0</v>
      </c>
      <c r="E587" s="308">
        <f ca="1">IF($A587&lt;&gt;E$373,0,IF($A587&lt;&gt;$A586,1,MOD(E586-1+(COUNTIFS(F$373:$N$373,$A587)=COUNTIFS(F587:$N587,1)),E$372)+1))</f>
        <v>0</v>
      </c>
      <c r="F587" s="308">
        <f ca="1">IF($A587&lt;&gt;F$373,0,IF($A587&lt;&gt;$A586,1,MOD(F586-1+(COUNTIFS(G$373:$N$373,$A587)=COUNTIFS(G587:$N587,1)),F$372)+1))</f>
        <v>0</v>
      </c>
      <c r="G587" s="308">
        <f ca="1">IF($A587&lt;&gt;G$373,0,IF($A587&lt;&gt;$A586,1,MOD(G586-1+(COUNTIFS(H$373:$N$373,$A587)=COUNTIFS(H587:$N587,1)),G$372)+1))</f>
        <v>1</v>
      </c>
      <c r="H587" s="308">
        <f ca="1">IF($A587&lt;&gt;H$373,0,IF($A587&lt;&gt;$A586,1,MOD(H586-1+(COUNTIFS(I$373:$N$373,$A587)=COUNTIFS(I587:$N587,1)),H$372)+1))</f>
        <v>3</v>
      </c>
      <c r="I587" s="308">
        <f ca="1">IF($A587&lt;&gt;I$373,0,IF($A587&lt;&gt;$A586,1,MOD(I586-1+(COUNTIFS(N$373:$N$373,$A587)=COUNTIFS(N587:$N587,1)),I$372)+1))</f>
        <v>1</v>
      </c>
      <c r="J587" s="308"/>
      <c r="K587" s="308"/>
      <c r="L587" s="308"/>
      <c r="M587" s="308"/>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10">
        <f ca="1">IF($A588&lt;&gt;$A587,1,MOD(C587-1+(COUNTIFS(D$373:$N$373,$A588)=COUNTIFS(D588:$N588,1)),C$372)+1)</f>
        <v>3</v>
      </c>
      <c r="D588" s="308">
        <f ca="1">IF($A588&lt;&gt;D$373,0,IF($A588&lt;&gt;$A587,1,MOD(D587-1+(COUNTIFS(E$373:$N$373,$A588)=COUNTIFS(E588:$N588,1)),D$372)+1))</f>
        <v>0</v>
      </c>
      <c r="E588" s="308">
        <f ca="1">IF($A588&lt;&gt;E$373,0,IF($A588&lt;&gt;$A587,1,MOD(E587-1+(COUNTIFS(F$373:$N$373,$A588)=COUNTIFS(F588:$N588,1)),E$372)+1))</f>
        <v>0</v>
      </c>
      <c r="F588" s="308">
        <f ca="1">IF($A588&lt;&gt;F$373,0,IF($A588&lt;&gt;$A587,1,MOD(F587-1+(COUNTIFS(G$373:$N$373,$A588)=COUNTIFS(G588:$N588,1)),F$372)+1))</f>
        <v>0</v>
      </c>
      <c r="G588" s="308">
        <f ca="1">IF($A588&lt;&gt;G$373,0,IF($A588&lt;&gt;$A587,1,MOD(G587-1+(COUNTIFS(H$373:$N$373,$A588)=COUNTIFS(H588:$N588,1)),G$372)+1))</f>
        <v>1</v>
      </c>
      <c r="H588" s="308">
        <f ca="1">IF($A588&lt;&gt;H$373,0,IF($A588&lt;&gt;$A587,1,MOD(H587-1+(COUNTIFS(I$373:$N$373,$A588)=COUNTIFS(I588:$N588,1)),H$372)+1))</f>
        <v>3</v>
      </c>
      <c r="I588" s="308">
        <f ca="1">IF($A588&lt;&gt;I$373,0,IF($A588&lt;&gt;$A587,1,MOD(I587-1+(COUNTIFS(N$373:$N$373,$A588)=COUNTIFS(N588:$N588,1)),I$372)+1))</f>
        <v>2</v>
      </c>
      <c r="J588" s="308"/>
      <c r="K588" s="308"/>
      <c r="L588" s="308"/>
      <c r="M588" s="308"/>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10">
        <f ca="1">IF($A589&lt;&gt;$A588,1,MOD(C588-1+(COUNTIFS(D$373:$N$373,$A589)=COUNTIFS(D589:$N589,1)),C$372)+1)</f>
        <v>3</v>
      </c>
      <c r="D589" s="308">
        <f ca="1">IF($A589&lt;&gt;D$373,0,IF($A589&lt;&gt;$A588,1,MOD(D588-1+(COUNTIFS(E$373:$N$373,$A589)=COUNTIFS(E589:$N589,1)),D$372)+1))</f>
        <v>0</v>
      </c>
      <c r="E589" s="308">
        <f ca="1">IF($A589&lt;&gt;E$373,0,IF($A589&lt;&gt;$A588,1,MOD(E588-1+(COUNTIFS(F$373:$N$373,$A589)=COUNTIFS(F589:$N589,1)),E$372)+1))</f>
        <v>0</v>
      </c>
      <c r="F589" s="308">
        <f ca="1">IF($A589&lt;&gt;F$373,0,IF($A589&lt;&gt;$A588,1,MOD(F588-1+(COUNTIFS(G$373:$N$373,$A589)=COUNTIFS(G589:$N589,1)),F$372)+1))</f>
        <v>0</v>
      </c>
      <c r="G589" s="308">
        <f ca="1">IF($A589&lt;&gt;G$373,0,IF($A589&lt;&gt;$A588,1,MOD(G588-1+(COUNTIFS(H$373:$N$373,$A589)=COUNTIFS(H589:$N589,1)),G$372)+1))</f>
        <v>1</v>
      </c>
      <c r="H589" s="308">
        <f ca="1">IF($A589&lt;&gt;H$373,0,IF($A589&lt;&gt;$A588,1,MOD(H588-1+(COUNTIFS(I$373:$N$373,$A589)=COUNTIFS(I589:$N589,1)),H$372)+1))</f>
        <v>3</v>
      </c>
      <c r="I589" s="308">
        <f ca="1">IF($A589&lt;&gt;I$373,0,IF($A589&lt;&gt;$A588,1,MOD(I588-1+(COUNTIFS(N$373:$N$373,$A589)=COUNTIFS(N589:$N589,1)),I$372)+1))</f>
        <v>3</v>
      </c>
      <c r="J589" s="308"/>
      <c r="K589" s="308"/>
      <c r="L589" s="308"/>
      <c r="M589" s="308"/>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10">
        <f ca="1">IF($A590&lt;&gt;$A589,1,MOD(C589-1+(COUNTIFS(D$373:$N$373,$A590)=COUNTIFS(D590:$N590,1)),C$372)+1)</f>
        <v>1</v>
      </c>
      <c r="D590" s="308">
        <f ca="1">IF($A590&lt;&gt;D$373,0,IF($A590&lt;&gt;$A589,1,MOD(D589-1+(COUNTIFS(E$373:$N$373,$A590)=COUNTIFS(E590:$N590,1)),D$372)+1))</f>
        <v>0</v>
      </c>
      <c r="E590" s="308">
        <f ca="1">IF($A590&lt;&gt;E$373,0,IF($A590&lt;&gt;$A589,1,MOD(E589-1+(COUNTIFS(F$373:$N$373,$A590)=COUNTIFS(F590:$N590,1)),E$372)+1))</f>
        <v>0</v>
      </c>
      <c r="F590" s="308">
        <f ca="1">IF($A590&lt;&gt;F$373,0,IF($A590&lt;&gt;$A589,1,MOD(F589-1+(COUNTIFS(G$373:$N$373,$A590)=COUNTIFS(G590:$N590,1)),F$372)+1))</f>
        <v>0</v>
      </c>
      <c r="G590" s="308">
        <f ca="1">IF($A590&lt;&gt;G$373,0,IF($A590&lt;&gt;$A589,1,MOD(G589-1+(COUNTIFS(H$373:$N$373,$A590)=COUNTIFS(H590:$N590,1)),G$372)+1))</f>
        <v>1</v>
      </c>
      <c r="H590" s="308">
        <f ca="1">IF($A590&lt;&gt;H$373,0,IF($A590&lt;&gt;$A589,1,MOD(H589-1+(COUNTIFS(I$373:$N$373,$A590)=COUNTIFS(I590:$N590,1)),H$372)+1))</f>
        <v>1</v>
      </c>
      <c r="I590" s="308">
        <f ca="1">IF($A590&lt;&gt;I$373,0,IF($A590&lt;&gt;$A589,1,MOD(I589-1+(COUNTIFS(N$373:$N$373,$A590)=COUNTIFS(N590:$N590,1)),I$372)+1))</f>
        <v>1</v>
      </c>
      <c r="J590" s="308"/>
      <c r="K590" s="308"/>
      <c r="L590" s="308"/>
      <c r="M590" s="308"/>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10">
        <f ca="1">IF($A591&lt;&gt;$A590,1,MOD(C590-1+(COUNTIFS(D$373:$N$373,$A591)=COUNTIFS(D591:$N591,1)),C$372)+1)</f>
        <v>1</v>
      </c>
      <c r="D591" s="308">
        <f ca="1">IF($A591&lt;&gt;D$373,0,IF($A591&lt;&gt;$A590,1,MOD(D590-1+(COUNTIFS(E$373:$N$373,$A591)=COUNTIFS(E591:$N591,1)),D$372)+1))</f>
        <v>0</v>
      </c>
      <c r="E591" s="308">
        <f ca="1">IF($A591&lt;&gt;E$373,0,IF($A591&lt;&gt;$A590,1,MOD(E590-1+(COUNTIFS(F$373:$N$373,$A591)=COUNTIFS(F591:$N591,1)),E$372)+1))</f>
        <v>0</v>
      </c>
      <c r="F591" s="308">
        <f ca="1">IF($A591&lt;&gt;F$373,0,IF($A591&lt;&gt;$A590,1,MOD(F590-1+(COUNTIFS(G$373:$N$373,$A591)=COUNTIFS(G591:$N591,1)),F$372)+1))</f>
        <v>0</v>
      </c>
      <c r="G591" s="308">
        <f ca="1">IF($A591&lt;&gt;G$373,0,IF($A591&lt;&gt;$A590,1,MOD(G590-1+(COUNTIFS(H$373:$N$373,$A591)=COUNTIFS(H591:$N591,1)),G$372)+1))</f>
        <v>1</v>
      </c>
      <c r="H591" s="308">
        <f ca="1">IF($A591&lt;&gt;H$373,0,IF($A591&lt;&gt;$A590,1,MOD(H590-1+(COUNTIFS(I$373:$N$373,$A591)=COUNTIFS(I591:$N591,1)),H$372)+1))</f>
        <v>1</v>
      </c>
      <c r="I591" s="308">
        <f ca="1">IF($A591&lt;&gt;I$373,0,IF($A591&lt;&gt;$A590,1,MOD(I590-1+(COUNTIFS(N$373:$N$373,$A591)=COUNTIFS(N591:$N591,1)),I$372)+1))</f>
        <v>2</v>
      </c>
      <c r="J591" s="308"/>
      <c r="K591" s="308"/>
      <c r="L591" s="308"/>
      <c r="M591" s="308"/>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10">
        <f ca="1">IF($A592&lt;&gt;$A591,1,MOD(C591-1+(COUNTIFS(D$373:$N$373,$A592)=COUNTIFS(D592:$N592,1)),C$372)+1)</f>
        <v>1</v>
      </c>
      <c r="D592" s="308">
        <f ca="1">IF($A592&lt;&gt;D$373,0,IF($A592&lt;&gt;$A591,1,MOD(D591-1+(COUNTIFS(E$373:$N$373,$A592)=COUNTIFS(E592:$N592,1)),D$372)+1))</f>
        <v>0</v>
      </c>
      <c r="E592" s="308">
        <f ca="1">IF($A592&lt;&gt;E$373,0,IF($A592&lt;&gt;$A591,1,MOD(E591-1+(COUNTIFS(F$373:$N$373,$A592)=COUNTIFS(F592:$N592,1)),E$372)+1))</f>
        <v>0</v>
      </c>
      <c r="F592" s="308">
        <f ca="1">IF($A592&lt;&gt;F$373,0,IF($A592&lt;&gt;$A591,1,MOD(F591-1+(COUNTIFS(G$373:$N$373,$A592)=COUNTIFS(G592:$N592,1)),F$372)+1))</f>
        <v>0</v>
      </c>
      <c r="G592" s="308">
        <f ca="1">IF($A592&lt;&gt;G$373,0,IF($A592&lt;&gt;$A591,1,MOD(G591-1+(COUNTIFS(H$373:$N$373,$A592)=COUNTIFS(H592:$N592,1)),G$372)+1))</f>
        <v>1</v>
      </c>
      <c r="H592" s="308">
        <f ca="1">IF($A592&lt;&gt;H$373,0,IF($A592&lt;&gt;$A591,1,MOD(H591-1+(COUNTIFS(I$373:$N$373,$A592)=COUNTIFS(I592:$N592,1)),H$372)+1))</f>
        <v>1</v>
      </c>
      <c r="I592" s="308">
        <f ca="1">IF($A592&lt;&gt;I$373,0,IF($A592&lt;&gt;$A591,1,MOD(I591-1+(COUNTIFS(N$373:$N$373,$A592)=COUNTIFS(N592:$N592,1)),I$372)+1))</f>
        <v>3</v>
      </c>
      <c r="J592" s="308"/>
      <c r="K592" s="308"/>
      <c r="L592" s="308"/>
      <c r="M592" s="308"/>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10">
        <f ca="1">IF($A593&lt;&gt;$A592,1,MOD(C592-1+(COUNTIFS(D$373:$N$373,$A593)=COUNTIFS(D593:$N593,1)),C$372)+1)</f>
        <v>1</v>
      </c>
      <c r="D593" s="308">
        <f ca="1">IF($A593&lt;&gt;D$373,0,IF($A593&lt;&gt;$A592,1,MOD(D592-1+(COUNTIFS(E$373:$N$373,$A593)=COUNTIFS(E593:$N593,1)),D$372)+1))</f>
        <v>0</v>
      </c>
      <c r="E593" s="308">
        <f ca="1">IF($A593&lt;&gt;E$373,0,IF($A593&lt;&gt;$A592,1,MOD(E592-1+(COUNTIFS(F$373:$N$373,$A593)=COUNTIFS(F593:$N593,1)),E$372)+1))</f>
        <v>0</v>
      </c>
      <c r="F593" s="308">
        <f ca="1">IF($A593&lt;&gt;F$373,0,IF($A593&lt;&gt;$A592,1,MOD(F592-1+(COUNTIFS(G$373:$N$373,$A593)=COUNTIFS(G593:$N593,1)),F$372)+1))</f>
        <v>0</v>
      </c>
      <c r="G593" s="308">
        <f ca="1">IF($A593&lt;&gt;G$373,0,IF($A593&lt;&gt;$A592,1,MOD(G592-1+(COUNTIFS(H$373:$N$373,$A593)=COUNTIFS(H593:$N593,1)),G$372)+1))</f>
        <v>1</v>
      </c>
      <c r="H593" s="308">
        <f ca="1">IF($A593&lt;&gt;H$373,0,IF($A593&lt;&gt;$A592,1,MOD(H592-1+(COUNTIFS(I$373:$N$373,$A593)=COUNTIFS(I593:$N593,1)),H$372)+1))</f>
        <v>2</v>
      </c>
      <c r="I593" s="308">
        <f ca="1">IF($A593&lt;&gt;I$373,0,IF($A593&lt;&gt;$A592,1,MOD(I592-1+(COUNTIFS(N$373:$N$373,$A593)=COUNTIFS(N593:$N593,1)),I$372)+1))</f>
        <v>1</v>
      </c>
      <c r="J593" s="308"/>
      <c r="K593" s="308"/>
      <c r="L593" s="308"/>
      <c r="M593" s="308"/>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10">
        <f ca="1">IF($A594&lt;&gt;$A593,1,MOD(C593-1+(COUNTIFS(D$373:$N$373,$A594)=COUNTIFS(D594:$N594,1)),C$372)+1)</f>
        <v>1</v>
      </c>
      <c r="D594" s="308">
        <f ca="1">IF($A594&lt;&gt;D$373,0,IF($A594&lt;&gt;$A593,1,MOD(D593-1+(COUNTIFS(E$373:$N$373,$A594)=COUNTIFS(E594:$N594,1)),D$372)+1))</f>
        <v>0</v>
      </c>
      <c r="E594" s="308">
        <f ca="1">IF($A594&lt;&gt;E$373,0,IF($A594&lt;&gt;$A593,1,MOD(E593-1+(COUNTIFS(F$373:$N$373,$A594)=COUNTIFS(F594:$N594,1)),E$372)+1))</f>
        <v>0</v>
      </c>
      <c r="F594" s="308">
        <f ca="1">IF($A594&lt;&gt;F$373,0,IF($A594&lt;&gt;$A593,1,MOD(F593-1+(COUNTIFS(G$373:$N$373,$A594)=COUNTIFS(G594:$N594,1)),F$372)+1))</f>
        <v>0</v>
      </c>
      <c r="G594" s="308">
        <f ca="1">IF($A594&lt;&gt;G$373,0,IF($A594&lt;&gt;$A593,1,MOD(G593-1+(COUNTIFS(H$373:$N$373,$A594)=COUNTIFS(H594:$N594,1)),G$372)+1))</f>
        <v>1</v>
      </c>
      <c r="H594" s="308">
        <f ca="1">IF($A594&lt;&gt;H$373,0,IF($A594&lt;&gt;$A593,1,MOD(H593-1+(COUNTIFS(I$373:$N$373,$A594)=COUNTIFS(I594:$N594,1)),H$372)+1))</f>
        <v>2</v>
      </c>
      <c r="I594" s="308">
        <f ca="1">IF($A594&lt;&gt;I$373,0,IF($A594&lt;&gt;$A593,1,MOD(I593-1+(COUNTIFS(N$373:$N$373,$A594)=COUNTIFS(N594:$N594,1)),I$372)+1))</f>
        <v>2</v>
      </c>
      <c r="J594" s="308"/>
      <c r="K594" s="308"/>
      <c r="L594" s="308"/>
      <c r="M594" s="308"/>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10">
        <f ca="1">IF($A595&lt;&gt;$A594,1,MOD(C594-1+(COUNTIFS(D$373:$N$373,$A595)=COUNTIFS(D595:$N595,1)),C$372)+1)</f>
        <v>1</v>
      </c>
      <c r="D595" s="308">
        <f ca="1">IF($A595&lt;&gt;D$373,0,IF($A595&lt;&gt;$A594,1,MOD(D594-1+(COUNTIFS(E$373:$N$373,$A595)=COUNTIFS(E595:$N595,1)),D$372)+1))</f>
        <v>0</v>
      </c>
      <c r="E595" s="308">
        <f ca="1">IF($A595&lt;&gt;E$373,0,IF($A595&lt;&gt;$A594,1,MOD(E594-1+(COUNTIFS(F$373:$N$373,$A595)=COUNTIFS(F595:$N595,1)),E$372)+1))</f>
        <v>0</v>
      </c>
      <c r="F595" s="308">
        <f ca="1">IF($A595&lt;&gt;F$373,0,IF($A595&lt;&gt;$A594,1,MOD(F594-1+(COUNTIFS(G$373:$N$373,$A595)=COUNTIFS(G595:$N595,1)),F$372)+1))</f>
        <v>0</v>
      </c>
      <c r="G595" s="308">
        <f ca="1">IF($A595&lt;&gt;G$373,0,IF($A595&lt;&gt;$A594,1,MOD(G594-1+(COUNTIFS(H$373:$N$373,$A595)=COUNTIFS(H595:$N595,1)),G$372)+1))</f>
        <v>1</v>
      </c>
      <c r="H595" s="308">
        <f ca="1">IF($A595&lt;&gt;H$373,0,IF($A595&lt;&gt;$A594,1,MOD(H594-1+(COUNTIFS(I$373:$N$373,$A595)=COUNTIFS(I595:$N595,1)),H$372)+1))</f>
        <v>2</v>
      </c>
      <c r="I595" s="308">
        <f ca="1">IF($A595&lt;&gt;I$373,0,IF($A595&lt;&gt;$A594,1,MOD(I594-1+(COUNTIFS(N$373:$N$373,$A595)=COUNTIFS(N595:$N595,1)),I$372)+1))</f>
        <v>3</v>
      </c>
      <c r="J595" s="308"/>
      <c r="K595" s="308"/>
      <c r="L595" s="308"/>
      <c r="M595" s="308"/>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10">
        <f ca="1">IF($A596&lt;&gt;$A595,1,MOD(C595-1+(COUNTIFS(D$373:$N$373,$A596)=COUNTIFS(D596:$N596,1)),C$372)+1)</f>
        <v>1</v>
      </c>
      <c r="D596" s="308">
        <f ca="1">IF($A596&lt;&gt;D$373,0,IF($A596&lt;&gt;$A595,1,MOD(D595-1+(COUNTIFS(E$373:$N$373,$A596)=COUNTIFS(E596:$N596,1)),D$372)+1))</f>
        <v>0</v>
      </c>
      <c r="E596" s="308">
        <f ca="1">IF($A596&lt;&gt;E$373,0,IF($A596&lt;&gt;$A595,1,MOD(E595-1+(COUNTIFS(F$373:$N$373,$A596)=COUNTIFS(F596:$N596,1)),E$372)+1))</f>
        <v>0</v>
      </c>
      <c r="F596" s="308">
        <f ca="1">IF($A596&lt;&gt;F$373,0,IF($A596&lt;&gt;$A595,1,MOD(F595-1+(COUNTIFS(G$373:$N$373,$A596)=COUNTIFS(G596:$N596,1)),F$372)+1))</f>
        <v>0</v>
      </c>
      <c r="G596" s="308">
        <f ca="1">IF($A596&lt;&gt;G$373,0,IF($A596&lt;&gt;$A595,1,MOD(G595-1+(COUNTIFS(H$373:$N$373,$A596)=COUNTIFS(H596:$N596,1)),G$372)+1))</f>
        <v>1</v>
      </c>
      <c r="H596" s="308">
        <f ca="1">IF($A596&lt;&gt;H$373,0,IF($A596&lt;&gt;$A595,1,MOD(H595-1+(COUNTIFS(I$373:$N$373,$A596)=COUNTIFS(I596:$N596,1)),H$372)+1))</f>
        <v>3</v>
      </c>
      <c r="I596" s="308">
        <f ca="1">IF($A596&lt;&gt;I$373,0,IF($A596&lt;&gt;$A595,1,MOD(I595-1+(COUNTIFS(N$373:$N$373,$A596)=COUNTIFS(N596:$N596,1)),I$372)+1))</f>
        <v>1</v>
      </c>
      <c r="J596" s="308"/>
      <c r="K596" s="308"/>
      <c r="L596" s="308"/>
      <c r="M596" s="308"/>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10">
        <f ca="1">IF($A597&lt;&gt;$A596,1,MOD(C596-1+(COUNTIFS(D$373:$N$373,$A597)=COUNTIFS(D597:$N597,1)),C$372)+1)</f>
        <v>1</v>
      </c>
      <c r="D597" s="308">
        <f ca="1">IF($A597&lt;&gt;D$373,0,IF($A597&lt;&gt;$A596,1,MOD(D596-1+(COUNTIFS(E$373:$N$373,$A597)=COUNTIFS(E597:$N597,1)),D$372)+1))</f>
        <v>0</v>
      </c>
      <c r="E597" s="308">
        <f ca="1">IF($A597&lt;&gt;E$373,0,IF($A597&lt;&gt;$A596,1,MOD(E596-1+(COUNTIFS(F$373:$N$373,$A597)=COUNTIFS(F597:$N597,1)),E$372)+1))</f>
        <v>0</v>
      </c>
      <c r="F597" s="308">
        <f ca="1">IF($A597&lt;&gt;F$373,0,IF($A597&lt;&gt;$A596,1,MOD(F596-1+(COUNTIFS(G$373:$N$373,$A597)=COUNTIFS(G597:$N597,1)),F$372)+1))</f>
        <v>0</v>
      </c>
      <c r="G597" s="308">
        <f ca="1">IF($A597&lt;&gt;G$373,0,IF($A597&lt;&gt;$A596,1,MOD(G596-1+(COUNTIFS(H$373:$N$373,$A597)=COUNTIFS(H597:$N597,1)),G$372)+1))</f>
        <v>1</v>
      </c>
      <c r="H597" s="308">
        <f ca="1">IF($A597&lt;&gt;H$373,0,IF($A597&lt;&gt;$A596,1,MOD(H596-1+(COUNTIFS(I$373:$N$373,$A597)=COUNTIFS(I597:$N597,1)),H$372)+1))</f>
        <v>3</v>
      </c>
      <c r="I597" s="308">
        <f ca="1">IF($A597&lt;&gt;I$373,0,IF($A597&lt;&gt;$A596,1,MOD(I596-1+(COUNTIFS(N$373:$N$373,$A597)=COUNTIFS(N597:$N597,1)),I$372)+1))</f>
        <v>2</v>
      </c>
      <c r="J597" s="308"/>
      <c r="K597" s="308"/>
      <c r="L597" s="308"/>
      <c r="M597" s="308"/>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10">
        <f ca="1">IF($A598&lt;&gt;$A597,1,MOD(C597-1+(COUNTIFS(D$373:$N$373,$A598)=COUNTIFS(D598:$N598,1)),C$372)+1)</f>
        <v>1</v>
      </c>
      <c r="D598" s="308">
        <f ca="1">IF($A598&lt;&gt;D$373,0,IF($A598&lt;&gt;$A597,1,MOD(D597-1+(COUNTIFS(E$373:$N$373,$A598)=COUNTIFS(E598:$N598,1)),D$372)+1))</f>
        <v>0</v>
      </c>
      <c r="E598" s="308">
        <f ca="1">IF($A598&lt;&gt;E$373,0,IF($A598&lt;&gt;$A597,1,MOD(E597-1+(COUNTIFS(F$373:$N$373,$A598)=COUNTIFS(F598:$N598,1)),E$372)+1))</f>
        <v>0</v>
      </c>
      <c r="F598" s="308">
        <f ca="1">IF($A598&lt;&gt;F$373,0,IF($A598&lt;&gt;$A597,1,MOD(F597-1+(COUNTIFS(G$373:$N$373,$A598)=COUNTIFS(G598:$N598,1)),F$372)+1))</f>
        <v>0</v>
      </c>
      <c r="G598" s="308">
        <f ca="1">IF($A598&lt;&gt;G$373,0,IF($A598&lt;&gt;$A597,1,MOD(G597-1+(COUNTIFS(H$373:$N$373,$A598)=COUNTIFS(H598:$N598,1)),G$372)+1))</f>
        <v>1</v>
      </c>
      <c r="H598" s="308">
        <f ca="1">IF($A598&lt;&gt;H$373,0,IF($A598&lt;&gt;$A597,1,MOD(H597-1+(COUNTIFS(I$373:$N$373,$A598)=COUNTIFS(I598:$N598,1)),H$372)+1))</f>
        <v>3</v>
      </c>
      <c r="I598" s="308">
        <f ca="1">IF($A598&lt;&gt;I$373,0,IF($A598&lt;&gt;$A597,1,MOD(I597-1+(COUNTIFS(N$373:$N$373,$A598)=COUNTIFS(N598:$N598,1)),I$372)+1))</f>
        <v>3</v>
      </c>
      <c r="J598" s="308"/>
      <c r="K598" s="308"/>
      <c r="L598" s="308"/>
      <c r="M598" s="308"/>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10">
        <f ca="1">IF($A599&lt;&gt;$A598,1,MOD(C598-1+(COUNTIFS(D$373:$N$373,$A599)=COUNTIFS(D599:$N599,1)),C$372)+1)</f>
        <v>2</v>
      </c>
      <c r="D599" s="308">
        <f ca="1">IF($A599&lt;&gt;D$373,0,IF($A599&lt;&gt;$A598,1,MOD(D598-1+(COUNTIFS(E$373:$N$373,$A599)=COUNTIFS(E599:$N599,1)),D$372)+1))</f>
        <v>0</v>
      </c>
      <c r="E599" s="308">
        <f ca="1">IF($A599&lt;&gt;E$373,0,IF($A599&lt;&gt;$A598,1,MOD(E598-1+(COUNTIFS(F$373:$N$373,$A599)=COUNTIFS(F599:$N599,1)),E$372)+1))</f>
        <v>0</v>
      </c>
      <c r="F599" s="308">
        <f ca="1">IF($A599&lt;&gt;F$373,0,IF($A599&lt;&gt;$A598,1,MOD(F598-1+(COUNTIFS(G$373:$N$373,$A599)=COUNTIFS(G599:$N599,1)),F$372)+1))</f>
        <v>0</v>
      </c>
      <c r="G599" s="308">
        <f ca="1">IF($A599&lt;&gt;G$373,0,IF($A599&lt;&gt;$A598,1,MOD(G598-1+(COUNTIFS(H$373:$N$373,$A599)=COUNTIFS(H599:$N599,1)),G$372)+1))</f>
        <v>1</v>
      </c>
      <c r="H599" s="308">
        <f ca="1">IF($A599&lt;&gt;H$373,0,IF($A599&lt;&gt;$A598,1,MOD(H598-1+(COUNTIFS(I$373:$N$373,$A599)=COUNTIFS(I599:$N599,1)),H$372)+1))</f>
        <v>1</v>
      </c>
      <c r="I599" s="308">
        <f ca="1">IF($A599&lt;&gt;I$373,0,IF($A599&lt;&gt;$A598,1,MOD(I598-1+(COUNTIFS(N$373:$N$373,$A599)=COUNTIFS(N599:$N599,1)),I$372)+1))</f>
        <v>1</v>
      </c>
      <c r="J599" s="308"/>
      <c r="K599" s="308"/>
      <c r="L599" s="308"/>
      <c r="M599" s="308"/>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10">
        <f ca="1">IF($A600&lt;&gt;$A599,1,MOD(C599-1+(COUNTIFS(D$373:$N$373,$A600)=COUNTIFS(D600:$N600,1)),C$372)+1)</f>
        <v>2</v>
      </c>
      <c r="D600" s="308">
        <f ca="1">IF($A600&lt;&gt;D$373,0,IF($A600&lt;&gt;$A599,1,MOD(D599-1+(COUNTIFS(E$373:$N$373,$A600)=COUNTIFS(E600:$N600,1)),D$372)+1))</f>
        <v>0</v>
      </c>
      <c r="E600" s="308">
        <f ca="1">IF($A600&lt;&gt;E$373,0,IF($A600&lt;&gt;$A599,1,MOD(E599-1+(COUNTIFS(F$373:$N$373,$A600)=COUNTIFS(F600:$N600,1)),E$372)+1))</f>
        <v>0</v>
      </c>
      <c r="F600" s="308">
        <f ca="1">IF($A600&lt;&gt;F$373,0,IF($A600&lt;&gt;$A599,1,MOD(F599-1+(COUNTIFS(G$373:$N$373,$A600)=COUNTIFS(G600:$N600,1)),F$372)+1))</f>
        <v>0</v>
      </c>
      <c r="G600" s="308">
        <f ca="1">IF($A600&lt;&gt;G$373,0,IF($A600&lt;&gt;$A599,1,MOD(G599-1+(COUNTIFS(H$373:$N$373,$A600)=COUNTIFS(H600:$N600,1)),G$372)+1))</f>
        <v>1</v>
      </c>
      <c r="H600" s="308">
        <f ca="1">IF($A600&lt;&gt;H$373,0,IF($A600&lt;&gt;$A599,1,MOD(H599-1+(COUNTIFS(I$373:$N$373,$A600)=COUNTIFS(I600:$N600,1)),H$372)+1))</f>
        <v>1</v>
      </c>
      <c r="I600" s="308">
        <f ca="1">IF($A600&lt;&gt;I$373,0,IF($A600&lt;&gt;$A599,1,MOD(I599-1+(COUNTIFS(N$373:$N$373,$A600)=COUNTIFS(N600:$N600,1)),I$372)+1))</f>
        <v>2</v>
      </c>
      <c r="J600" s="308"/>
      <c r="K600" s="308"/>
      <c r="L600" s="308"/>
      <c r="M600" s="308"/>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10">
        <f ca="1">IF($A601&lt;&gt;$A600,1,MOD(C600-1+(COUNTIFS(D$373:$N$373,$A601)=COUNTIFS(D601:$N601,1)),C$372)+1)</f>
        <v>2</v>
      </c>
      <c r="D601" s="308">
        <f ca="1">IF($A601&lt;&gt;D$373,0,IF($A601&lt;&gt;$A600,1,MOD(D600-1+(COUNTIFS(E$373:$N$373,$A601)=COUNTIFS(E601:$N601,1)),D$372)+1))</f>
        <v>0</v>
      </c>
      <c r="E601" s="308">
        <f ca="1">IF($A601&lt;&gt;E$373,0,IF($A601&lt;&gt;$A600,1,MOD(E600-1+(COUNTIFS(F$373:$N$373,$A601)=COUNTIFS(F601:$N601,1)),E$372)+1))</f>
        <v>0</v>
      </c>
      <c r="F601" s="308">
        <f ca="1">IF($A601&lt;&gt;F$373,0,IF($A601&lt;&gt;$A600,1,MOD(F600-1+(COUNTIFS(G$373:$N$373,$A601)=COUNTIFS(G601:$N601,1)),F$372)+1))</f>
        <v>0</v>
      </c>
      <c r="G601" s="308">
        <f ca="1">IF($A601&lt;&gt;G$373,0,IF($A601&lt;&gt;$A600,1,MOD(G600-1+(COUNTIFS(H$373:$N$373,$A601)=COUNTIFS(H601:$N601,1)),G$372)+1))</f>
        <v>1</v>
      </c>
      <c r="H601" s="308">
        <f ca="1">IF($A601&lt;&gt;H$373,0,IF($A601&lt;&gt;$A600,1,MOD(H600-1+(COUNTIFS(I$373:$N$373,$A601)=COUNTIFS(I601:$N601,1)),H$372)+1))</f>
        <v>1</v>
      </c>
      <c r="I601" s="308">
        <f ca="1">IF($A601&lt;&gt;I$373,0,IF($A601&lt;&gt;$A600,1,MOD(I600-1+(COUNTIFS(N$373:$N$373,$A601)=COUNTIFS(N601:$N601,1)),I$372)+1))</f>
        <v>3</v>
      </c>
      <c r="J601" s="308"/>
      <c r="K601" s="308"/>
      <c r="L601" s="308"/>
      <c r="M601" s="308"/>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10">
        <f ca="1">IF($A602&lt;&gt;$A601,1,MOD(C601-1+(COUNTIFS(D$373:$N$373,$A602)=COUNTIFS(D602:$N602,1)),C$372)+1)</f>
        <v>2</v>
      </c>
      <c r="D602" s="308">
        <f ca="1">IF($A602&lt;&gt;D$373,0,IF($A602&lt;&gt;$A601,1,MOD(D601-1+(COUNTIFS(E$373:$N$373,$A602)=COUNTIFS(E602:$N602,1)),D$372)+1))</f>
        <v>0</v>
      </c>
      <c r="E602" s="308">
        <f ca="1">IF($A602&lt;&gt;E$373,0,IF($A602&lt;&gt;$A601,1,MOD(E601-1+(COUNTIFS(F$373:$N$373,$A602)=COUNTIFS(F602:$N602,1)),E$372)+1))</f>
        <v>0</v>
      </c>
      <c r="F602" s="308">
        <f ca="1">IF($A602&lt;&gt;F$373,0,IF($A602&lt;&gt;$A601,1,MOD(F601-1+(COUNTIFS(G$373:$N$373,$A602)=COUNTIFS(G602:$N602,1)),F$372)+1))</f>
        <v>0</v>
      </c>
      <c r="G602" s="308">
        <f ca="1">IF($A602&lt;&gt;G$373,0,IF($A602&lt;&gt;$A601,1,MOD(G601-1+(COUNTIFS(H$373:$N$373,$A602)=COUNTIFS(H602:$N602,1)),G$372)+1))</f>
        <v>1</v>
      </c>
      <c r="H602" s="308">
        <f ca="1">IF($A602&lt;&gt;H$373,0,IF($A602&lt;&gt;$A601,1,MOD(H601-1+(COUNTIFS(I$373:$N$373,$A602)=COUNTIFS(I602:$N602,1)),H$372)+1))</f>
        <v>2</v>
      </c>
      <c r="I602" s="308">
        <f ca="1">IF($A602&lt;&gt;I$373,0,IF($A602&lt;&gt;$A601,1,MOD(I601-1+(COUNTIFS(N$373:$N$373,$A602)=COUNTIFS(N602:$N602,1)),I$372)+1))</f>
        <v>1</v>
      </c>
      <c r="J602" s="308"/>
      <c r="K602" s="308"/>
      <c r="L602" s="308"/>
      <c r="M602" s="308"/>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10">
        <f ca="1">IF($A603&lt;&gt;$A602,1,MOD(C602-1+(COUNTIFS(D$373:$N$373,$A603)=COUNTIFS(D603:$N603,1)),C$372)+1)</f>
        <v>2</v>
      </c>
      <c r="D603" s="308">
        <f ca="1">IF($A603&lt;&gt;D$373,0,IF($A603&lt;&gt;$A602,1,MOD(D602-1+(COUNTIFS(E$373:$N$373,$A603)=COUNTIFS(E603:$N603,1)),D$372)+1))</f>
        <v>0</v>
      </c>
      <c r="E603" s="308">
        <f ca="1">IF($A603&lt;&gt;E$373,0,IF($A603&lt;&gt;$A602,1,MOD(E602-1+(COUNTIFS(F$373:$N$373,$A603)=COUNTIFS(F603:$N603,1)),E$372)+1))</f>
        <v>0</v>
      </c>
      <c r="F603" s="308">
        <f ca="1">IF($A603&lt;&gt;F$373,0,IF($A603&lt;&gt;$A602,1,MOD(F602-1+(COUNTIFS(G$373:$N$373,$A603)=COUNTIFS(G603:$N603,1)),F$372)+1))</f>
        <v>0</v>
      </c>
      <c r="G603" s="308">
        <f ca="1">IF($A603&lt;&gt;G$373,0,IF($A603&lt;&gt;$A602,1,MOD(G602-1+(COUNTIFS(H$373:$N$373,$A603)=COUNTIFS(H603:$N603,1)),G$372)+1))</f>
        <v>1</v>
      </c>
      <c r="H603" s="308">
        <f ca="1">IF($A603&lt;&gt;H$373,0,IF($A603&lt;&gt;$A602,1,MOD(H602-1+(COUNTIFS(I$373:$N$373,$A603)=COUNTIFS(I603:$N603,1)),H$372)+1))</f>
        <v>2</v>
      </c>
      <c r="I603" s="308">
        <f ca="1">IF($A603&lt;&gt;I$373,0,IF($A603&lt;&gt;$A602,1,MOD(I602-1+(COUNTIFS(N$373:$N$373,$A603)=COUNTIFS(N603:$N603,1)),I$372)+1))</f>
        <v>2</v>
      </c>
      <c r="J603" s="308"/>
      <c r="K603" s="308"/>
      <c r="L603" s="308"/>
      <c r="M603" s="308"/>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10">
        <f ca="1">IF($A604&lt;&gt;$A603,1,MOD(C603-1+(COUNTIFS(D$373:$N$373,$A604)=COUNTIFS(D604:$N604,1)),C$372)+1)</f>
        <v>2</v>
      </c>
      <c r="D604" s="308">
        <f ca="1">IF($A604&lt;&gt;D$373,0,IF($A604&lt;&gt;$A603,1,MOD(D603-1+(COUNTIFS(E$373:$N$373,$A604)=COUNTIFS(E604:$N604,1)),D$372)+1))</f>
        <v>0</v>
      </c>
      <c r="E604" s="308">
        <f ca="1">IF($A604&lt;&gt;E$373,0,IF($A604&lt;&gt;$A603,1,MOD(E603-1+(COUNTIFS(F$373:$N$373,$A604)=COUNTIFS(F604:$N604,1)),E$372)+1))</f>
        <v>0</v>
      </c>
      <c r="F604" s="308">
        <f ca="1">IF($A604&lt;&gt;F$373,0,IF($A604&lt;&gt;$A603,1,MOD(F603-1+(COUNTIFS(G$373:$N$373,$A604)=COUNTIFS(G604:$N604,1)),F$372)+1))</f>
        <v>0</v>
      </c>
      <c r="G604" s="308">
        <f ca="1">IF($A604&lt;&gt;G$373,0,IF($A604&lt;&gt;$A603,1,MOD(G603-1+(COUNTIFS(H$373:$N$373,$A604)=COUNTIFS(H604:$N604,1)),G$372)+1))</f>
        <v>1</v>
      </c>
      <c r="H604" s="308">
        <f ca="1">IF($A604&lt;&gt;H$373,0,IF($A604&lt;&gt;$A603,1,MOD(H603-1+(COUNTIFS(I$373:$N$373,$A604)=COUNTIFS(I604:$N604,1)),H$372)+1))</f>
        <v>2</v>
      </c>
      <c r="I604" s="308">
        <f ca="1">IF($A604&lt;&gt;I$373,0,IF($A604&lt;&gt;$A603,1,MOD(I603-1+(COUNTIFS(N$373:$N$373,$A604)=COUNTIFS(N604:$N604,1)),I$372)+1))</f>
        <v>3</v>
      </c>
      <c r="J604" s="308"/>
      <c r="K604" s="308"/>
      <c r="L604" s="308"/>
      <c r="M604" s="308"/>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10">
        <f ca="1">IF($A605&lt;&gt;$A604,1,MOD(C604-1+(COUNTIFS(D$373:$N$373,$A605)=COUNTIFS(D605:$N605,1)),C$372)+1)</f>
        <v>2</v>
      </c>
      <c r="D605" s="308">
        <f ca="1">IF($A605&lt;&gt;D$373,0,IF($A605&lt;&gt;$A604,1,MOD(D604-1+(COUNTIFS(E$373:$N$373,$A605)=COUNTIFS(E605:$N605,1)),D$372)+1))</f>
        <v>0</v>
      </c>
      <c r="E605" s="308">
        <f ca="1">IF($A605&lt;&gt;E$373,0,IF($A605&lt;&gt;$A604,1,MOD(E604-1+(COUNTIFS(F$373:$N$373,$A605)=COUNTIFS(F605:$N605,1)),E$372)+1))</f>
        <v>0</v>
      </c>
      <c r="F605" s="308">
        <f ca="1">IF($A605&lt;&gt;F$373,0,IF($A605&lt;&gt;$A604,1,MOD(F604-1+(COUNTIFS(G$373:$N$373,$A605)=COUNTIFS(G605:$N605,1)),F$372)+1))</f>
        <v>0</v>
      </c>
      <c r="G605" s="308">
        <f ca="1">IF($A605&lt;&gt;G$373,0,IF($A605&lt;&gt;$A604,1,MOD(G604-1+(COUNTIFS(H$373:$N$373,$A605)=COUNTIFS(H605:$N605,1)),G$372)+1))</f>
        <v>1</v>
      </c>
      <c r="H605" s="308">
        <f ca="1">IF($A605&lt;&gt;H$373,0,IF($A605&lt;&gt;$A604,1,MOD(H604-1+(COUNTIFS(I$373:$N$373,$A605)=COUNTIFS(I605:$N605,1)),H$372)+1))</f>
        <v>3</v>
      </c>
      <c r="I605" s="308">
        <f ca="1">IF($A605&lt;&gt;I$373,0,IF($A605&lt;&gt;$A604,1,MOD(I604-1+(COUNTIFS(N$373:$N$373,$A605)=COUNTIFS(N605:$N605,1)),I$372)+1))</f>
        <v>1</v>
      </c>
      <c r="J605" s="308"/>
      <c r="K605" s="308"/>
      <c r="L605" s="308"/>
      <c r="M605" s="308"/>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10">
        <f ca="1">IF($A606&lt;&gt;$A605,1,MOD(C605-1+(COUNTIFS(D$373:$N$373,$A606)=COUNTIFS(D606:$N606,1)),C$372)+1)</f>
        <v>2</v>
      </c>
      <c r="D606" s="308">
        <f ca="1">IF($A606&lt;&gt;D$373,0,IF($A606&lt;&gt;$A605,1,MOD(D605-1+(COUNTIFS(E$373:$N$373,$A606)=COUNTIFS(E606:$N606,1)),D$372)+1))</f>
        <v>0</v>
      </c>
      <c r="E606" s="308">
        <f ca="1">IF($A606&lt;&gt;E$373,0,IF($A606&lt;&gt;$A605,1,MOD(E605-1+(COUNTIFS(F$373:$N$373,$A606)=COUNTIFS(F606:$N606,1)),E$372)+1))</f>
        <v>0</v>
      </c>
      <c r="F606" s="308">
        <f ca="1">IF($A606&lt;&gt;F$373,0,IF($A606&lt;&gt;$A605,1,MOD(F605-1+(COUNTIFS(G$373:$N$373,$A606)=COUNTIFS(G606:$N606,1)),F$372)+1))</f>
        <v>0</v>
      </c>
      <c r="G606" s="308">
        <f ca="1">IF($A606&lt;&gt;G$373,0,IF($A606&lt;&gt;$A605,1,MOD(G605-1+(COUNTIFS(H$373:$N$373,$A606)=COUNTIFS(H606:$N606,1)),G$372)+1))</f>
        <v>1</v>
      </c>
      <c r="H606" s="308">
        <f ca="1">IF($A606&lt;&gt;H$373,0,IF($A606&lt;&gt;$A605,1,MOD(H605-1+(COUNTIFS(I$373:$N$373,$A606)=COUNTIFS(I606:$N606,1)),H$372)+1))</f>
        <v>3</v>
      </c>
      <c r="I606" s="308">
        <f ca="1">IF($A606&lt;&gt;I$373,0,IF($A606&lt;&gt;$A605,1,MOD(I605-1+(COUNTIFS(N$373:$N$373,$A606)=COUNTIFS(N606:$N606,1)),I$372)+1))</f>
        <v>2</v>
      </c>
      <c r="J606" s="308"/>
      <c r="K606" s="308"/>
      <c r="L606" s="308"/>
      <c r="M606" s="308"/>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10">
        <f ca="1">IF($A607&lt;&gt;$A606,1,MOD(C606-1+(COUNTIFS(D$373:$N$373,$A607)=COUNTIFS(D607:$N607,1)),C$372)+1)</f>
        <v>2</v>
      </c>
      <c r="D607" s="308">
        <f ca="1">IF($A607&lt;&gt;D$373,0,IF($A607&lt;&gt;$A606,1,MOD(D606-1+(COUNTIFS(E$373:$N$373,$A607)=COUNTIFS(E607:$N607,1)),D$372)+1))</f>
        <v>0</v>
      </c>
      <c r="E607" s="308">
        <f ca="1">IF($A607&lt;&gt;E$373,0,IF($A607&lt;&gt;$A606,1,MOD(E606-1+(COUNTIFS(F$373:$N$373,$A607)=COUNTIFS(F607:$N607,1)),E$372)+1))</f>
        <v>0</v>
      </c>
      <c r="F607" s="308">
        <f ca="1">IF($A607&lt;&gt;F$373,0,IF($A607&lt;&gt;$A606,1,MOD(F606-1+(COUNTIFS(G$373:$N$373,$A607)=COUNTIFS(G607:$N607,1)),F$372)+1))</f>
        <v>0</v>
      </c>
      <c r="G607" s="308">
        <f ca="1">IF($A607&lt;&gt;G$373,0,IF($A607&lt;&gt;$A606,1,MOD(G606-1+(COUNTIFS(H$373:$N$373,$A607)=COUNTIFS(H607:$N607,1)),G$372)+1))</f>
        <v>1</v>
      </c>
      <c r="H607" s="308">
        <f ca="1">IF($A607&lt;&gt;H$373,0,IF($A607&lt;&gt;$A606,1,MOD(H606-1+(COUNTIFS(I$373:$N$373,$A607)=COUNTIFS(I607:$N607,1)),H$372)+1))</f>
        <v>3</v>
      </c>
      <c r="I607" s="308">
        <f ca="1">IF($A607&lt;&gt;I$373,0,IF($A607&lt;&gt;$A606,1,MOD(I606-1+(COUNTIFS(N$373:$N$373,$A607)=COUNTIFS(N607:$N607,1)),I$372)+1))</f>
        <v>3</v>
      </c>
      <c r="J607" s="308"/>
      <c r="K607" s="308"/>
      <c r="L607" s="308"/>
      <c r="M607" s="308"/>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10">
        <f ca="1">IF($A608&lt;&gt;$A607,1,MOD(C607-1+(COUNTIFS(D$373:$N$373,$A608)=COUNTIFS(D608:$N608,1)),C$372)+1)</f>
        <v>3</v>
      </c>
      <c r="D608" s="308">
        <f ca="1">IF($A608&lt;&gt;D$373,0,IF($A608&lt;&gt;$A607,1,MOD(D607-1+(COUNTIFS(E$373:$N$373,$A608)=COUNTIFS(E608:$N608,1)),D$372)+1))</f>
        <v>0</v>
      </c>
      <c r="E608" s="308">
        <f ca="1">IF($A608&lt;&gt;E$373,0,IF($A608&lt;&gt;$A607,1,MOD(E607-1+(COUNTIFS(F$373:$N$373,$A608)=COUNTIFS(F608:$N608,1)),E$372)+1))</f>
        <v>0</v>
      </c>
      <c r="F608" s="308">
        <f ca="1">IF($A608&lt;&gt;F$373,0,IF($A608&lt;&gt;$A607,1,MOD(F607-1+(COUNTIFS(G$373:$N$373,$A608)=COUNTIFS(G608:$N608,1)),F$372)+1))</f>
        <v>0</v>
      </c>
      <c r="G608" s="308">
        <f ca="1">IF($A608&lt;&gt;G$373,0,IF($A608&lt;&gt;$A607,1,MOD(G607-1+(COUNTIFS(H$373:$N$373,$A608)=COUNTIFS(H608:$N608,1)),G$372)+1))</f>
        <v>1</v>
      </c>
      <c r="H608" s="308">
        <f ca="1">IF($A608&lt;&gt;H$373,0,IF($A608&lt;&gt;$A607,1,MOD(H607-1+(COUNTIFS(I$373:$N$373,$A608)=COUNTIFS(I608:$N608,1)),H$372)+1))</f>
        <v>1</v>
      </c>
      <c r="I608" s="308">
        <f ca="1">IF($A608&lt;&gt;I$373,0,IF($A608&lt;&gt;$A607,1,MOD(I607-1+(COUNTIFS(N$373:$N$373,$A608)=COUNTIFS(N608:$N608,1)),I$372)+1))</f>
        <v>1</v>
      </c>
      <c r="J608" s="308"/>
      <c r="K608" s="308"/>
      <c r="L608" s="308"/>
      <c r="M608" s="308"/>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10">
        <f ca="1">IF($A609&lt;&gt;$A608,1,MOD(C608-1+(COUNTIFS(D$373:$N$373,$A609)=COUNTIFS(D609:$N609,1)),C$372)+1)</f>
        <v>3</v>
      </c>
      <c r="D609" s="308">
        <f ca="1">IF($A609&lt;&gt;D$373,0,IF($A609&lt;&gt;$A608,1,MOD(D608-1+(COUNTIFS(E$373:$N$373,$A609)=COUNTIFS(E609:$N609,1)),D$372)+1))</f>
        <v>0</v>
      </c>
      <c r="E609" s="308">
        <f ca="1">IF($A609&lt;&gt;E$373,0,IF($A609&lt;&gt;$A608,1,MOD(E608-1+(COUNTIFS(F$373:$N$373,$A609)=COUNTIFS(F609:$N609,1)),E$372)+1))</f>
        <v>0</v>
      </c>
      <c r="F609" s="308">
        <f ca="1">IF($A609&lt;&gt;F$373,0,IF($A609&lt;&gt;$A608,1,MOD(F608-1+(COUNTIFS(G$373:$N$373,$A609)=COUNTIFS(G609:$N609,1)),F$372)+1))</f>
        <v>0</v>
      </c>
      <c r="G609" s="308">
        <f ca="1">IF($A609&lt;&gt;G$373,0,IF($A609&lt;&gt;$A608,1,MOD(G608-1+(COUNTIFS(H$373:$N$373,$A609)=COUNTIFS(H609:$N609,1)),G$372)+1))</f>
        <v>1</v>
      </c>
      <c r="H609" s="308">
        <f ca="1">IF($A609&lt;&gt;H$373,0,IF($A609&lt;&gt;$A608,1,MOD(H608-1+(COUNTIFS(I$373:$N$373,$A609)=COUNTIFS(I609:$N609,1)),H$372)+1))</f>
        <v>1</v>
      </c>
      <c r="I609" s="308">
        <f ca="1">IF($A609&lt;&gt;I$373,0,IF($A609&lt;&gt;$A608,1,MOD(I608-1+(COUNTIFS(N$373:$N$373,$A609)=COUNTIFS(N609:$N609,1)),I$372)+1))</f>
        <v>2</v>
      </c>
      <c r="J609" s="308"/>
      <c r="K609" s="308"/>
      <c r="L609" s="308"/>
      <c r="M609" s="308"/>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10">
        <f ca="1">IF($A610&lt;&gt;$A609,1,MOD(C609-1+(COUNTIFS(D$373:$N$373,$A610)=COUNTIFS(D610:$N610,1)),C$372)+1)</f>
        <v>3</v>
      </c>
      <c r="D610" s="308">
        <f ca="1">IF($A610&lt;&gt;D$373,0,IF($A610&lt;&gt;$A609,1,MOD(D609-1+(COUNTIFS(E$373:$N$373,$A610)=COUNTIFS(E610:$N610,1)),D$372)+1))</f>
        <v>0</v>
      </c>
      <c r="E610" s="308">
        <f ca="1">IF($A610&lt;&gt;E$373,0,IF($A610&lt;&gt;$A609,1,MOD(E609-1+(COUNTIFS(F$373:$N$373,$A610)=COUNTIFS(F610:$N610,1)),E$372)+1))</f>
        <v>0</v>
      </c>
      <c r="F610" s="308">
        <f ca="1">IF($A610&lt;&gt;F$373,0,IF($A610&lt;&gt;$A609,1,MOD(F609-1+(COUNTIFS(G$373:$N$373,$A610)=COUNTIFS(G610:$N610,1)),F$372)+1))</f>
        <v>0</v>
      </c>
      <c r="G610" s="308">
        <f ca="1">IF($A610&lt;&gt;G$373,0,IF($A610&lt;&gt;$A609,1,MOD(G609-1+(COUNTIFS(H$373:$N$373,$A610)=COUNTIFS(H610:$N610,1)),G$372)+1))</f>
        <v>1</v>
      </c>
      <c r="H610" s="308">
        <f ca="1">IF($A610&lt;&gt;H$373,0,IF($A610&lt;&gt;$A609,1,MOD(H609-1+(COUNTIFS(I$373:$N$373,$A610)=COUNTIFS(I610:$N610,1)),H$372)+1))</f>
        <v>1</v>
      </c>
      <c r="I610" s="308">
        <f ca="1">IF($A610&lt;&gt;I$373,0,IF($A610&lt;&gt;$A609,1,MOD(I609-1+(COUNTIFS(N$373:$N$373,$A610)=COUNTIFS(N610:$N610,1)),I$372)+1))</f>
        <v>3</v>
      </c>
      <c r="J610" s="308"/>
      <c r="K610" s="308"/>
      <c r="L610" s="308"/>
      <c r="M610" s="308"/>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10">
        <f ca="1">IF($A611&lt;&gt;$A610,1,MOD(C610-1+(COUNTIFS(D$373:$N$373,$A611)=COUNTIFS(D611:$N611,1)),C$372)+1)</f>
        <v>3</v>
      </c>
      <c r="D611" s="308">
        <f ca="1">IF($A611&lt;&gt;D$373,0,IF($A611&lt;&gt;$A610,1,MOD(D610-1+(COUNTIFS(E$373:$N$373,$A611)=COUNTIFS(E611:$N611,1)),D$372)+1))</f>
        <v>0</v>
      </c>
      <c r="E611" s="308">
        <f ca="1">IF($A611&lt;&gt;E$373,0,IF($A611&lt;&gt;$A610,1,MOD(E610-1+(COUNTIFS(F$373:$N$373,$A611)=COUNTIFS(F611:$N611,1)),E$372)+1))</f>
        <v>0</v>
      </c>
      <c r="F611" s="308">
        <f ca="1">IF($A611&lt;&gt;F$373,0,IF($A611&lt;&gt;$A610,1,MOD(F610-1+(COUNTIFS(G$373:$N$373,$A611)=COUNTIFS(G611:$N611,1)),F$372)+1))</f>
        <v>0</v>
      </c>
      <c r="G611" s="308">
        <f ca="1">IF($A611&lt;&gt;G$373,0,IF($A611&lt;&gt;$A610,1,MOD(G610-1+(COUNTIFS(H$373:$N$373,$A611)=COUNTIFS(H611:$N611,1)),G$372)+1))</f>
        <v>1</v>
      </c>
      <c r="H611" s="308">
        <f ca="1">IF($A611&lt;&gt;H$373,0,IF($A611&lt;&gt;$A610,1,MOD(H610-1+(COUNTIFS(I$373:$N$373,$A611)=COUNTIFS(I611:$N611,1)),H$372)+1))</f>
        <v>2</v>
      </c>
      <c r="I611" s="308">
        <f ca="1">IF($A611&lt;&gt;I$373,0,IF($A611&lt;&gt;$A610,1,MOD(I610-1+(COUNTIFS(N$373:$N$373,$A611)=COUNTIFS(N611:$N611,1)),I$372)+1))</f>
        <v>1</v>
      </c>
      <c r="J611" s="308"/>
      <c r="K611" s="308"/>
      <c r="L611" s="308"/>
      <c r="M611" s="308"/>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10">
        <f ca="1">IF($A612&lt;&gt;$A611,1,MOD(C611-1+(COUNTIFS(D$373:$N$373,$A612)=COUNTIFS(D612:$N612,1)),C$372)+1)</f>
        <v>3</v>
      </c>
      <c r="D612" s="308">
        <f ca="1">IF($A612&lt;&gt;D$373,0,IF($A612&lt;&gt;$A611,1,MOD(D611-1+(COUNTIFS(E$373:$N$373,$A612)=COUNTIFS(E612:$N612,1)),D$372)+1))</f>
        <v>0</v>
      </c>
      <c r="E612" s="308">
        <f ca="1">IF($A612&lt;&gt;E$373,0,IF($A612&lt;&gt;$A611,1,MOD(E611-1+(COUNTIFS(F$373:$N$373,$A612)=COUNTIFS(F612:$N612,1)),E$372)+1))</f>
        <v>0</v>
      </c>
      <c r="F612" s="308">
        <f ca="1">IF($A612&lt;&gt;F$373,0,IF($A612&lt;&gt;$A611,1,MOD(F611-1+(COUNTIFS(G$373:$N$373,$A612)=COUNTIFS(G612:$N612,1)),F$372)+1))</f>
        <v>0</v>
      </c>
      <c r="G612" s="308">
        <f ca="1">IF($A612&lt;&gt;G$373,0,IF($A612&lt;&gt;$A611,1,MOD(G611-1+(COUNTIFS(H$373:$N$373,$A612)=COUNTIFS(H612:$N612,1)),G$372)+1))</f>
        <v>1</v>
      </c>
      <c r="H612" s="308">
        <f ca="1">IF($A612&lt;&gt;H$373,0,IF($A612&lt;&gt;$A611,1,MOD(H611-1+(COUNTIFS(I$373:$N$373,$A612)=COUNTIFS(I612:$N612,1)),H$372)+1))</f>
        <v>2</v>
      </c>
      <c r="I612" s="308">
        <f ca="1">IF($A612&lt;&gt;I$373,0,IF($A612&lt;&gt;$A611,1,MOD(I611-1+(COUNTIFS(N$373:$N$373,$A612)=COUNTIFS(N612:$N612,1)),I$372)+1))</f>
        <v>2</v>
      </c>
      <c r="J612" s="308"/>
      <c r="K612" s="308"/>
      <c r="L612" s="308"/>
      <c r="M612" s="308"/>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10">
        <f ca="1">IF($A613&lt;&gt;$A612,1,MOD(C612-1+(COUNTIFS(D$373:$N$373,$A613)=COUNTIFS(D613:$N613,1)),C$372)+1)</f>
        <v>3</v>
      </c>
      <c r="D613" s="308">
        <f ca="1">IF($A613&lt;&gt;D$373,0,IF($A613&lt;&gt;$A612,1,MOD(D612-1+(COUNTIFS(E$373:$N$373,$A613)=COUNTIFS(E613:$N613,1)),D$372)+1))</f>
        <v>0</v>
      </c>
      <c r="E613" s="308">
        <f ca="1">IF($A613&lt;&gt;E$373,0,IF($A613&lt;&gt;$A612,1,MOD(E612-1+(COUNTIFS(F$373:$N$373,$A613)=COUNTIFS(F613:$N613,1)),E$372)+1))</f>
        <v>0</v>
      </c>
      <c r="F613" s="308">
        <f ca="1">IF($A613&lt;&gt;F$373,0,IF($A613&lt;&gt;$A612,1,MOD(F612-1+(COUNTIFS(G$373:$N$373,$A613)=COUNTIFS(G613:$N613,1)),F$372)+1))</f>
        <v>0</v>
      </c>
      <c r="G613" s="308">
        <f ca="1">IF($A613&lt;&gt;G$373,0,IF($A613&lt;&gt;$A612,1,MOD(G612-1+(COUNTIFS(H$373:$N$373,$A613)=COUNTIFS(H613:$N613,1)),G$372)+1))</f>
        <v>1</v>
      </c>
      <c r="H613" s="308">
        <f ca="1">IF($A613&lt;&gt;H$373,0,IF($A613&lt;&gt;$A612,1,MOD(H612-1+(COUNTIFS(I$373:$N$373,$A613)=COUNTIFS(I613:$N613,1)),H$372)+1))</f>
        <v>2</v>
      </c>
      <c r="I613" s="308">
        <f ca="1">IF($A613&lt;&gt;I$373,0,IF($A613&lt;&gt;$A612,1,MOD(I612-1+(COUNTIFS(N$373:$N$373,$A613)=COUNTIFS(N613:$N613,1)),I$372)+1))</f>
        <v>3</v>
      </c>
      <c r="J613" s="308"/>
      <c r="K613" s="308"/>
      <c r="L613" s="308"/>
      <c r="M613" s="308"/>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10">
        <f ca="1">IF($A614&lt;&gt;$A613,1,MOD(C613-1+(COUNTIFS(D$373:$N$373,$A614)=COUNTIFS(D614:$N614,1)),C$372)+1)</f>
        <v>3</v>
      </c>
      <c r="D614" s="308">
        <f ca="1">IF($A614&lt;&gt;D$373,0,IF($A614&lt;&gt;$A613,1,MOD(D613-1+(COUNTIFS(E$373:$N$373,$A614)=COUNTIFS(E614:$N614,1)),D$372)+1))</f>
        <v>0</v>
      </c>
      <c r="E614" s="308">
        <f ca="1">IF($A614&lt;&gt;E$373,0,IF($A614&lt;&gt;$A613,1,MOD(E613-1+(COUNTIFS(F$373:$N$373,$A614)=COUNTIFS(F614:$N614,1)),E$372)+1))</f>
        <v>0</v>
      </c>
      <c r="F614" s="308">
        <f ca="1">IF($A614&lt;&gt;F$373,0,IF($A614&lt;&gt;$A613,1,MOD(F613-1+(COUNTIFS(G$373:$N$373,$A614)=COUNTIFS(G614:$N614,1)),F$372)+1))</f>
        <v>0</v>
      </c>
      <c r="G614" s="308">
        <f ca="1">IF($A614&lt;&gt;G$373,0,IF($A614&lt;&gt;$A613,1,MOD(G613-1+(COUNTIFS(H$373:$N$373,$A614)=COUNTIFS(H614:$N614,1)),G$372)+1))</f>
        <v>1</v>
      </c>
      <c r="H614" s="308">
        <f ca="1">IF($A614&lt;&gt;H$373,0,IF($A614&lt;&gt;$A613,1,MOD(H613-1+(COUNTIFS(I$373:$N$373,$A614)=COUNTIFS(I614:$N614,1)),H$372)+1))</f>
        <v>3</v>
      </c>
      <c r="I614" s="308">
        <f ca="1">IF($A614&lt;&gt;I$373,0,IF($A614&lt;&gt;$A613,1,MOD(I613-1+(COUNTIFS(N$373:$N$373,$A614)=COUNTIFS(N614:$N614,1)),I$372)+1))</f>
        <v>1</v>
      </c>
      <c r="J614" s="308"/>
      <c r="K614" s="308"/>
      <c r="L614" s="308"/>
      <c r="M614" s="308"/>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10">
        <f ca="1">IF($A615&lt;&gt;$A614,1,MOD(C614-1+(COUNTIFS(D$373:$N$373,$A615)=COUNTIFS(D615:$N615,1)),C$372)+1)</f>
        <v>3</v>
      </c>
      <c r="D615" s="308">
        <f ca="1">IF($A615&lt;&gt;D$373,0,IF($A615&lt;&gt;$A614,1,MOD(D614-1+(COUNTIFS(E$373:$N$373,$A615)=COUNTIFS(E615:$N615,1)),D$372)+1))</f>
        <v>0</v>
      </c>
      <c r="E615" s="308">
        <f ca="1">IF($A615&lt;&gt;E$373,0,IF($A615&lt;&gt;$A614,1,MOD(E614-1+(COUNTIFS(F$373:$N$373,$A615)=COUNTIFS(F615:$N615,1)),E$372)+1))</f>
        <v>0</v>
      </c>
      <c r="F615" s="308">
        <f ca="1">IF($A615&lt;&gt;F$373,0,IF($A615&lt;&gt;$A614,1,MOD(F614-1+(COUNTIFS(G$373:$N$373,$A615)=COUNTIFS(G615:$N615,1)),F$372)+1))</f>
        <v>0</v>
      </c>
      <c r="G615" s="308">
        <f ca="1">IF($A615&lt;&gt;G$373,0,IF($A615&lt;&gt;$A614,1,MOD(G614-1+(COUNTIFS(H$373:$N$373,$A615)=COUNTIFS(H615:$N615,1)),G$372)+1))</f>
        <v>1</v>
      </c>
      <c r="H615" s="308">
        <f ca="1">IF($A615&lt;&gt;H$373,0,IF($A615&lt;&gt;$A614,1,MOD(H614-1+(COUNTIFS(I$373:$N$373,$A615)=COUNTIFS(I615:$N615,1)),H$372)+1))</f>
        <v>3</v>
      </c>
      <c r="I615" s="308">
        <f ca="1">IF($A615&lt;&gt;I$373,0,IF($A615&lt;&gt;$A614,1,MOD(I614-1+(COUNTIFS(N$373:$N$373,$A615)=COUNTIFS(N615:$N615,1)),I$372)+1))</f>
        <v>2</v>
      </c>
      <c r="J615" s="308"/>
      <c r="K615" s="308"/>
      <c r="L615" s="308"/>
      <c r="M615" s="308"/>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10">
        <f ca="1">IF($A616&lt;&gt;$A615,1,MOD(C615-1+(COUNTIFS(D$373:$N$373,$A616)=COUNTIFS(D616:$N616,1)),C$372)+1)</f>
        <v>3</v>
      </c>
      <c r="D616" s="308">
        <f ca="1">IF($A616&lt;&gt;D$373,0,IF($A616&lt;&gt;$A615,1,MOD(D615-1+(COUNTIFS(E$373:$N$373,$A616)=COUNTIFS(E616:$N616,1)),D$372)+1))</f>
        <v>0</v>
      </c>
      <c r="E616" s="308">
        <f ca="1">IF($A616&lt;&gt;E$373,0,IF($A616&lt;&gt;$A615,1,MOD(E615-1+(COUNTIFS(F$373:$N$373,$A616)=COUNTIFS(F616:$N616,1)),E$372)+1))</f>
        <v>0</v>
      </c>
      <c r="F616" s="308">
        <f ca="1">IF($A616&lt;&gt;F$373,0,IF($A616&lt;&gt;$A615,1,MOD(F615-1+(COUNTIFS(G$373:$N$373,$A616)=COUNTIFS(G616:$N616,1)),F$372)+1))</f>
        <v>0</v>
      </c>
      <c r="G616" s="308">
        <f ca="1">IF($A616&lt;&gt;G$373,0,IF($A616&lt;&gt;$A615,1,MOD(G615-1+(COUNTIFS(H$373:$N$373,$A616)=COUNTIFS(H616:$N616,1)),G$372)+1))</f>
        <v>1</v>
      </c>
      <c r="H616" s="308">
        <f ca="1">IF($A616&lt;&gt;H$373,0,IF($A616&lt;&gt;$A615,1,MOD(H615-1+(COUNTIFS(I$373:$N$373,$A616)=COUNTIFS(I616:$N616,1)),H$372)+1))</f>
        <v>3</v>
      </c>
      <c r="I616" s="308">
        <f ca="1">IF($A616&lt;&gt;I$373,0,IF($A616&lt;&gt;$A615,1,MOD(I615-1+(COUNTIFS(N$373:$N$373,$A616)=COUNTIFS(N616:$N616,1)),I$372)+1))</f>
        <v>3</v>
      </c>
      <c r="J616" s="308"/>
      <c r="K616" s="308"/>
      <c r="L616" s="308"/>
      <c r="M616" s="308"/>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10">
        <f ca="1">IF($A617&lt;&gt;$A616,1,MOD(C616-1+(COUNTIFS(D$373:$N$373,$A617)=COUNTIFS(D617:$N617,1)),C$372)+1)</f>
        <v>1</v>
      </c>
      <c r="D617" s="308">
        <f ca="1">IF($A617&lt;&gt;D$373,0,IF($A617&lt;&gt;$A616,1,MOD(D616-1+(COUNTIFS(E$373:$N$373,$A617)=COUNTIFS(E617:$N617,1)),D$372)+1))</f>
        <v>0</v>
      </c>
      <c r="E617" s="308">
        <f ca="1">IF($A617&lt;&gt;E$373,0,IF($A617&lt;&gt;$A616,1,MOD(E616-1+(COUNTIFS(F$373:$N$373,$A617)=COUNTIFS(F617:$N617,1)),E$372)+1))</f>
        <v>0</v>
      </c>
      <c r="F617" s="308">
        <f ca="1">IF($A617&lt;&gt;F$373,0,IF($A617&lt;&gt;$A616,1,MOD(F616-1+(COUNTIFS(G$373:$N$373,$A617)=COUNTIFS(G617:$N617,1)),F$372)+1))</f>
        <v>0</v>
      </c>
      <c r="G617" s="308">
        <f ca="1">IF($A617&lt;&gt;G$373,0,IF($A617&lt;&gt;$A616,1,MOD(G616-1+(COUNTIFS(H$373:$N$373,$A617)=COUNTIFS(H617:$N617,1)),G$372)+1))</f>
        <v>1</v>
      </c>
      <c r="H617" s="308">
        <f ca="1">IF($A617&lt;&gt;H$373,0,IF($A617&lt;&gt;$A616,1,MOD(H616-1+(COUNTIFS(I$373:$N$373,$A617)=COUNTIFS(I617:$N617,1)),H$372)+1))</f>
        <v>1</v>
      </c>
      <c r="I617" s="308">
        <f ca="1">IF($A617&lt;&gt;I$373,0,IF($A617&lt;&gt;$A616,1,MOD(I616-1+(COUNTIFS(N$373:$N$373,$A617)=COUNTIFS(N617:$N617,1)),I$372)+1))</f>
        <v>1</v>
      </c>
      <c r="J617" s="308"/>
      <c r="K617" s="308"/>
      <c r="L617" s="308"/>
      <c r="M617" s="308"/>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10">
        <f ca="1">IF($A618&lt;&gt;$A617,1,MOD(C617-1+(COUNTIFS(D$373:$N$373,$A618)=COUNTIFS(D618:$N618,1)),C$372)+1)</f>
        <v>1</v>
      </c>
      <c r="D618" s="308">
        <f ca="1">IF($A618&lt;&gt;D$373,0,IF($A618&lt;&gt;$A617,1,MOD(D617-1+(COUNTIFS(E$373:$N$373,$A618)=COUNTIFS(E618:$N618,1)),D$372)+1))</f>
        <v>0</v>
      </c>
      <c r="E618" s="308">
        <f ca="1">IF($A618&lt;&gt;E$373,0,IF($A618&lt;&gt;$A617,1,MOD(E617-1+(COUNTIFS(F$373:$N$373,$A618)=COUNTIFS(F618:$N618,1)),E$372)+1))</f>
        <v>0</v>
      </c>
      <c r="F618" s="308">
        <f ca="1">IF($A618&lt;&gt;F$373,0,IF($A618&lt;&gt;$A617,1,MOD(F617-1+(COUNTIFS(G$373:$N$373,$A618)=COUNTIFS(G618:$N618,1)),F$372)+1))</f>
        <v>0</v>
      </c>
      <c r="G618" s="308">
        <f ca="1">IF($A618&lt;&gt;G$373,0,IF($A618&lt;&gt;$A617,1,MOD(G617-1+(COUNTIFS(H$373:$N$373,$A618)=COUNTIFS(H618:$N618,1)),G$372)+1))</f>
        <v>1</v>
      </c>
      <c r="H618" s="308">
        <f ca="1">IF($A618&lt;&gt;H$373,0,IF($A618&lt;&gt;$A617,1,MOD(H617-1+(COUNTIFS(I$373:$N$373,$A618)=COUNTIFS(I618:$N618,1)),H$372)+1))</f>
        <v>1</v>
      </c>
      <c r="I618" s="308">
        <f ca="1">IF($A618&lt;&gt;I$373,0,IF($A618&lt;&gt;$A617,1,MOD(I617-1+(COUNTIFS(N$373:$N$373,$A618)=COUNTIFS(N618:$N618,1)),I$372)+1))</f>
        <v>2</v>
      </c>
      <c r="J618" s="308"/>
      <c r="K618" s="308"/>
      <c r="L618" s="308"/>
      <c r="M618" s="308"/>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10">
        <f ca="1">IF($A619&lt;&gt;$A618,1,MOD(C618-1+(COUNTIFS(D$373:$N$373,$A619)=COUNTIFS(D619:$N619,1)),C$372)+1)</f>
        <v>1</v>
      </c>
      <c r="D619" s="308">
        <f ca="1">IF($A619&lt;&gt;D$373,0,IF($A619&lt;&gt;$A618,1,MOD(D618-1+(COUNTIFS(E$373:$N$373,$A619)=COUNTIFS(E619:$N619,1)),D$372)+1))</f>
        <v>0</v>
      </c>
      <c r="E619" s="308">
        <f ca="1">IF($A619&lt;&gt;E$373,0,IF($A619&lt;&gt;$A618,1,MOD(E618-1+(COUNTIFS(F$373:$N$373,$A619)=COUNTIFS(F619:$N619,1)),E$372)+1))</f>
        <v>0</v>
      </c>
      <c r="F619" s="308">
        <f ca="1">IF($A619&lt;&gt;F$373,0,IF($A619&lt;&gt;$A618,1,MOD(F618-1+(COUNTIFS(G$373:$N$373,$A619)=COUNTIFS(G619:$N619,1)),F$372)+1))</f>
        <v>0</v>
      </c>
      <c r="G619" s="308">
        <f ca="1">IF($A619&lt;&gt;G$373,0,IF($A619&lt;&gt;$A618,1,MOD(G618-1+(COUNTIFS(H$373:$N$373,$A619)=COUNTIFS(H619:$N619,1)),G$372)+1))</f>
        <v>1</v>
      </c>
      <c r="H619" s="308">
        <f ca="1">IF($A619&lt;&gt;H$373,0,IF($A619&lt;&gt;$A618,1,MOD(H618-1+(COUNTIFS(I$373:$N$373,$A619)=COUNTIFS(I619:$N619,1)),H$372)+1))</f>
        <v>1</v>
      </c>
      <c r="I619" s="308">
        <f ca="1">IF($A619&lt;&gt;I$373,0,IF($A619&lt;&gt;$A618,1,MOD(I618-1+(COUNTIFS(N$373:$N$373,$A619)=COUNTIFS(N619:$N619,1)),I$372)+1))</f>
        <v>3</v>
      </c>
      <c r="J619" s="308"/>
      <c r="K619" s="308"/>
      <c r="L619" s="308"/>
      <c r="M619" s="308"/>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10">
        <f ca="1">IF($A620&lt;&gt;$A619,1,MOD(C619-1+(COUNTIFS(D$373:$N$373,$A620)=COUNTIFS(D620:$N620,1)),C$372)+1)</f>
        <v>1</v>
      </c>
      <c r="D620" s="308">
        <f ca="1">IF($A620&lt;&gt;D$373,0,IF($A620&lt;&gt;$A619,1,MOD(D619-1+(COUNTIFS(E$373:$N$373,$A620)=COUNTIFS(E620:$N620,1)),D$372)+1))</f>
        <v>0</v>
      </c>
      <c r="E620" s="308">
        <f ca="1">IF($A620&lt;&gt;E$373,0,IF($A620&lt;&gt;$A619,1,MOD(E619-1+(COUNTIFS(F$373:$N$373,$A620)=COUNTIFS(F620:$N620,1)),E$372)+1))</f>
        <v>0</v>
      </c>
      <c r="F620" s="308">
        <f ca="1">IF($A620&lt;&gt;F$373,0,IF($A620&lt;&gt;$A619,1,MOD(F619-1+(COUNTIFS(G$373:$N$373,$A620)=COUNTIFS(G620:$N620,1)),F$372)+1))</f>
        <v>0</v>
      </c>
      <c r="G620" s="308">
        <f ca="1">IF($A620&lt;&gt;G$373,0,IF($A620&lt;&gt;$A619,1,MOD(G619-1+(COUNTIFS(H$373:$N$373,$A620)=COUNTIFS(H620:$N620,1)),G$372)+1))</f>
        <v>1</v>
      </c>
      <c r="H620" s="308">
        <f ca="1">IF($A620&lt;&gt;H$373,0,IF($A620&lt;&gt;$A619,1,MOD(H619-1+(COUNTIFS(I$373:$N$373,$A620)=COUNTIFS(I620:$N620,1)),H$372)+1))</f>
        <v>2</v>
      </c>
      <c r="I620" s="308">
        <f ca="1">IF($A620&lt;&gt;I$373,0,IF($A620&lt;&gt;$A619,1,MOD(I619-1+(COUNTIFS(N$373:$N$373,$A620)=COUNTIFS(N620:$N620,1)),I$372)+1))</f>
        <v>1</v>
      </c>
      <c r="J620" s="308"/>
      <c r="K620" s="308"/>
      <c r="L620" s="308"/>
      <c r="M620" s="308"/>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10">
        <f ca="1">IF($A621&lt;&gt;$A620,1,MOD(C620-1+(COUNTIFS(D$373:$N$373,$A621)=COUNTIFS(D621:$N621,1)),C$372)+1)</f>
        <v>1</v>
      </c>
      <c r="D621" s="308">
        <f ca="1">IF($A621&lt;&gt;D$373,0,IF($A621&lt;&gt;$A620,1,MOD(D620-1+(COUNTIFS(E$373:$N$373,$A621)=COUNTIFS(E621:$N621,1)),D$372)+1))</f>
        <v>0</v>
      </c>
      <c r="E621" s="308">
        <f ca="1">IF($A621&lt;&gt;E$373,0,IF($A621&lt;&gt;$A620,1,MOD(E620-1+(COUNTIFS(F$373:$N$373,$A621)=COUNTIFS(F621:$N621,1)),E$372)+1))</f>
        <v>0</v>
      </c>
      <c r="F621" s="308">
        <f ca="1">IF($A621&lt;&gt;F$373,0,IF($A621&lt;&gt;$A620,1,MOD(F620-1+(COUNTIFS(G$373:$N$373,$A621)=COUNTIFS(G621:$N621,1)),F$372)+1))</f>
        <v>0</v>
      </c>
      <c r="G621" s="308">
        <f ca="1">IF($A621&lt;&gt;G$373,0,IF($A621&lt;&gt;$A620,1,MOD(G620-1+(COUNTIFS(H$373:$N$373,$A621)=COUNTIFS(H621:$N621,1)),G$372)+1))</f>
        <v>1</v>
      </c>
      <c r="H621" s="308">
        <f ca="1">IF($A621&lt;&gt;H$373,0,IF($A621&lt;&gt;$A620,1,MOD(H620-1+(COUNTIFS(I$373:$N$373,$A621)=COUNTIFS(I621:$N621,1)),H$372)+1))</f>
        <v>2</v>
      </c>
      <c r="I621" s="308">
        <f ca="1">IF($A621&lt;&gt;I$373,0,IF($A621&lt;&gt;$A620,1,MOD(I620-1+(COUNTIFS(N$373:$N$373,$A621)=COUNTIFS(N621:$N621,1)),I$372)+1))</f>
        <v>2</v>
      </c>
      <c r="J621" s="308"/>
      <c r="K621" s="308"/>
      <c r="L621" s="308"/>
      <c r="M621" s="308"/>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10">
        <f ca="1">IF($A622&lt;&gt;$A621,1,MOD(C621-1+(COUNTIFS(D$373:$N$373,$A622)=COUNTIFS(D622:$N622,1)),C$372)+1)</f>
        <v>1</v>
      </c>
      <c r="D622" s="308">
        <f ca="1">IF($A622&lt;&gt;D$373,0,IF($A622&lt;&gt;$A621,1,MOD(D621-1+(COUNTIFS(E$373:$N$373,$A622)=COUNTIFS(E622:$N622,1)),D$372)+1))</f>
        <v>0</v>
      </c>
      <c r="E622" s="308">
        <f ca="1">IF($A622&lt;&gt;E$373,0,IF($A622&lt;&gt;$A621,1,MOD(E621-1+(COUNTIFS(F$373:$N$373,$A622)=COUNTIFS(F622:$N622,1)),E$372)+1))</f>
        <v>0</v>
      </c>
      <c r="F622" s="308">
        <f ca="1">IF($A622&lt;&gt;F$373,0,IF($A622&lt;&gt;$A621,1,MOD(F621-1+(COUNTIFS(G$373:$N$373,$A622)=COUNTIFS(G622:$N622,1)),F$372)+1))</f>
        <v>0</v>
      </c>
      <c r="G622" s="308">
        <f ca="1">IF($A622&lt;&gt;G$373,0,IF($A622&lt;&gt;$A621,1,MOD(G621-1+(COUNTIFS(H$373:$N$373,$A622)=COUNTIFS(H622:$N622,1)),G$372)+1))</f>
        <v>1</v>
      </c>
      <c r="H622" s="308">
        <f ca="1">IF($A622&lt;&gt;H$373,0,IF($A622&lt;&gt;$A621,1,MOD(H621-1+(COUNTIFS(I$373:$N$373,$A622)=COUNTIFS(I622:$N622,1)),H$372)+1))</f>
        <v>2</v>
      </c>
      <c r="I622" s="308">
        <f ca="1">IF($A622&lt;&gt;I$373,0,IF($A622&lt;&gt;$A621,1,MOD(I621-1+(COUNTIFS(N$373:$N$373,$A622)=COUNTIFS(N622:$N622,1)),I$372)+1))</f>
        <v>3</v>
      </c>
      <c r="J622" s="308"/>
      <c r="K622" s="308"/>
      <c r="L622" s="308"/>
      <c r="M622" s="308"/>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10">
        <f ca="1">IF($A623&lt;&gt;$A622,1,MOD(C622-1+(COUNTIFS(D$373:$N$373,$A623)=COUNTIFS(D623:$N623,1)),C$372)+1)</f>
        <v>1</v>
      </c>
      <c r="D623" s="308">
        <f ca="1">IF($A623&lt;&gt;D$373,0,IF($A623&lt;&gt;$A622,1,MOD(D622-1+(COUNTIFS(E$373:$N$373,$A623)=COUNTIFS(E623:$N623,1)),D$372)+1))</f>
        <v>0</v>
      </c>
      <c r="E623" s="308">
        <f ca="1">IF($A623&lt;&gt;E$373,0,IF($A623&lt;&gt;$A622,1,MOD(E622-1+(COUNTIFS(F$373:$N$373,$A623)=COUNTIFS(F623:$N623,1)),E$372)+1))</f>
        <v>0</v>
      </c>
      <c r="F623" s="308">
        <f ca="1">IF($A623&lt;&gt;F$373,0,IF($A623&lt;&gt;$A622,1,MOD(F622-1+(COUNTIFS(G$373:$N$373,$A623)=COUNTIFS(G623:$N623,1)),F$372)+1))</f>
        <v>0</v>
      </c>
      <c r="G623" s="308">
        <f ca="1">IF($A623&lt;&gt;G$373,0,IF($A623&lt;&gt;$A622,1,MOD(G622-1+(COUNTIFS(H$373:$N$373,$A623)=COUNTIFS(H623:$N623,1)),G$372)+1))</f>
        <v>1</v>
      </c>
      <c r="H623" s="308">
        <f ca="1">IF($A623&lt;&gt;H$373,0,IF($A623&lt;&gt;$A622,1,MOD(H622-1+(COUNTIFS(I$373:$N$373,$A623)=COUNTIFS(I623:$N623,1)),H$372)+1))</f>
        <v>3</v>
      </c>
      <c r="I623" s="308">
        <f ca="1">IF($A623&lt;&gt;I$373,0,IF($A623&lt;&gt;$A622,1,MOD(I622-1+(COUNTIFS(N$373:$N$373,$A623)=COUNTIFS(N623:$N623,1)),I$372)+1))</f>
        <v>1</v>
      </c>
      <c r="J623" s="308"/>
      <c r="K623" s="308"/>
      <c r="L623" s="308"/>
      <c r="M623" s="308"/>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10">
        <f ca="1">IF($A624&lt;&gt;$A623,1,MOD(C623-1+(COUNTIFS(D$373:$N$373,$A624)=COUNTIFS(D624:$N624,1)),C$372)+1)</f>
        <v>1</v>
      </c>
      <c r="D624" s="308">
        <f ca="1">IF($A624&lt;&gt;D$373,0,IF($A624&lt;&gt;$A623,1,MOD(D623-1+(COUNTIFS(E$373:$N$373,$A624)=COUNTIFS(E624:$N624,1)),D$372)+1))</f>
        <v>0</v>
      </c>
      <c r="E624" s="308">
        <f ca="1">IF($A624&lt;&gt;E$373,0,IF($A624&lt;&gt;$A623,1,MOD(E623-1+(COUNTIFS(F$373:$N$373,$A624)=COUNTIFS(F624:$N624,1)),E$372)+1))</f>
        <v>0</v>
      </c>
      <c r="F624" s="308">
        <f ca="1">IF($A624&lt;&gt;F$373,0,IF($A624&lt;&gt;$A623,1,MOD(F623-1+(COUNTIFS(G$373:$N$373,$A624)=COUNTIFS(G624:$N624,1)),F$372)+1))</f>
        <v>0</v>
      </c>
      <c r="G624" s="308">
        <f ca="1">IF($A624&lt;&gt;G$373,0,IF($A624&lt;&gt;$A623,1,MOD(G623-1+(COUNTIFS(H$373:$N$373,$A624)=COUNTIFS(H624:$N624,1)),G$372)+1))</f>
        <v>1</v>
      </c>
      <c r="H624" s="308">
        <f ca="1">IF($A624&lt;&gt;H$373,0,IF($A624&lt;&gt;$A623,1,MOD(H623-1+(COUNTIFS(I$373:$N$373,$A624)=COUNTIFS(I624:$N624,1)),H$372)+1))</f>
        <v>3</v>
      </c>
      <c r="I624" s="308">
        <f ca="1">IF($A624&lt;&gt;I$373,0,IF($A624&lt;&gt;$A623,1,MOD(I623-1+(COUNTIFS(N$373:$N$373,$A624)=COUNTIFS(N624:$N624,1)),I$372)+1))</f>
        <v>2</v>
      </c>
      <c r="J624" s="308"/>
      <c r="K624" s="308"/>
      <c r="L624" s="308"/>
      <c r="M624" s="308"/>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10">
        <f ca="1">IF($A625&lt;&gt;$A624,1,MOD(C624-1+(COUNTIFS(D$373:$N$373,$A625)=COUNTIFS(D625:$N625,1)),C$372)+1)</f>
        <v>1</v>
      </c>
      <c r="D625" s="308">
        <f ca="1">IF($A625&lt;&gt;D$373,0,IF($A625&lt;&gt;$A624,1,MOD(D624-1+(COUNTIFS(E$373:$N$373,$A625)=COUNTIFS(E625:$N625,1)),D$372)+1))</f>
        <v>0</v>
      </c>
      <c r="E625" s="308">
        <f ca="1">IF($A625&lt;&gt;E$373,0,IF($A625&lt;&gt;$A624,1,MOD(E624-1+(COUNTIFS(F$373:$N$373,$A625)=COUNTIFS(F625:$N625,1)),E$372)+1))</f>
        <v>0</v>
      </c>
      <c r="F625" s="308">
        <f ca="1">IF($A625&lt;&gt;F$373,0,IF($A625&lt;&gt;$A624,1,MOD(F624-1+(COUNTIFS(G$373:$N$373,$A625)=COUNTIFS(G625:$N625,1)),F$372)+1))</f>
        <v>0</v>
      </c>
      <c r="G625" s="308">
        <f ca="1">IF($A625&lt;&gt;G$373,0,IF($A625&lt;&gt;$A624,1,MOD(G624-1+(COUNTIFS(H$373:$N$373,$A625)=COUNTIFS(H625:$N625,1)),G$372)+1))</f>
        <v>1</v>
      </c>
      <c r="H625" s="308">
        <f ca="1">IF($A625&lt;&gt;H$373,0,IF($A625&lt;&gt;$A624,1,MOD(H624-1+(COUNTIFS(I$373:$N$373,$A625)=COUNTIFS(I625:$N625,1)),H$372)+1))</f>
        <v>3</v>
      </c>
      <c r="I625" s="308">
        <f ca="1">IF($A625&lt;&gt;I$373,0,IF($A625&lt;&gt;$A624,1,MOD(I624-1+(COUNTIFS(N$373:$N$373,$A625)=COUNTIFS(N625:$N625,1)),I$372)+1))</f>
        <v>3</v>
      </c>
      <c r="J625" s="308"/>
      <c r="K625" s="308"/>
      <c r="L625" s="308"/>
      <c r="M625" s="308"/>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10">
        <f ca="1">IF($A626&lt;&gt;$A625,1,MOD(C625-1+(COUNTIFS(D$373:$N$373,$A626)=COUNTIFS(D626:$N626,1)),C$372)+1)</f>
        <v>2</v>
      </c>
      <c r="D626" s="308">
        <f ca="1">IF($A626&lt;&gt;D$373,0,IF($A626&lt;&gt;$A625,1,MOD(D625-1+(COUNTIFS(E$373:$N$373,$A626)=COUNTIFS(E626:$N626,1)),D$372)+1))</f>
        <v>0</v>
      </c>
      <c r="E626" s="308">
        <f ca="1">IF($A626&lt;&gt;E$373,0,IF($A626&lt;&gt;$A625,1,MOD(E625-1+(COUNTIFS(F$373:$N$373,$A626)=COUNTIFS(F626:$N626,1)),E$372)+1))</f>
        <v>0</v>
      </c>
      <c r="F626" s="308">
        <f ca="1">IF($A626&lt;&gt;F$373,0,IF($A626&lt;&gt;$A625,1,MOD(F625-1+(COUNTIFS(G$373:$N$373,$A626)=COUNTIFS(G626:$N626,1)),F$372)+1))</f>
        <v>0</v>
      </c>
      <c r="G626" s="308">
        <f ca="1">IF($A626&lt;&gt;G$373,0,IF($A626&lt;&gt;$A625,1,MOD(G625-1+(COUNTIFS(H$373:$N$373,$A626)=COUNTIFS(H626:$N626,1)),G$372)+1))</f>
        <v>1</v>
      </c>
      <c r="H626" s="308">
        <f ca="1">IF($A626&lt;&gt;H$373,0,IF($A626&lt;&gt;$A625,1,MOD(H625-1+(COUNTIFS(I$373:$N$373,$A626)=COUNTIFS(I626:$N626,1)),H$372)+1))</f>
        <v>1</v>
      </c>
      <c r="I626" s="308">
        <f ca="1">IF($A626&lt;&gt;I$373,0,IF($A626&lt;&gt;$A625,1,MOD(I625-1+(COUNTIFS(N$373:$N$373,$A626)=COUNTIFS(N626:$N626,1)),I$372)+1))</f>
        <v>1</v>
      </c>
      <c r="J626" s="308"/>
      <c r="K626" s="308"/>
      <c r="L626" s="308"/>
      <c r="M626" s="308"/>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10">
        <f ca="1">IF($A627&lt;&gt;$A626,1,MOD(C626-1+(COUNTIFS(D$373:$N$373,$A627)=COUNTIFS(D627:$N627,1)),C$372)+1)</f>
        <v>2</v>
      </c>
      <c r="D627" s="308">
        <f ca="1">IF($A627&lt;&gt;D$373,0,IF($A627&lt;&gt;$A626,1,MOD(D626-1+(COUNTIFS(E$373:$N$373,$A627)=COUNTIFS(E627:$N627,1)),D$372)+1))</f>
        <v>0</v>
      </c>
      <c r="E627" s="308">
        <f ca="1">IF($A627&lt;&gt;E$373,0,IF($A627&lt;&gt;$A626,1,MOD(E626-1+(COUNTIFS(F$373:$N$373,$A627)=COUNTIFS(F627:$N627,1)),E$372)+1))</f>
        <v>0</v>
      </c>
      <c r="F627" s="308">
        <f ca="1">IF($A627&lt;&gt;F$373,0,IF($A627&lt;&gt;$A626,1,MOD(F626-1+(COUNTIFS(G$373:$N$373,$A627)=COUNTIFS(G627:$N627,1)),F$372)+1))</f>
        <v>0</v>
      </c>
      <c r="G627" s="308">
        <f ca="1">IF($A627&lt;&gt;G$373,0,IF($A627&lt;&gt;$A626,1,MOD(G626-1+(COUNTIFS(H$373:$N$373,$A627)=COUNTIFS(H627:$N627,1)),G$372)+1))</f>
        <v>1</v>
      </c>
      <c r="H627" s="308">
        <f ca="1">IF($A627&lt;&gt;H$373,0,IF($A627&lt;&gt;$A626,1,MOD(H626-1+(COUNTIFS(I$373:$N$373,$A627)=COUNTIFS(I627:$N627,1)),H$372)+1))</f>
        <v>1</v>
      </c>
      <c r="I627" s="308">
        <f ca="1">IF($A627&lt;&gt;I$373,0,IF($A627&lt;&gt;$A626,1,MOD(I626-1+(COUNTIFS(N$373:$N$373,$A627)=COUNTIFS(N627:$N627,1)),I$372)+1))</f>
        <v>2</v>
      </c>
      <c r="J627" s="308"/>
      <c r="K627" s="308"/>
      <c r="L627" s="308"/>
      <c r="M627" s="308"/>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10">
        <f ca="1">IF($A628&lt;&gt;$A627,1,MOD(C627-1+(COUNTIFS(D$373:$N$373,$A628)=COUNTIFS(D628:$N628,1)),C$372)+1)</f>
        <v>2</v>
      </c>
      <c r="D628" s="308">
        <f ca="1">IF($A628&lt;&gt;D$373,0,IF($A628&lt;&gt;$A627,1,MOD(D627-1+(COUNTIFS(E$373:$N$373,$A628)=COUNTIFS(E628:$N628,1)),D$372)+1))</f>
        <v>0</v>
      </c>
      <c r="E628" s="308">
        <f ca="1">IF($A628&lt;&gt;E$373,0,IF($A628&lt;&gt;$A627,1,MOD(E627-1+(COUNTIFS(F$373:$N$373,$A628)=COUNTIFS(F628:$N628,1)),E$372)+1))</f>
        <v>0</v>
      </c>
      <c r="F628" s="308">
        <f ca="1">IF($A628&lt;&gt;F$373,0,IF($A628&lt;&gt;$A627,1,MOD(F627-1+(COUNTIFS(G$373:$N$373,$A628)=COUNTIFS(G628:$N628,1)),F$372)+1))</f>
        <v>0</v>
      </c>
      <c r="G628" s="308">
        <f ca="1">IF($A628&lt;&gt;G$373,0,IF($A628&lt;&gt;$A627,1,MOD(G627-1+(COUNTIFS(H$373:$N$373,$A628)=COUNTIFS(H628:$N628,1)),G$372)+1))</f>
        <v>1</v>
      </c>
      <c r="H628" s="308">
        <f ca="1">IF($A628&lt;&gt;H$373,0,IF($A628&lt;&gt;$A627,1,MOD(H627-1+(COUNTIFS(I$373:$N$373,$A628)=COUNTIFS(I628:$N628,1)),H$372)+1))</f>
        <v>1</v>
      </c>
      <c r="I628" s="308">
        <f ca="1">IF($A628&lt;&gt;I$373,0,IF($A628&lt;&gt;$A627,1,MOD(I627-1+(COUNTIFS(N$373:$N$373,$A628)=COUNTIFS(N628:$N628,1)),I$372)+1))</f>
        <v>3</v>
      </c>
      <c r="J628" s="308"/>
      <c r="K628" s="308"/>
      <c r="L628" s="308"/>
      <c r="M628" s="308"/>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10">
        <f ca="1">IF($A629&lt;&gt;$A628,1,MOD(C628-1+(COUNTIFS(D$373:$N$373,$A629)=COUNTIFS(D629:$N629,1)),C$372)+1)</f>
        <v>2</v>
      </c>
      <c r="D629" s="308">
        <f ca="1">IF($A629&lt;&gt;D$373,0,IF($A629&lt;&gt;$A628,1,MOD(D628-1+(COUNTIFS(E$373:$N$373,$A629)=COUNTIFS(E629:$N629,1)),D$372)+1))</f>
        <v>0</v>
      </c>
      <c r="E629" s="308">
        <f ca="1">IF($A629&lt;&gt;E$373,0,IF($A629&lt;&gt;$A628,1,MOD(E628-1+(COUNTIFS(F$373:$N$373,$A629)=COUNTIFS(F629:$N629,1)),E$372)+1))</f>
        <v>0</v>
      </c>
      <c r="F629" s="308">
        <f ca="1">IF($A629&lt;&gt;F$373,0,IF($A629&lt;&gt;$A628,1,MOD(F628-1+(COUNTIFS(G$373:$N$373,$A629)=COUNTIFS(G629:$N629,1)),F$372)+1))</f>
        <v>0</v>
      </c>
      <c r="G629" s="308">
        <f ca="1">IF($A629&lt;&gt;G$373,0,IF($A629&lt;&gt;$A628,1,MOD(G628-1+(COUNTIFS(H$373:$N$373,$A629)=COUNTIFS(H629:$N629,1)),G$372)+1))</f>
        <v>1</v>
      </c>
      <c r="H629" s="308">
        <f ca="1">IF($A629&lt;&gt;H$373,0,IF($A629&lt;&gt;$A628,1,MOD(H628-1+(COUNTIFS(I$373:$N$373,$A629)=COUNTIFS(I629:$N629,1)),H$372)+1))</f>
        <v>2</v>
      </c>
      <c r="I629" s="308">
        <f ca="1">IF($A629&lt;&gt;I$373,0,IF($A629&lt;&gt;$A628,1,MOD(I628-1+(COUNTIFS(N$373:$N$373,$A629)=COUNTIFS(N629:$N629,1)),I$372)+1))</f>
        <v>1</v>
      </c>
      <c r="J629" s="308"/>
      <c r="K629" s="308"/>
      <c r="L629" s="308"/>
      <c r="M629" s="308"/>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10">
        <f ca="1">IF($A630&lt;&gt;$A629,1,MOD(C629-1+(COUNTIFS(D$373:$N$373,$A630)=COUNTIFS(D630:$N630,1)),C$372)+1)</f>
        <v>2</v>
      </c>
      <c r="D630" s="308">
        <f ca="1">IF($A630&lt;&gt;D$373,0,IF($A630&lt;&gt;$A629,1,MOD(D629-1+(COUNTIFS(E$373:$N$373,$A630)=COUNTIFS(E630:$N630,1)),D$372)+1))</f>
        <v>0</v>
      </c>
      <c r="E630" s="308">
        <f ca="1">IF($A630&lt;&gt;E$373,0,IF($A630&lt;&gt;$A629,1,MOD(E629-1+(COUNTIFS(F$373:$N$373,$A630)=COUNTIFS(F630:$N630,1)),E$372)+1))</f>
        <v>0</v>
      </c>
      <c r="F630" s="308">
        <f ca="1">IF($A630&lt;&gt;F$373,0,IF($A630&lt;&gt;$A629,1,MOD(F629-1+(COUNTIFS(G$373:$N$373,$A630)=COUNTIFS(G630:$N630,1)),F$372)+1))</f>
        <v>0</v>
      </c>
      <c r="G630" s="308">
        <f ca="1">IF($A630&lt;&gt;G$373,0,IF($A630&lt;&gt;$A629,1,MOD(G629-1+(COUNTIFS(H$373:$N$373,$A630)=COUNTIFS(H630:$N630,1)),G$372)+1))</f>
        <v>1</v>
      </c>
      <c r="H630" s="308">
        <f ca="1">IF($A630&lt;&gt;H$373,0,IF($A630&lt;&gt;$A629,1,MOD(H629-1+(COUNTIFS(I$373:$N$373,$A630)=COUNTIFS(I630:$N630,1)),H$372)+1))</f>
        <v>2</v>
      </c>
      <c r="I630" s="308">
        <f ca="1">IF($A630&lt;&gt;I$373,0,IF($A630&lt;&gt;$A629,1,MOD(I629-1+(COUNTIFS(N$373:$N$373,$A630)=COUNTIFS(N630:$N630,1)),I$372)+1))</f>
        <v>2</v>
      </c>
      <c r="J630" s="308"/>
      <c r="K630" s="308"/>
      <c r="L630" s="308"/>
      <c r="M630" s="308"/>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10">
        <f ca="1">IF($A631&lt;&gt;$A630,1,MOD(C630-1+(COUNTIFS(D$373:$N$373,$A631)=COUNTIFS(D631:$N631,1)),C$372)+1)</f>
        <v>2</v>
      </c>
      <c r="D631" s="308">
        <f ca="1">IF($A631&lt;&gt;D$373,0,IF($A631&lt;&gt;$A630,1,MOD(D630-1+(COUNTIFS(E$373:$N$373,$A631)=COUNTIFS(E631:$N631,1)),D$372)+1))</f>
        <v>0</v>
      </c>
      <c r="E631" s="308">
        <f ca="1">IF($A631&lt;&gt;E$373,0,IF($A631&lt;&gt;$A630,1,MOD(E630-1+(COUNTIFS(F$373:$N$373,$A631)=COUNTIFS(F631:$N631,1)),E$372)+1))</f>
        <v>0</v>
      </c>
      <c r="F631" s="308">
        <f ca="1">IF($A631&lt;&gt;F$373,0,IF($A631&lt;&gt;$A630,1,MOD(F630-1+(COUNTIFS(G$373:$N$373,$A631)=COUNTIFS(G631:$N631,1)),F$372)+1))</f>
        <v>0</v>
      </c>
      <c r="G631" s="308">
        <f ca="1">IF($A631&lt;&gt;G$373,0,IF($A631&lt;&gt;$A630,1,MOD(G630-1+(COUNTIFS(H$373:$N$373,$A631)=COUNTIFS(H631:$N631,1)),G$372)+1))</f>
        <v>1</v>
      </c>
      <c r="H631" s="308">
        <f ca="1">IF($A631&lt;&gt;H$373,0,IF($A631&lt;&gt;$A630,1,MOD(H630-1+(COUNTIFS(I$373:$N$373,$A631)=COUNTIFS(I631:$N631,1)),H$372)+1))</f>
        <v>2</v>
      </c>
      <c r="I631" s="308">
        <f ca="1">IF($A631&lt;&gt;I$373,0,IF($A631&lt;&gt;$A630,1,MOD(I630-1+(COUNTIFS(N$373:$N$373,$A631)=COUNTIFS(N631:$N631,1)),I$372)+1))</f>
        <v>3</v>
      </c>
      <c r="J631" s="308"/>
      <c r="K631" s="308"/>
      <c r="L631" s="308"/>
      <c r="M631" s="308"/>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10">
        <f ca="1">IF($A632&lt;&gt;$A631,1,MOD(C631-1+(COUNTIFS(D$373:$N$373,$A632)=COUNTIFS(D632:$N632,1)),C$372)+1)</f>
        <v>2</v>
      </c>
      <c r="D632" s="308">
        <f ca="1">IF($A632&lt;&gt;D$373,0,IF($A632&lt;&gt;$A631,1,MOD(D631-1+(COUNTIFS(E$373:$N$373,$A632)=COUNTIFS(E632:$N632,1)),D$372)+1))</f>
        <v>0</v>
      </c>
      <c r="E632" s="308">
        <f ca="1">IF($A632&lt;&gt;E$373,0,IF($A632&lt;&gt;$A631,1,MOD(E631-1+(COUNTIFS(F$373:$N$373,$A632)=COUNTIFS(F632:$N632,1)),E$372)+1))</f>
        <v>0</v>
      </c>
      <c r="F632" s="308">
        <f ca="1">IF($A632&lt;&gt;F$373,0,IF($A632&lt;&gt;$A631,1,MOD(F631-1+(COUNTIFS(G$373:$N$373,$A632)=COUNTIFS(G632:$N632,1)),F$372)+1))</f>
        <v>0</v>
      </c>
      <c r="G632" s="308">
        <f ca="1">IF($A632&lt;&gt;G$373,0,IF($A632&lt;&gt;$A631,1,MOD(G631-1+(COUNTIFS(H$373:$N$373,$A632)=COUNTIFS(H632:$N632,1)),G$372)+1))</f>
        <v>1</v>
      </c>
      <c r="H632" s="308">
        <f ca="1">IF($A632&lt;&gt;H$373,0,IF($A632&lt;&gt;$A631,1,MOD(H631-1+(COUNTIFS(I$373:$N$373,$A632)=COUNTIFS(I632:$N632,1)),H$372)+1))</f>
        <v>3</v>
      </c>
      <c r="I632" s="308">
        <f ca="1">IF($A632&lt;&gt;I$373,0,IF($A632&lt;&gt;$A631,1,MOD(I631-1+(COUNTIFS(N$373:$N$373,$A632)=COUNTIFS(N632:$N632,1)),I$372)+1))</f>
        <v>1</v>
      </c>
      <c r="J632" s="308"/>
      <c r="K632" s="308"/>
      <c r="L632" s="308"/>
      <c r="M632" s="308"/>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10">
        <f ca="1">IF($A633&lt;&gt;$A632,1,MOD(C632-1+(COUNTIFS(D$373:$N$373,$A633)=COUNTIFS(D633:$N633,1)),C$372)+1)</f>
        <v>2</v>
      </c>
      <c r="D633" s="308">
        <f ca="1">IF($A633&lt;&gt;D$373,0,IF($A633&lt;&gt;$A632,1,MOD(D632-1+(COUNTIFS(E$373:$N$373,$A633)=COUNTIFS(E633:$N633,1)),D$372)+1))</f>
        <v>0</v>
      </c>
      <c r="E633" s="308">
        <f ca="1">IF($A633&lt;&gt;E$373,0,IF($A633&lt;&gt;$A632,1,MOD(E632-1+(COUNTIFS(F$373:$N$373,$A633)=COUNTIFS(F633:$N633,1)),E$372)+1))</f>
        <v>0</v>
      </c>
      <c r="F633" s="308">
        <f ca="1">IF($A633&lt;&gt;F$373,0,IF($A633&lt;&gt;$A632,1,MOD(F632-1+(COUNTIFS(G$373:$N$373,$A633)=COUNTIFS(G633:$N633,1)),F$372)+1))</f>
        <v>0</v>
      </c>
      <c r="G633" s="308">
        <f ca="1">IF($A633&lt;&gt;G$373,0,IF($A633&lt;&gt;$A632,1,MOD(G632-1+(COUNTIFS(H$373:$N$373,$A633)=COUNTIFS(H633:$N633,1)),G$372)+1))</f>
        <v>1</v>
      </c>
      <c r="H633" s="308">
        <f ca="1">IF($A633&lt;&gt;H$373,0,IF($A633&lt;&gt;$A632,1,MOD(H632-1+(COUNTIFS(I$373:$N$373,$A633)=COUNTIFS(I633:$N633,1)),H$372)+1))</f>
        <v>3</v>
      </c>
      <c r="I633" s="308">
        <f ca="1">IF($A633&lt;&gt;I$373,0,IF($A633&lt;&gt;$A632,1,MOD(I632-1+(COUNTIFS(N$373:$N$373,$A633)=COUNTIFS(N633:$N633,1)),I$372)+1))</f>
        <v>2</v>
      </c>
      <c r="J633" s="308"/>
      <c r="K633" s="308"/>
      <c r="L633" s="308"/>
      <c r="M633" s="308"/>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10">
        <f ca="1">IF($A634&lt;&gt;$A633,1,MOD(C633-1+(COUNTIFS(D$373:$N$373,$A634)=COUNTIFS(D634:$N634,1)),C$372)+1)</f>
        <v>2</v>
      </c>
      <c r="D634" s="308">
        <f ca="1">IF($A634&lt;&gt;D$373,0,IF($A634&lt;&gt;$A633,1,MOD(D633-1+(COUNTIFS(E$373:$N$373,$A634)=COUNTIFS(E634:$N634,1)),D$372)+1))</f>
        <v>0</v>
      </c>
      <c r="E634" s="308">
        <f ca="1">IF($A634&lt;&gt;E$373,0,IF($A634&lt;&gt;$A633,1,MOD(E633-1+(COUNTIFS(F$373:$N$373,$A634)=COUNTIFS(F634:$N634,1)),E$372)+1))</f>
        <v>0</v>
      </c>
      <c r="F634" s="308">
        <f ca="1">IF($A634&lt;&gt;F$373,0,IF($A634&lt;&gt;$A633,1,MOD(F633-1+(COUNTIFS(G$373:$N$373,$A634)=COUNTIFS(G634:$N634,1)),F$372)+1))</f>
        <v>0</v>
      </c>
      <c r="G634" s="308">
        <f ca="1">IF($A634&lt;&gt;G$373,0,IF($A634&lt;&gt;$A633,1,MOD(G633-1+(COUNTIFS(H$373:$N$373,$A634)=COUNTIFS(H634:$N634,1)),G$372)+1))</f>
        <v>1</v>
      </c>
      <c r="H634" s="308">
        <f ca="1">IF($A634&lt;&gt;H$373,0,IF($A634&lt;&gt;$A633,1,MOD(H633-1+(COUNTIFS(I$373:$N$373,$A634)=COUNTIFS(I634:$N634,1)),H$372)+1))</f>
        <v>3</v>
      </c>
      <c r="I634" s="308">
        <f ca="1">IF($A634&lt;&gt;I$373,0,IF($A634&lt;&gt;$A633,1,MOD(I633-1+(COUNTIFS(N$373:$N$373,$A634)=COUNTIFS(N634:$N634,1)),I$372)+1))</f>
        <v>3</v>
      </c>
      <c r="J634" s="308"/>
      <c r="K634" s="308"/>
      <c r="L634" s="308"/>
      <c r="M634" s="308"/>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10">
        <f ca="1">IF($A635&lt;&gt;$A634,1,MOD(C634-1+(COUNTIFS(D$373:$N$373,$A635)=COUNTIFS(D635:$N635,1)),C$372)+1)</f>
        <v>3</v>
      </c>
      <c r="D635" s="308">
        <f ca="1">IF($A635&lt;&gt;D$373,0,IF($A635&lt;&gt;$A634,1,MOD(D634-1+(COUNTIFS(E$373:$N$373,$A635)=COUNTIFS(E635:$N635,1)),D$372)+1))</f>
        <v>0</v>
      </c>
      <c r="E635" s="308">
        <f ca="1">IF($A635&lt;&gt;E$373,0,IF($A635&lt;&gt;$A634,1,MOD(E634-1+(COUNTIFS(F$373:$N$373,$A635)=COUNTIFS(F635:$N635,1)),E$372)+1))</f>
        <v>0</v>
      </c>
      <c r="F635" s="308">
        <f ca="1">IF($A635&lt;&gt;F$373,0,IF($A635&lt;&gt;$A634,1,MOD(F634-1+(COUNTIFS(G$373:$N$373,$A635)=COUNTIFS(G635:$N635,1)),F$372)+1))</f>
        <v>0</v>
      </c>
      <c r="G635" s="308">
        <f ca="1">IF($A635&lt;&gt;G$373,0,IF($A635&lt;&gt;$A634,1,MOD(G634-1+(COUNTIFS(H$373:$N$373,$A635)=COUNTIFS(H635:$N635,1)),G$372)+1))</f>
        <v>1</v>
      </c>
      <c r="H635" s="308">
        <f ca="1">IF($A635&lt;&gt;H$373,0,IF($A635&lt;&gt;$A634,1,MOD(H634-1+(COUNTIFS(I$373:$N$373,$A635)=COUNTIFS(I635:$N635,1)),H$372)+1))</f>
        <v>1</v>
      </c>
      <c r="I635" s="308">
        <f ca="1">IF($A635&lt;&gt;I$373,0,IF($A635&lt;&gt;$A634,1,MOD(I634-1+(COUNTIFS(N$373:$N$373,$A635)=COUNTIFS(N635:$N635,1)),I$372)+1))</f>
        <v>1</v>
      </c>
      <c r="J635" s="308"/>
      <c r="K635" s="308"/>
      <c r="L635" s="308"/>
      <c r="M635" s="308"/>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10">
        <f ca="1">IF($A636&lt;&gt;$A635,1,MOD(C635-1+(COUNTIFS(D$373:$N$373,$A636)=COUNTIFS(D636:$N636,1)),C$372)+1)</f>
        <v>3</v>
      </c>
      <c r="D636" s="308">
        <f ca="1">IF($A636&lt;&gt;D$373,0,IF($A636&lt;&gt;$A635,1,MOD(D635-1+(COUNTIFS(E$373:$N$373,$A636)=COUNTIFS(E636:$N636,1)),D$372)+1))</f>
        <v>0</v>
      </c>
      <c r="E636" s="308">
        <f ca="1">IF($A636&lt;&gt;E$373,0,IF($A636&lt;&gt;$A635,1,MOD(E635-1+(COUNTIFS(F$373:$N$373,$A636)=COUNTIFS(F636:$N636,1)),E$372)+1))</f>
        <v>0</v>
      </c>
      <c r="F636" s="308">
        <f ca="1">IF($A636&lt;&gt;F$373,0,IF($A636&lt;&gt;$A635,1,MOD(F635-1+(COUNTIFS(G$373:$N$373,$A636)=COUNTIFS(G636:$N636,1)),F$372)+1))</f>
        <v>0</v>
      </c>
      <c r="G636" s="308">
        <f ca="1">IF($A636&lt;&gt;G$373,0,IF($A636&lt;&gt;$A635,1,MOD(G635-1+(COUNTIFS(H$373:$N$373,$A636)=COUNTIFS(H636:$N636,1)),G$372)+1))</f>
        <v>1</v>
      </c>
      <c r="H636" s="308">
        <f ca="1">IF($A636&lt;&gt;H$373,0,IF($A636&lt;&gt;$A635,1,MOD(H635-1+(COUNTIFS(I$373:$N$373,$A636)=COUNTIFS(I636:$N636,1)),H$372)+1))</f>
        <v>1</v>
      </c>
      <c r="I636" s="308">
        <f ca="1">IF($A636&lt;&gt;I$373,0,IF($A636&lt;&gt;$A635,1,MOD(I635-1+(COUNTIFS(N$373:$N$373,$A636)=COUNTIFS(N636:$N636,1)),I$372)+1))</f>
        <v>2</v>
      </c>
      <c r="J636" s="308"/>
      <c r="K636" s="308"/>
      <c r="L636" s="308"/>
      <c r="M636" s="308"/>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10">
        <f ca="1">IF($A637&lt;&gt;$A636,1,MOD(C636-1+(COUNTIFS(D$373:$N$373,$A637)=COUNTIFS(D637:$N637,1)),C$372)+1)</f>
        <v>3</v>
      </c>
      <c r="D637" s="308">
        <f ca="1">IF($A637&lt;&gt;D$373,0,IF($A637&lt;&gt;$A636,1,MOD(D636-1+(COUNTIFS(E$373:$N$373,$A637)=COUNTIFS(E637:$N637,1)),D$372)+1))</f>
        <v>0</v>
      </c>
      <c r="E637" s="308">
        <f ca="1">IF($A637&lt;&gt;E$373,0,IF($A637&lt;&gt;$A636,1,MOD(E636-1+(COUNTIFS(F$373:$N$373,$A637)=COUNTIFS(F637:$N637,1)),E$372)+1))</f>
        <v>0</v>
      </c>
      <c r="F637" s="308">
        <f ca="1">IF($A637&lt;&gt;F$373,0,IF($A637&lt;&gt;$A636,1,MOD(F636-1+(COUNTIFS(G$373:$N$373,$A637)=COUNTIFS(G637:$N637,1)),F$372)+1))</f>
        <v>0</v>
      </c>
      <c r="G637" s="308">
        <f ca="1">IF($A637&lt;&gt;G$373,0,IF($A637&lt;&gt;$A636,1,MOD(G636-1+(COUNTIFS(H$373:$N$373,$A637)=COUNTIFS(H637:$N637,1)),G$372)+1))</f>
        <v>1</v>
      </c>
      <c r="H637" s="308">
        <f ca="1">IF($A637&lt;&gt;H$373,0,IF($A637&lt;&gt;$A636,1,MOD(H636-1+(COUNTIFS(I$373:$N$373,$A637)=COUNTIFS(I637:$N637,1)),H$372)+1))</f>
        <v>1</v>
      </c>
      <c r="I637" s="308">
        <f ca="1">IF($A637&lt;&gt;I$373,0,IF($A637&lt;&gt;$A636,1,MOD(I636-1+(COUNTIFS(N$373:$N$373,$A637)=COUNTIFS(N637:$N637,1)),I$372)+1))</f>
        <v>3</v>
      </c>
      <c r="J637" s="308"/>
      <c r="K637" s="308"/>
      <c r="L637" s="308"/>
      <c r="M637" s="308"/>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10">
        <f ca="1">IF($A638&lt;&gt;$A637,1,MOD(C637-1+(COUNTIFS(D$373:$N$373,$A638)=COUNTIFS(D638:$N638,1)),C$372)+1)</f>
        <v>3</v>
      </c>
      <c r="D638" s="308">
        <f ca="1">IF($A638&lt;&gt;D$373,0,IF($A638&lt;&gt;$A637,1,MOD(D637-1+(COUNTIFS(E$373:$N$373,$A638)=COUNTIFS(E638:$N638,1)),D$372)+1))</f>
        <v>0</v>
      </c>
      <c r="E638" s="308">
        <f ca="1">IF($A638&lt;&gt;E$373,0,IF($A638&lt;&gt;$A637,1,MOD(E637-1+(COUNTIFS(F$373:$N$373,$A638)=COUNTIFS(F638:$N638,1)),E$372)+1))</f>
        <v>0</v>
      </c>
      <c r="F638" s="308">
        <f ca="1">IF($A638&lt;&gt;F$373,0,IF($A638&lt;&gt;$A637,1,MOD(F637-1+(COUNTIFS(G$373:$N$373,$A638)=COUNTIFS(G638:$N638,1)),F$372)+1))</f>
        <v>0</v>
      </c>
      <c r="G638" s="308">
        <f ca="1">IF($A638&lt;&gt;G$373,0,IF($A638&lt;&gt;$A637,1,MOD(G637-1+(COUNTIFS(H$373:$N$373,$A638)=COUNTIFS(H638:$N638,1)),G$372)+1))</f>
        <v>1</v>
      </c>
      <c r="H638" s="308">
        <f ca="1">IF($A638&lt;&gt;H$373,0,IF($A638&lt;&gt;$A637,1,MOD(H637-1+(COUNTIFS(I$373:$N$373,$A638)=COUNTIFS(I638:$N638,1)),H$372)+1))</f>
        <v>2</v>
      </c>
      <c r="I638" s="308">
        <f ca="1">IF($A638&lt;&gt;I$373,0,IF($A638&lt;&gt;$A637,1,MOD(I637-1+(COUNTIFS(N$373:$N$373,$A638)=COUNTIFS(N638:$N638,1)),I$372)+1))</f>
        <v>1</v>
      </c>
      <c r="J638" s="308"/>
      <c r="K638" s="308"/>
      <c r="L638" s="308"/>
      <c r="M638" s="308"/>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10">
        <f ca="1">IF($A639&lt;&gt;$A638,1,MOD(C638-1+(COUNTIFS(D$373:$N$373,$A639)=COUNTIFS(D639:$N639,1)),C$372)+1)</f>
        <v>3</v>
      </c>
      <c r="D639" s="308">
        <f ca="1">IF($A639&lt;&gt;D$373,0,IF($A639&lt;&gt;$A638,1,MOD(D638-1+(COUNTIFS(E$373:$N$373,$A639)=COUNTIFS(E639:$N639,1)),D$372)+1))</f>
        <v>0</v>
      </c>
      <c r="E639" s="308">
        <f ca="1">IF($A639&lt;&gt;E$373,0,IF($A639&lt;&gt;$A638,1,MOD(E638-1+(COUNTIFS(F$373:$N$373,$A639)=COUNTIFS(F639:$N639,1)),E$372)+1))</f>
        <v>0</v>
      </c>
      <c r="F639" s="308">
        <f ca="1">IF($A639&lt;&gt;F$373,0,IF($A639&lt;&gt;$A638,1,MOD(F638-1+(COUNTIFS(G$373:$N$373,$A639)=COUNTIFS(G639:$N639,1)),F$372)+1))</f>
        <v>0</v>
      </c>
      <c r="G639" s="308">
        <f ca="1">IF($A639&lt;&gt;G$373,0,IF($A639&lt;&gt;$A638,1,MOD(G638-1+(COUNTIFS(H$373:$N$373,$A639)=COUNTIFS(H639:$N639,1)),G$372)+1))</f>
        <v>1</v>
      </c>
      <c r="H639" s="308">
        <f ca="1">IF($A639&lt;&gt;H$373,0,IF($A639&lt;&gt;$A638,1,MOD(H638-1+(COUNTIFS(I$373:$N$373,$A639)=COUNTIFS(I639:$N639,1)),H$372)+1))</f>
        <v>2</v>
      </c>
      <c r="I639" s="308">
        <f ca="1">IF($A639&lt;&gt;I$373,0,IF($A639&lt;&gt;$A638,1,MOD(I638-1+(COUNTIFS(N$373:$N$373,$A639)=COUNTIFS(N639:$N639,1)),I$372)+1))</f>
        <v>2</v>
      </c>
      <c r="J639" s="308"/>
      <c r="K639" s="308"/>
      <c r="L639" s="308"/>
      <c r="M639" s="308"/>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10">
        <f ca="1">IF($A640&lt;&gt;$A639,1,MOD(C639-1+(COUNTIFS(D$373:$N$373,$A640)=COUNTIFS(D640:$N640,1)),C$372)+1)</f>
        <v>3</v>
      </c>
      <c r="D640" s="308">
        <f ca="1">IF($A640&lt;&gt;D$373,0,IF($A640&lt;&gt;$A639,1,MOD(D639-1+(COUNTIFS(E$373:$N$373,$A640)=COUNTIFS(E640:$N640,1)),D$372)+1))</f>
        <v>0</v>
      </c>
      <c r="E640" s="308">
        <f ca="1">IF($A640&lt;&gt;E$373,0,IF($A640&lt;&gt;$A639,1,MOD(E639-1+(COUNTIFS(F$373:$N$373,$A640)=COUNTIFS(F640:$N640,1)),E$372)+1))</f>
        <v>0</v>
      </c>
      <c r="F640" s="308">
        <f ca="1">IF($A640&lt;&gt;F$373,0,IF($A640&lt;&gt;$A639,1,MOD(F639-1+(COUNTIFS(G$373:$N$373,$A640)=COUNTIFS(G640:$N640,1)),F$372)+1))</f>
        <v>0</v>
      </c>
      <c r="G640" s="308">
        <f ca="1">IF($A640&lt;&gt;G$373,0,IF($A640&lt;&gt;$A639,1,MOD(G639-1+(COUNTIFS(H$373:$N$373,$A640)=COUNTIFS(H640:$N640,1)),G$372)+1))</f>
        <v>1</v>
      </c>
      <c r="H640" s="308">
        <f ca="1">IF($A640&lt;&gt;H$373,0,IF($A640&lt;&gt;$A639,1,MOD(H639-1+(COUNTIFS(I$373:$N$373,$A640)=COUNTIFS(I640:$N640,1)),H$372)+1))</f>
        <v>2</v>
      </c>
      <c r="I640" s="308">
        <f ca="1">IF($A640&lt;&gt;I$373,0,IF($A640&lt;&gt;$A639,1,MOD(I639-1+(COUNTIFS(N$373:$N$373,$A640)=COUNTIFS(N640:$N640,1)),I$372)+1))</f>
        <v>3</v>
      </c>
      <c r="J640" s="308"/>
      <c r="K640" s="308"/>
      <c r="L640" s="308"/>
      <c r="M640" s="308"/>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10">
        <f ca="1">IF($A641&lt;&gt;$A640,1,MOD(C640-1+(COUNTIFS(D$373:$N$373,$A641)=COUNTIFS(D641:$N641,1)),C$372)+1)</f>
        <v>3</v>
      </c>
      <c r="D641" s="308">
        <f ca="1">IF($A641&lt;&gt;D$373,0,IF($A641&lt;&gt;$A640,1,MOD(D640-1+(COUNTIFS(E$373:$N$373,$A641)=COUNTIFS(E641:$N641,1)),D$372)+1))</f>
        <v>0</v>
      </c>
      <c r="E641" s="308">
        <f ca="1">IF($A641&lt;&gt;E$373,0,IF($A641&lt;&gt;$A640,1,MOD(E640-1+(COUNTIFS(F$373:$N$373,$A641)=COUNTIFS(F641:$N641,1)),E$372)+1))</f>
        <v>0</v>
      </c>
      <c r="F641" s="308">
        <f ca="1">IF($A641&lt;&gt;F$373,0,IF($A641&lt;&gt;$A640,1,MOD(F640-1+(COUNTIFS(G$373:$N$373,$A641)=COUNTIFS(G641:$N641,1)),F$372)+1))</f>
        <v>0</v>
      </c>
      <c r="G641" s="308">
        <f ca="1">IF($A641&lt;&gt;G$373,0,IF($A641&lt;&gt;$A640,1,MOD(G640-1+(COUNTIFS(H$373:$N$373,$A641)=COUNTIFS(H641:$N641,1)),G$372)+1))</f>
        <v>1</v>
      </c>
      <c r="H641" s="308">
        <f ca="1">IF($A641&lt;&gt;H$373,0,IF($A641&lt;&gt;$A640,1,MOD(H640-1+(COUNTIFS(I$373:$N$373,$A641)=COUNTIFS(I641:$N641,1)),H$372)+1))</f>
        <v>3</v>
      </c>
      <c r="I641" s="308">
        <f ca="1">IF($A641&lt;&gt;I$373,0,IF($A641&lt;&gt;$A640,1,MOD(I640-1+(COUNTIFS(N$373:$N$373,$A641)=COUNTIFS(N641:$N641,1)),I$372)+1))</f>
        <v>1</v>
      </c>
      <c r="J641" s="308"/>
      <c r="K641" s="308"/>
      <c r="L641" s="308"/>
      <c r="M641" s="308"/>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10">
        <f ca="1">IF($A642&lt;&gt;$A641,1,MOD(C641-1+(COUNTIFS(D$373:$N$373,$A642)=COUNTIFS(D642:$N642,1)),C$372)+1)</f>
        <v>3</v>
      </c>
      <c r="D642" s="308">
        <f ca="1">IF($A642&lt;&gt;D$373,0,IF($A642&lt;&gt;$A641,1,MOD(D641-1+(COUNTIFS(E$373:$N$373,$A642)=COUNTIFS(E642:$N642,1)),D$372)+1))</f>
        <v>0</v>
      </c>
      <c r="E642" s="308">
        <f ca="1">IF($A642&lt;&gt;E$373,0,IF($A642&lt;&gt;$A641,1,MOD(E641-1+(COUNTIFS(F$373:$N$373,$A642)=COUNTIFS(F642:$N642,1)),E$372)+1))</f>
        <v>0</v>
      </c>
      <c r="F642" s="308">
        <f ca="1">IF($A642&lt;&gt;F$373,0,IF($A642&lt;&gt;$A641,1,MOD(F641-1+(COUNTIFS(G$373:$N$373,$A642)=COUNTIFS(G642:$N642,1)),F$372)+1))</f>
        <v>0</v>
      </c>
      <c r="G642" s="308">
        <f ca="1">IF($A642&lt;&gt;G$373,0,IF($A642&lt;&gt;$A641,1,MOD(G641-1+(COUNTIFS(H$373:$N$373,$A642)=COUNTIFS(H642:$N642,1)),G$372)+1))</f>
        <v>1</v>
      </c>
      <c r="H642" s="308">
        <f ca="1">IF($A642&lt;&gt;H$373,0,IF($A642&lt;&gt;$A641,1,MOD(H641-1+(COUNTIFS(I$373:$N$373,$A642)=COUNTIFS(I642:$N642,1)),H$372)+1))</f>
        <v>3</v>
      </c>
      <c r="I642" s="308">
        <f ca="1">IF($A642&lt;&gt;I$373,0,IF($A642&lt;&gt;$A641,1,MOD(I641-1+(COUNTIFS(N$373:$N$373,$A642)=COUNTIFS(N642:$N642,1)),I$372)+1))</f>
        <v>2</v>
      </c>
      <c r="J642" s="308"/>
      <c r="K642" s="308"/>
      <c r="L642" s="308"/>
      <c r="M642" s="308"/>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10">
        <f ca="1">IF($A643&lt;&gt;$A642,1,MOD(C642-1+(COUNTIFS(D$373:$N$373,$A643)=COUNTIFS(D643:$N643,1)),C$372)+1)</f>
        <v>3</v>
      </c>
      <c r="D643" s="308">
        <f ca="1">IF($A643&lt;&gt;D$373,0,IF($A643&lt;&gt;$A642,1,MOD(D642-1+(COUNTIFS(E$373:$N$373,$A643)=COUNTIFS(E643:$N643,1)),D$372)+1))</f>
        <v>0</v>
      </c>
      <c r="E643" s="308">
        <f ca="1">IF($A643&lt;&gt;E$373,0,IF($A643&lt;&gt;$A642,1,MOD(E642-1+(COUNTIFS(F$373:$N$373,$A643)=COUNTIFS(F643:$N643,1)),E$372)+1))</f>
        <v>0</v>
      </c>
      <c r="F643" s="308">
        <f ca="1">IF($A643&lt;&gt;F$373,0,IF($A643&lt;&gt;$A642,1,MOD(F642-1+(COUNTIFS(G$373:$N$373,$A643)=COUNTIFS(G643:$N643,1)),F$372)+1))</f>
        <v>0</v>
      </c>
      <c r="G643" s="308">
        <f ca="1">IF($A643&lt;&gt;G$373,0,IF($A643&lt;&gt;$A642,1,MOD(G642-1+(COUNTIFS(H$373:$N$373,$A643)=COUNTIFS(H643:$N643,1)),G$372)+1))</f>
        <v>1</v>
      </c>
      <c r="H643" s="308">
        <f ca="1">IF($A643&lt;&gt;H$373,0,IF($A643&lt;&gt;$A642,1,MOD(H642-1+(COUNTIFS(I$373:$N$373,$A643)=COUNTIFS(I643:$N643,1)),H$372)+1))</f>
        <v>3</v>
      </c>
      <c r="I643" s="308">
        <f ca="1">IF($A643&lt;&gt;I$373,0,IF($A643&lt;&gt;$A642,1,MOD(I642-1+(COUNTIFS(N$373:$N$373,$A643)=COUNTIFS(N643:$N643,1)),I$372)+1))</f>
        <v>3</v>
      </c>
      <c r="J643" s="308"/>
      <c r="K643" s="308"/>
      <c r="L643" s="308"/>
      <c r="M643" s="308"/>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10">
        <f ca="1">IF($A644&lt;&gt;$A643,1,MOD(C643-1+(COUNTIFS(D$373:$N$373,$A644)=COUNTIFS(D644:$N644,1)),C$372)+1)</f>
        <v>1</v>
      </c>
      <c r="D644" s="308">
        <f ca="1">IF($A644&lt;&gt;D$373,0,IF($A644&lt;&gt;$A643,1,MOD(D643-1+(COUNTIFS(E$373:$N$373,$A644)=COUNTIFS(E644:$N644,1)),D$372)+1))</f>
        <v>0</v>
      </c>
      <c r="E644" s="308">
        <f ca="1">IF($A644&lt;&gt;E$373,0,IF($A644&lt;&gt;$A643,1,MOD(E643-1+(COUNTIFS(F$373:$N$373,$A644)=COUNTIFS(F644:$N644,1)),E$372)+1))</f>
        <v>0</v>
      </c>
      <c r="F644" s="308">
        <f ca="1">IF($A644&lt;&gt;F$373,0,IF($A644&lt;&gt;$A643,1,MOD(F643-1+(COUNTIFS(G$373:$N$373,$A644)=COUNTIFS(G644:$N644,1)),F$372)+1))</f>
        <v>0</v>
      </c>
      <c r="G644" s="308">
        <f ca="1">IF($A644&lt;&gt;G$373,0,IF($A644&lt;&gt;$A643,1,MOD(G643-1+(COUNTIFS(H$373:$N$373,$A644)=COUNTIFS(H644:$N644,1)),G$372)+1))</f>
        <v>1</v>
      </c>
      <c r="H644" s="308">
        <f ca="1">IF($A644&lt;&gt;H$373,0,IF($A644&lt;&gt;$A643,1,MOD(H643-1+(COUNTIFS(I$373:$N$373,$A644)=COUNTIFS(I644:$N644,1)),H$372)+1))</f>
        <v>1</v>
      </c>
      <c r="I644" s="308">
        <f ca="1">IF($A644&lt;&gt;I$373,0,IF($A644&lt;&gt;$A643,1,MOD(I643-1+(COUNTIFS(N$373:$N$373,$A644)=COUNTIFS(N644:$N644,1)),I$372)+1))</f>
        <v>1</v>
      </c>
      <c r="J644" s="308"/>
      <c r="K644" s="308"/>
      <c r="L644" s="308"/>
      <c r="M644" s="308"/>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10">
        <f ca="1">IF($A645&lt;&gt;$A644,1,MOD(C644-1+(COUNTIFS(D$373:$N$373,$A645)=COUNTIFS(D645:$N645,1)),C$372)+1)</f>
        <v>1</v>
      </c>
      <c r="D645" s="308">
        <f ca="1">IF($A645&lt;&gt;D$373,0,IF($A645&lt;&gt;$A644,1,MOD(D644-1+(COUNTIFS(E$373:$N$373,$A645)=COUNTIFS(E645:$N645,1)),D$372)+1))</f>
        <v>0</v>
      </c>
      <c r="E645" s="308">
        <f ca="1">IF($A645&lt;&gt;E$373,0,IF($A645&lt;&gt;$A644,1,MOD(E644-1+(COUNTIFS(F$373:$N$373,$A645)=COUNTIFS(F645:$N645,1)),E$372)+1))</f>
        <v>0</v>
      </c>
      <c r="F645" s="308">
        <f ca="1">IF($A645&lt;&gt;F$373,0,IF($A645&lt;&gt;$A644,1,MOD(F644-1+(COUNTIFS(G$373:$N$373,$A645)=COUNTIFS(G645:$N645,1)),F$372)+1))</f>
        <v>0</v>
      </c>
      <c r="G645" s="308">
        <f ca="1">IF($A645&lt;&gt;G$373,0,IF($A645&lt;&gt;$A644,1,MOD(G644-1+(COUNTIFS(H$373:$N$373,$A645)=COUNTIFS(H645:$N645,1)),G$372)+1))</f>
        <v>1</v>
      </c>
      <c r="H645" s="308">
        <f ca="1">IF($A645&lt;&gt;H$373,0,IF($A645&lt;&gt;$A644,1,MOD(H644-1+(COUNTIFS(I$373:$N$373,$A645)=COUNTIFS(I645:$N645,1)),H$372)+1))</f>
        <v>1</v>
      </c>
      <c r="I645" s="308">
        <f ca="1">IF($A645&lt;&gt;I$373,0,IF($A645&lt;&gt;$A644,1,MOD(I644-1+(COUNTIFS(N$373:$N$373,$A645)=COUNTIFS(N645:$N645,1)),I$372)+1))</f>
        <v>2</v>
      </c>
      <c r="J645" s="308"/>
      <c r="K645" s="308"/>
      <c r="L645" s="308"/>
      <c r="M645" s="308"/>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10">
        <f ca="1">IF($A646&lt;&gt;$A645,1,MOD(C645-1+(COUNTIFS(D$373:$N$373,$A646)=COUNTIFS(D646:$N646,1)),C$372)+1)</f>
        <v>1</v>
      </c>
      <c r="D646" s="308">
        <f ca="1">IF($A646&lt;&gt;D$373,0,IF($A646&lt;&gt;$A645,1,MOD(D645-1+(COUNTIFS(E$373:$N$373,$A646)=COUNTIFS(E646:$N646,1)),D$372)+1))</f>
        <v>0</v>
      </c>
      <c r="E646" s="308">
        <f ca="1">IF($A646&lt;&gt;E$373,0,IF($A646&lt;&gt;$A645,1,MOD(E645-1+(COUNTIFS(F$373:$N$373,$A646)=COUNTIFS(F646:$N646,1)),E$372)+1))</f>
        <v>0</v>
      </c>
      <c r="F646" s="308">
        <f ca="1">IF($A646&lt;&gt;F$373,0,IF($A646&lt;&gt;$A645,1,MOD(F645-1+(COUNTIFS(G$373:$N$373,$A646)=COUNTIFS(G646:$N646,1)),F$372)+1))</f>
        <v>0</v>
      </c>
      <c r="G646" s="308">
        <f ca="1">IF($A646&lt;&gt;G$373,0,IF($A646&lt;&gt;$A645,1,MOD(G645-1+(COUNTIFS(H$373:$N$373,$A646)=COUNTIFS(H646:$N646,1)),G$372)+1))</f>
        <v>1</v>
      </c>
      <c r="H646" s="308">
        <f ca="1">IF($A646&lt;&gt;H$373,0,IF($A646&lt;&gt;$A645,1,MOD(H645-1+(COUNTIFS(I$373:$N$373,$A646)=COUNTIFS(I646:$N646,1)),H$372)+1))</f>
        <v>1</v>
      </c>
      <c r="I646" s="308">
        <f ca="1">IF($A646&lt;&gt;I$373,0,IF($A646&lt;&gt;$A645,1,MOD(I645-1+(COUNTIFS(N$373:$N$373,$A646)=COUNTIFS(N646:$N646,1)),I$372)+1))</f>
        <v>3</v>
      </c>
      <c r="J646" s="308"/>
      <c r="K646" s="308"/>
      <c r="L646" s="308"/>
      <c r="M646" s="308"/>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10">
        <f ca="1">IF($A647&lt;&gt;$A646,1,MOD(C646-1+(COUNTIFS(D$373:$N$373,$A647)=COUNTIFS(D647:$N647,1)),C$372)+1)</f>
        <v>1</v>
      </c>
      <c r="D647" s="308">
        <f ca="1">IF($A647&lt;&gt;D$373,0,IF($A647&lt;&gt;$A646,1,MOD(D646-1+(COUNTIFS(E$373:$N$373,$A647)=COUNTIFS(E647:$N647,1)),D$372)+1))</f>
        <v>0</v>
      </c>
      <c r="E647" s="308">
        <f ca="1">IF($A647&lt;&gt;E$373,0,IF($A647&lt;&gt;$A646,1,MOD(E646-1+(COUNTIFS(F$373:$N$373,$A647)=COUNTIFS(F647:$N647,1)),E$372)+1))</f>
        <v>0</v>
      </c>
      <c r="F647" s="308">
        <f ca="1">IF($A647&lt;&gt;F$373,0,IF($A647&lt;&gt;$A646,1,MOD(F646-1+(COUNTIFS(G$373:$N$373,$A647)=COUNTIFS(G647:$N647,1)),F$372)+1))</f>
        <v>0</v>
      </c>
      <c r="G647" s="308">
        <f ca="1">IF($A647&lt;&gt;G$373,0,IF($A647&lt;&gt;$A646,1,MOD(G646-1+(COUNTIFS(H$373:$N$373,$A647)=COUNTIFS(H647:$N647,1)),G$372)+1))</f>
        <v>1</v>
      </c>
      <c r="H647" s="308">
        <f ca="1">IF($A647&lt;&gt;H$373,0,IF($A647&lt;&gt;$A646,1,MOD(H646-1+(COUNTIFS(I$373:$N$373,$A647)=COUNTIFS(I647:$N647,1)),H$372)+1))</f>
        <v>2</v>
      </c>
      <c r="I647" s="308">
        <f ca="1">IF($A647&lt;&gt;I$373,0,IF($A647&lt;&gt;$A646,1,MOD(I646-1+(COUNTIFS(N$373:$N$373,$A647)=COUNTIFS(N647:$N647,1)),I$372)+1))</f>
        <v>1</v>
      </c>
      <c r="J647" s="308"/>
      <c r="K647" s="308"/>
      <c r="L647" s="308"/>
      <c r="M647" s="308"/>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10">
        <f ca="1">IF($A648&lt;&gt;$A647,1,MOD(C647-1+(COUNTIFS(D$373:$N$373,$A648)=COUNTIFS(D648:$N648,1)),C$372)+1)</f>
        <v>1</v>
      </c>
      <c r="D648" s="308">
        <f ca="1">IF($A648&lt;&gt;D$373,0,IF($A648&lt;&gt;$A647,1,MOD(D647-1+(COUNTIFS(E$373:$N$373,$A648)=COUNTIFS(E648:$N648,1)),D$372)+1))</f>
        <v>0</v>
      </c>
      <c r="E648" s="308">
        <f ca="1">IF($A648&lt;&gt;E$373,0,IF($A648&lt;&gt;$A647,1,MOD(E647-1+(COUNTIFS(F$373:$N$373,$A648)=COUNTIFS(F648:$N648,1)),E$372)+1))</f>
        <v>0</v>
      </c>
      <c r="F648" s="308">
        <f ca="1">IF($A648&lt;&gt;F$373,0,IF($A648&lt;&gt;$A647,1,MOD(F647-1+(COUNTIFS(G$373:$N$373,$A648)=COUNTIFS(G648:$N648,1)),F$372)+1))</f>
        <v>0</v>
      </c>
      <c r="G648" s="308">
        <f ca="1">IF($A648&lt;&gt;G$373,0,IF($A648&lt;&gt;$A647,1,MOD(G647-1+(COUNTIFS(H$373:$N$373,$A648)=COUNTIFS(H648:$N648,1)),G$372)+1))</f>
        <v>1</v>
      </c>
      <c r="H648" s="308">
        <f ca="1">IF($A648&lt;&gt;H$373,0,IF($A648&lt;&gt;$A647,1,MOD(H647-1+(COUNTIFS(I$373:$N$373,$A648)=COUNTIFS(I648:$N648,1)),H$372)+1))</f>
        <v>2</v>
      </c>
      <c r="I648" s="308">
        <f ca="1">IF($A648&lt;&gt;I$373,0,IF($A648&lt;&gt;$A647,1,MOD(I647-1+(COUNTIFS(N$373:$N$373,$A648)=COUNTIFS(N648:$N648,1)),I$372)+1))</f>
        <v>2</v>
      </c>
      <c r="J648" s="308"/>
      <c r="K648" s="308"/>
      <c r="L648" s="308"/>
      <c r="M648" s="308"/>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10">
        <f ca="1">IF($A649&lt;&gt;$A648,1,MOD(C648-1+(COUNTIFS(D$373:$N$373,$A649)=COUNTIFS(D649:$N649,1)),C$372)+1)</f>
        <v>1</v>
      </c>
      <c r="D649" s="308">
        <f ca="1">IF($A649&lt;&gt;D$373,0,IF($A649&lt;&gt;$A648,1,MOD(D648-1+(COUNTIFS(E$373:$N$373,$A649)=COUNTIFS(E649:$N649,1)),D$372)+1))</f>
        <v>0</v>
      </c>
      <c r="E649" s="308">
        <f ca="1">IF($A649&lt;&gt;E$373,0,IF($A649&lt;&gt;$A648,1,MOD(E648-1+(COUNTIFS(F$373:$N$373,$A649)=COUNTIFS(F649:$N649,1)),E$372)+1))</f>
        <v>0</v>
      </c>
      <c r="F649" s="308">
        <f ca="1">IF($A649&lt;&gt;F$373,0,IF($A649&lt;&gt;$A648,1,MOD(F648-1+(COUNTIFS(G$373:$N$373,$A649)=COUNTIFS(G649:$N649,1)),F$372)+1))</f>
        <v>0</v>
      </c>
      <c r="G649" s="308">
        <f ca="1">IF($A649&lt;&gt;G$373,0,IF($A649&lt;&gt;$A648,1,MOD(G648-1+(COUNTIFS(H$373:$N$373,$A649)=COUNTIFS(H649:$N649,1)),G$372)+1))</f>
        <v>1</v>
      </c>
      <c r="H649" s="308">
        <f ca="1">IF($A649&lt;&gt;H$373,0,IF($A649&lt;&gt;$A648,1,MOD(H648-1+(COUNTIFS(I$373:$N$373,$A649)=COUNTIFS(I649:$N649,1)),H$372)+1))</f>
        <v>2</v>
      </c>
      <c r="I649" s="308">
        <f ca="1">IF($A649&lt;&gt;I$373,0,IF($A649&lt;&gt;$A648,1,MOD(I648-1+(COUNTIFS(N$373:$N$373,$A649)=COUNTIFS(N649:$N649,1)),I$372)+1))</f>
        <v>3</v>
      </c>
      <c r="J649" s="308"/>
      <c r="K649" s="308"/>
      <c r="L649" s="308"/>
      <c r="M649" s="308"/>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10">
        <f ca="1">IF($A650&lt;&gt;$A649,1,MOD(C649-1+(COUNTIFS(D$373:$N$373,$A650)=COUNTIFS(D650:$N650,1)),C$372)+1)</f>
        <v>1</v>
      </c>
      <c r="D650" s="308">
        <f ca="1">IF($A650&lt;&gt;D$373,0,IF($A650&lt;&gt;$A649,1,MOD(D649-1+(COUNTIFS(E$373:$N$373,$A650)=COUNTIFS(E650:$N650,1)),D$372)+1))</f>
        <v>0</v>
      </c>
      <c r="E650" s="308">
        <f ca="1">IF($A650&lt;&gt;E$373,0,IF($A650&lt;&gt;$A649,1,MOD(E649-1+(COUNTIFS(F$373:$N$373,$A650)=COUNTIFS(F650:$N650,1)),E$372)+1))</f>
        <v>0</v>
      </c>
      <c r="F650" s="308">
        <f ca="1">IF($A650&lt;&gt;F$373,0,IF($A650&lt;&gt;$A649,1,MOD(F649-1+(COUNTIFS(G$373:$N$373,$A650)=COUNTIFS(G650:$N650,1)),F$372)+1))</f>
        <v>0</v>
      </c>
      <c r="G650" s="308">
        <f ca="1">IF($A650&lt;&gt;G$373,0,IF($A650&lt;&gt;$A649,1,MOD(G649-1+(COUNTIFS(H$373:$N$373,$A650)=COUNTIFS(H650:$N650,1)),G$372)+1))</f>
        <v>1</v>
      </c>
      <c r="H650" s="308">
        <f ca="1">IF($A650&lt;&gt;H$373,0,IF($A650&lt;&gt;$A649,1,MOD(H649-1+(COUNTIFS(I$373:$N$373,$A650)=COUNTIFS(I650:$N650,1)),H$372)+1))</f>
        <v>3</v>
      </c>
      <c r="I650" s="308">
        <f ca="1">IF($A650&lt;&gt;I$373,0,IF($A650&lt;&gt;$A649,1,MOD(I649-1+(COUNTIFS(N$373:$N$373,$A650)=COUNTIFS(N650:$N650,1)),I$372)+1))</f>
        <v>1</v>
      </c>
      <c r="J650" s="308"/>
      <c r="K650" s="308"/>
      <c r="L650" s="308"/>
      <c r="M650" s="308"/>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10">
        <f ca="1">IF($A651&lt;&gt;$A650,1,MOD(C650-1+(COUNTIFS(D$373:$N$373,$A651)=COUNTIFS(D651:$N651,1)),C$372)+1)</f>
        <v>1</v>
      </c>
      <c r="D651" s="308">
        <f ca="1">IF($A651&lt;&gt;D$373,0,IF($A651&lt;&gt;$A650,1,MOD(D650-1+(COUNTIFS(E$373:$N$373,$A651)=COUNTIFS(E651:$N651,1)),D$372)+1))</f>
        <v>0</v>
      </c>
      <c r="E651" s="308">
        <f ca="1">IF($A651&lt;&gt;E$373,0,IF($A651&lt;&gt;$A650,1,MOD(E650-1+(COUNTIFS(F$373:$N$373,$A651)=COUNTIFS(F651:$N651,1)),E$372)+1))</f>
        <v>0</v>
      </c>
      <c r="F651" s="308">
        <f ca="1">IF($A651&lt;&gt;F$373,0,IF($A651&lt;&gt;$A650,1,MOD(F650-1+(COUNTIFS(G$373:$N$373,$A651)=COUNTIFS(G651:$N651,1)),F$372)+1))</f>
        <v>0</v>
      </c>
      <c r="G651" s="308">
        <f ca="1">IF($A651&lt;&gt;G$373,0,IF($A651&lt;&gt;$A650,1,MOD(G650-1+(COUNTIFS(H$373:$N$373,$A651)=COUNTIFS(H651:$N651,1)),G$372)+1))</f>
        <v>1</v>
      </c>
      <c r="H651" s="308">
        <f ca="1">IF($A651&lt;&gt;H$373,0,IF($A651&lt;&gt;$A650,1,MOD(H650-1+(COUNTIFS(I$373:$N$373,$A651)=COUNTIFS(I651:$N651,1)),H$372)+1))</f>
        <v>3</v>
      </c>
      <c r="I651" s="308">
        <f ca="1">IF($A651&lt;&gt;I$373,0,IF($A651&lt;&gt;$A650,1,MOD(I650-1+(COUNTIFS(N$373:$N$373,$A651)=COUNTIFS(N651:$N651,1)),I$372)+1))</f>
        <v>2</v>
      </c>
      <c r="J651" s="308"/>
      <c r="K651" s="308"/>
      <c r="L651" s="308"/>
      <c r="M651" s="308"/>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10">
        <f ca="1">IF($A652&lt;&gt;$A651,1,MOD(C651-1+(COUNTIFS(D$373:$N$373,$A652)=COUNTIFS(D652:$N652,1)),C$372)+1)</f>
        <v>1</v>
      </c>
      <c r="D652" s="308">
        <f ca="1">IF($A652&lt;&gt;D$373,0,IF($A652&lt;&gt;$A651,1,MOD(D651-1+(COUNTIFS(E$373:$N$373,$A652)=COUNTIFS(E652:$N652,1)),D$372)+1))</f>
        <v>0</v>
      </c>
      <c r="E652" s="308">
        <f ca="1">IF($A652&lt;&gt;E$373,0,IF($A652&lt;&gt;$A651,1,MOD(E651-1+(COUNTIFS(F$373:$N$373,$A652)=COUNTIFS(F652:$N652,1)),E$372)+1))</f>
        <v>0</v>
      </c>
      <c r="F652" s="308">
        <f ca="1">IF($A652&lt;&gt;F$373,0,IF($A652&lt;&gt;$A651,1,MOD(F651-1+(COUNTIFS(G$373:$N$373,$A652)=COUNTIFS(G652:$N652,1)),F$372)+1))</f>
        <v>0</v>
      </c>
      <c r="G652" s="308">
        <f ca="1">IF($A652&lt;&gt;G$373,0,IF($A652&lt;&gt;$A651,1,MOD(G651-1+(COUNTIFS(H$373:$N$373,$A652)=COUNTIFS(H652:$N652,1)),G$372)+1))</f>
        <v>1</v>
      </c>
      <c r="H652" s="308">
        <f ca="1">IF($A652&lt;&gt;H$373,0,IF($A652&lt;&gt;$A651,1,MOD(H651-1+(COUNTIFS(I$373:$N$373,$A652)=COUNTIFS(I652:$N652,1)),H$372)+1))</f>
        <v>3</v>
      </c>
      <c r="I652" s="308">
        <f ca="1">IF($A652&lt;&gt;I$373,0,IF($A652&lt;&gt;$A651,1,MOD(I651-1+(COUNTIFS(N$373:$N$373,$A652)=COUNTIFS(N652:$N652,1)),I$372)+1))</f>
        <v>3</v>
      </c>
      <c r="J652" s="308"/>
      <c r="K652" s="308"/>
      <c r="L652" s="308"/>
      <c r="M652" s="308"/>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10">
        <f ca="1">IF($A653&lt;&gt;$A652,1,MOD(C652-1+(COUNTIFS(D$373:$N$373,$A653)=COUNTIFS(D653:$N653,1)),C$372)+1)</f>
        <v>2</v>
      </c>
      <c r="D653" s="308">
        <f ca="1">IF($A653&lt;&gt;D$373,0,IF($A653&lt;&gt;$A652,1,MOD(D652-1+(COUNTIFS(E$373:$N$373,$A653)=COUNTIFS(E653:$N653,1)),D$372)+1))</f>
        <v>0</v>
      </c>
      <c r="E653" s="308">
        <f ca="1">IF($A653&lt;&gt;E$373,0,IF($A653&lt;&gt;$A652,1,MOD(E652-1+(COUNTIFS(F$373:$N$373,$A653)=COUNTIFS(F653:$N653,1)),E$372)+1))</f>
        <v>0</v>
      </c>
      <c r="F653" s="308">
        <f ca="1">IF($A653&lt;&gt;F$373,0,IF($A653&lt;&gt;$A652,1,MOD(F652-1+(COUNTIFS(G$373:$N$373,$A653)=COUNTIFS(G653:$N653,1)),F$372)+1))</f>
        <v>0</v>
      </c>
      <c r="G653" s="308">
        <f ca="1">IF($A653&lt;&gt;G$373,0,IF($A653&lt;&gt;$A652,1,MOD(G652-1+(COUNTIFS(H$373:$N$373,$A653)=COUNTIFS(H653:$N653,1)),G$372)+1))</f>
        <v>1</v>
      </c>
      <c r="H653" s="308">
        <f ca="1">IF($A653&lt;&gt;H$373,0,IF($A653&lt;&gt;$A652,1,MOD(H652-1+(COUNTIFS(I$373:$N$373,$A653)=COUNTIFS(I653:$N653,1)),H$372)+1))</f>
        <v>1</v>
      </c>
      <c r="I653" s="308">
        <f ca="1">IF($A653&lt;&gt;I$373,0,IF($A653&lt;&gt;$A652,1,MOD(I652-1+(COUNTIFS(N$373:$N$373,$A653)=COUNTIFS(N653:$N653,1)),I$372)+1))</f>
        <v>1</v>
      </c>
      <c r="J653" s="308"/>
      <c r="K653" s="308"/>
      <c r="L653" s="308"/>
      <c r="M653" s="308"/>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10">
        <f ca="1">IF($A654&lt;&gt;$A653,1,MOD(C653-1+(COUNTIFS(D$373:$N$373,$A654)=COUNTIFS(D654:$N654,1)),C$372)+1)</f>
        <v>2</v>
      </c>
      <c r="D654" s="308">
        <f ca="1">IF($A654&lt;&gt;D$373,0,IF($A654&lt;&gt;$A653,1,MOD(D653-1+(COUNTIFS(E$373:$N$373,$A654)=COUNTIFS(E654:$N654,1)),D$372)+1))</f>
        <v>0</v>
      </c>
      <c r="E654" s="308">
        <f ca="1">IF($A654&lt;&gt;E$373,0,IF($A654&lt;&gt;$A653,1,MOD(E653-1+(COUNTIFS(F$373:$N$373,$A654)=COUNTIFS(F654:$N654,1)),E$372)+1))</f>
        <v>0</v>
      </c>
      <c r="F654" s="308">
        <f ca="1">IF($A654&lt;&gt;F$373,0,IF($A654&lt;&gt;$A653,1,MOD(F653-1+(COUNTIFS(G$373:$N$373,$A654)=COUNTIFS(G654:$N654,1)),F$372)+1))</f>
        <v>0</v>
      </c>
      <c r="G654" s="308">
        <f ca="1">IF($A654&lt;&gt;G$373,0,IF($A654&lt;&gt;$A653,1,MOD(G653-1+(COUNTIFS(H$373:$N$373,$A654)=COUNTIFS(H654:$N654,1)),G$372)+1))</f>
        <v>1</v>
      </c>
      <c r="H654" s="308">
        <f ca="1">IF($A654&lt;&gt;H$373,0,IF($A654&lt;&gt;$A653,1,MOD(H653-1+(COUNTIFS(I$373:$N$373,$A654)=COUNTIFS(I654:$N654,1)),H$372)+1))</f>
        <v>1</v>
      </c>
      <c r="I654" s="308">
        <f ca="1">IF($A654&lt;&gt;I$373,0,IF($A654&lt;&gt;$A653,1,MOD(I653-1+(COUNTIFS(N$373:$N$373,$A654)=COUNTIFS(N654:$N654,1)),I$372)+1))</f>
        <v>2</v>
      </c>
      <c r="J654" s="308"/>
      <c r="K654" s="308"/>
      <c r="L654" s="308"/>
      <c r="M654" s="308"/>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10">
        <f ca="1">IF($A655&lt;&gt;$A654,1,MOD(C654-1+(COUNTIFS(D$373:$N$373,$A655)=COUNTIFS(D655:$N655,1)),C$372)+1)</f>
        <v>2</v>
      </c>
      <c r="D655" s="308">
        <f ca="1">IF($A655&lt;&gt;D$373,0,IF($A655&lt;&gt;$A654,1,MOD(D654-1+(COUNTIFS(E$373:$N$373,$A655)=COUNTIFS(E655:$N655,1)),D$372)+1))</f>
        <v>0</v>
      </c>
      <c r="E655" s="308">
        <f ca="1">IF($A655&lt;&gt;E$373,0,IF($A655&lt;&gt;$A654,1,MOD(E654-1+(COUNTIFS(F$373:$N$373,$A655)=COUNTIFS(F655:$N655,1)),E$372)+1))</f>
        <v>0</v>
      </c>
      <c r="F655" s="308">
        <f ca="1">IF($A655&lt;&gt;F$373,0,IF($A655&lt;&gt;$A654,1,MOD(F654-1+(COUNTIFS(G$373:$N$373,$A655)=COUNTIFS(G655:$N655,1)),F$372)+1))</f>
        <v>0</v>
      </c>
      <c r="G655" s="308">
        <f ca="1">IF($A655&lt;&gt;G$373,0,IF($A655&lt;&gt;$A654,1,MOD(G654-1+(COUNTIFS(H$373:$N$373,$A655)=COUNTIFS(H655:$N655,1)),G$372)+1))</f>
        <v>1</v>
      </c>
      <c r="H655" s="308">
        <f ca="1">IF($A655&lt;&gt;H$373,0,IF($A655&lt;&gt;$A654,1,MOD(H654-1+(COUNTIFS(I$373:$N$373,$A655)=COUNTIFS(I655:$N655,1)),H$372)+1))</f>
        <v>1</v>
      </c>
      <c r="I655" s="308">
        <f ca="1">IF($A655&lt;&gt;I$373,0,IF($A655&lt;&gt;$A654,1,MOD(I654-1+(COUNTIFS(N$373:$N$373,$A655)=COUNTIFS(N655:$N655,1)),I$372)+1))</f>
        <v>3</v>
      </c>
      <c r="J655" s="308"/>
      <c r="K655" s="308"/>
      <c r="L655" s="308"/>
      <c r="M655" s="308"/>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10">
        <f ca="1">IF($A656&lt;&gt;$A655,1,MOD(C655-1+(COUNTIFS(D$373:$N$373,$A656)=COUNTIFS(D656:$N656,1)),C$372)+1)</f>
        <v>2</v>
      </c>
      <c r="D656" s="308">
        <f ca="1">IF($A656&lt;&gt;D$373,0,IF($A656&lt;&gt;$A655,1,MOD(D655-1+(COUNTIFS(E$373:$N$373,$A656)=COUNTIFS(E656:$N656,1)),D$372)+1))</f>
        <v>0</v>
      </c>
      <c r="E656" s="308">
        <f ca="1">IF($A656&lt;&gt;E$373,0,IF($A656&lt;&gt;$A655,1,MOD(E655-1+(COUNTIFS(F$373:$N$373,$A656)=COUNTIFS(F656:$N656,1)),E$372)+1))</f>
        <v>0</v>
      </c>
      <c r="F656" s="308">
        <f ca="1">IF($A656&lt;&gt;F$373,0,IF($A656&lt;&gt;$A655,1,MOD(F655-1+(COUNTIFS(G$373:$N$373,$A656)=COUNTIFS(G656:$N656,1)),F$372)+1))</f>
        <v>0</v>
      </c>
      <c r="G656" s="308">
        <f ca="1">IF($A656&lt;&gt;G$373,0,IF($A656&lt;&gt;$A655,1,MOD(G655-1+(COUNTIFS(H$373:$N$373,$A656)=COUNTIFS(H656:$N656,1)),G$372)+1))</f>
        <v>1</v>
      </c>
      <c r="H656" s="308">
        <f ca="1">IF($A656&lt;&gt;H$373,0,IF($A656&lt;&gt;$A655,1,MOD(H655-1+(COUNTIFS(I$373:$N$373,$A656)=COUNTIFS(I656:$N656,1)),H$372)+1))</f>
        <v>2</v>
      </c>
      <c r="I656" s="308">
        <f ca="1">IF($A656&lt;&gt;I$373,0,IF($A656&lt;&gt;$A655,1,MOD(I655-1+(COUNTIFS(N$373:$N$373,$A656)=COUNTIFS(N656:$N656,1)),I$372)+1))</f>
        <v>1</v>
      </c>
      <c r="J656" s="308"/>
      <c r="K656" s="308"/>
      <c r="L656" s="308"/>
      <c r="M656" s="308"/>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10">
        <f ca="1">IF($A657&lt;&gt;$A656,1,MOD(C656-1+(COUNTIFS(D$373:$N$373,$A657)=COUNTIFS(D657:$N657,1)),C$372)+1)</f>
        <v>2</v>
      </c>
      <c r="D657" s="308">
        <f ca="1">IF($A657&lt;&gt;D$373,0,IF($A657&lt;&gt;$A656,1,MOD(D656-1+(COUNTIFS(E$373:$N$373,$A657)=COUNTIFS(E657:$N657,1)),D$372)+1))</f>
        <v>0</v>
      </c>
      <c r="E657" s="308">
        <f ca="1">IF($A657&lt;&gt;E$373,0,IF($A657&lt;&gt;$A656,1,MOD(E656-1+(COUNTIFS(F$373:$N$373,$A657)=COUNTIFS(F657:$N657,1)),E$372)+1))</f>
        <v>0</v>
      </c>
      <c r="F657" s="308">
        <f ca="1">IF($A657&lt;&gt;F$373,0,IF($A657&lt;&gt;$A656,1,MOD(F656-1+(COUNTIFS(G$373:$N$373,$A657)=COUNTIFS(G657:$N657,1)),F$372)+1))</f>
        <v>0</v>
      </c>
      <c r="G657" s="308">
        <f ca="1">IF($A657&lt;&gt;G$373,0,IF($A657&lt;&gt;$A656,1,MOD(G656-1+(COUNTIFS(H$373:$N$373,$A657)=COUNTIFS(H657:$N657,1)),G$372)+1))</f>
        <v>1</v>
      </c>
      <c r="H657" s="308">
        <f ca="1">IF($A657&lt;&gt;H$373,0,IF($A657&lt;&gt;$A656,1,MOD(H656-1+(COUNTIFS(I$373:$N$373,$A657)=COUNTIFS(I657:$N657,1)),H$372)+1))</f>
        <v>2</v>
      </c>
      <c r="I657" s="308">
        <f ca="1">IF($A657&lt;&gt;I$373,0,IF($A657&lt;&gt;$A656,1,MOD(I656-1+(COUNTIFS(N$373:$N$373,$A657)=COUNTIFS(N657:$N657,1)),I$372)+1))</f>
        <v>2</v>
      </c>
      <c r="J657" s="308"/>
      <c r="K657" s="308"/>
      <c r="L657" s="308"/>
      <c r="M657" s="308"/>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10">
        <f ca="1">IF($A658&lt;&gt;$A657,1,MOD(C657-1+(COUNTIFS(D$373:$N$373,$A658)=COUNTIFS(D658:$N658,1)),C$372)+1)</f>
        <v>2</v>
      </c>
      <c r="D658" s="308">
        <f ca="1">IF($A658&lt;&gt;D$373,0,IF($A658&lt;&gt;$A657,1,MOD(D657-1+(COUNTIFS(E$373:$N$373,$A658)=COUNTIFS(E658:$N658,1)),D$372)+1))</f>
        <v>0</v>
      </c>
      <c r="E658" s="308">
        <f ca="1">IF($A658&lt;&gt;E$373,0,IF($A658&lt;&gt;$A657,1,MOD(E657-1+(COUNTIFS(F$373:$N$373,$A658)=COUNTIFS(F658:$N658,1)),E$372)+1))</f>
        <v>0</v>
      </c>
      <c r="F658" s="308">
        <f ca="1">IF($A658&lt;&gt;F$373,0,IF($A658&lt;&gt;$A657,1,MOD(F657-1+(COUNTIFS(G$373:$N$373,$A658)=COUNTIFS(G658:$N658,1)),F$372)+1))</f>
        <v>0</v>
      </c>
      <c r="G658" s="308">
        <f ca="1">IF($A658&lt;&gt;G$373,0,IF($A658&lt;&gt;$A657,1,MOD(G657-1+(COUNTIFS(H$373:$N$373,$A658)=COUNTIFS(H658:$N658,1)),G$372)+1))</f>
        <v>1</v>
      </c>
      <c r="H658" s="308">
        <f ca="1">IF($A658&lt;&gt;H$373,0,IF($A658&lt;&gt;$A657,1,MOD(H657-1+(COUNTIFS(I$373:$N$373,$A658)=COUNTIFS(I658:$N658,1)),H$372)+1))</f>
        <v>2</v>
      </c>
      <c r="I658" s="308">
        <f ca="1">IF($A658&lt;&gt;I$373,0,IF($A658&lt;&gt;$A657,1,MOD(I657-1+(COUNTIFS(N$373:$N$373,$A658)=COUNTIFS(N658:$N658,1)),I$372)+1))</f>
        <v>3</v>
      </c>
      <c r="J658" s="308"/>
      <c r="K658" s="308"/>
      <c r="L658" s="308"/>
      <c r="M658" s="308"/>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10">
        <f ca="1">IF($A659&lt;&gt;$A658,1,MOD(C658-1+(COUNTIFS(D$373:$N$373,$A659)=COUNTIFS(D659:$N659,1)),C$372)+1)</f>
        <v>2</v>
      </c>
      <c r="D659" s="308">
        <f ca="1">IF($A659&lt;&gt;D$373,0,IF($A659&lt;&gt;$A658,1,MOD(D658-1+(COUNTIFS(E$373:$N$373,$A659)=COUNTIFS(E659:$N659,1)),D$372)+1))</f>
        <v>0</v>
      </c>
      <c r="E659" s="308">
        <f ca="1">IF($A659&lt;&gt;E$373,0,IF($A659&lt;&gt;$A658,1,MOD(E658-1+(COUNTIFS(F$373:$N$373,$A659)=COUNTIFS(F659:$N659,1)),E$372)+1))</f>
        <v>0</v>
      </c>
      <c r="F659" s="308">
        <f ca="1">IF($A659&lt;&gt;F$373,0,IF($A659&lt;&gt;$A658,1,MOD(F658-1+(COUNTIFS(G$373:$N$373,$A659)=COUNTIFS(G659:$N659,1)),F$372)+1))</f>
        <v>0</v>
      </c>
      <c r="G659" s="308">
        <f ca="1">IF($A659&lt;&gt;G$373,0,IF($A659&lt;&gt;$A658,1,MOD(G658-1+(COUNTIFS(H$373:$N$373,$A659)=COUNTIFS(H659:$N659,1)),G$372)+1))</f>
        <v>1</v>
      </c>
      <c r="H659" s="308">
        <f ca="1">IF($A659&lt;&gt;H$373,0,IF($A659&lt;&gt;$A658,1,MOD(H658-1+(COUNTIFS(I$373:$N$373,$A659)=COUNTIFS(I659:$N659,1)),H$372)+1))</f>
        <v>3</v>
      </c>
      <c r="I659" s="308">
        <f ca="1">IF($A659&lt;&gt;I$373,0,IF($A659&lt;&gt;$A658,1,MOD(I658-1+(COUNTIFS(N$373:$N$373,$A659)=COUNTIFS(N659:$N659,1)),I$372)+1))</f>
        <v>1</v>
      </c>
      <c r="J659" s="308"/>
      <c r="K659" s="308"/>
      <c r="L659" s="308"/>
      <c r="M659" s="308"/>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10">
        <f ca="1">IF($A660&lt;&gt;$A659,1,MOD(C659-1+(COUNTIFS(D$373:$N$373,$A660)=COUNTIFS(D660:$N660,1)),C$372)+1)</f>
        <v>2</v>
      </c>
      <c r="D660" s="308">
        <f ca="1">IF($A660&lt;&gt;D$373,0,IF($A660&lt;&gt;$A659,1,MOD(D659-1+(COUNTIFS(E$373:$N$373,$A660)=COUNTIFS(E660:$N660,1)),D$372)+1))</f>
        <v>0</v>
      </c>
      <c r="E660" s="308">
        <f ca="1">IF($A660&lt;&gt;E$373,0,IF($A660&lt;&gt;$A659,1,MOD(E659-1+(COUNTIFS(F$373:$N$373,$A660)=COUNTIFS(F660:$N660,1)),E$372)+1))</f>
        <v>0</v>
      </c>
      <c r="F660" s="308">
        <f ca="1">IF($A660&lt;&gt;F$373,0,IF($A660&lt;&gt;$A659,1,MOD(F659-1+(COUNTIFS(G$373:$N$373,$A660)=COUNTIFS(G660:$N660,1)),F$372)+1))</f>
        <v>0</v>
      </c>
      <c r="G660" s="308">
        <f ca="1">IF($A660&lt;&gt;G$373,0,IF($A660&lt;&gt;$A659,1,MOD(G659-1+(COUNTIFS(H$373:$N$373,$A660)=COUNTIFS(H660:$N660,1)),G$372)+1))</f>
        <v>1</v>
      </c>
      <c r="H660" s="308">
        <f ca="1">IF($A660&lt;&gt;H$373,0,IF($A660&lt;&gt;$A659,1,MOD(H659-1+(COUNTIFS(I$373:$N$373,$A660)=COUNTIFS(I660:$N660,1)),H$372)+1))</f>
        <v>3</v>
      </c>
      <c r="I660" s="308">
        <f ca="1">IF($A660&lt;&gt;I$373,0,IF($A660&lt;&gt;$A659,1,MOD(I659-1+(COUNTIFS(N$373:$N$373,$A660)=COUNTIFS(N660:$N660,1)),I$372)+1))</f>
        <v>2</v>
      </c>
      <c r="J660" s="308"/>
      <c r="K660" s="308"/>
      <c r="L660" s="308"/>
      <c r="M660" s="308"/>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10">
        <f ca="1">IF($A661&lt;&gt;$A660,1,MOD(C660-1+(COUNTIFS(D$373:$N$373,$A661)=COUNTIFS(D661:$N661,1)),C$372)+1)</f>
        <v>2</v>
      </c>
      <c r="D661" s="308">
        <f ca="1">IF($A661&lt;&gt;D$373,0,IF($A661&lt;&gt;$A660,1,MOD(D660-1+(COUNTIFS(E$373:$N$373,$A661)=COUNTIFS(E661:$N661,1)),D$372)+1))</f>
        <v>0</v>
      </c>
      <c r="E661" s="308">
        <f ca="1">IF($A661&lt;&gt;E$373,0,IF($A661&lt;&gt;$A660,1,MOD(E660-1+(COUNTIFS(F$373:$N$373,$A661)=COUNTIFS(F661:$N661,1)),E$372)+1))</f>
        <v>0</v>
      </c>
      <c r="F661" s="308">
        <f ca="1">IF($A661&lt;&gt;F$373,0,IF($A661&lt;&gt;$A660,1,MOD(F660-1+(COUNTIFS(G$373:$N$373,$A661)=COUNTIFS(G661:$N661,1)),F$372)+1))</f>
        <v>0</v>
      </c>
      <c r="G661" s="308">
        <f ca="1">IF($A661&lt;&gt;G$373,0,IF($A661&lt;&gt;$A660,1,MOD(G660-1+(COUNTIFS(H$373:$N$373,$A661)=COUNTIFS(H661:$N661,1)),G$372)+1))</f>
        <v>1</v>
      </c>
      <c r="H661" s="308">
        <f ca="1">IF($A661&lt;&gt;H$373,0,IF($A661&lt;&gt;$A660,1,MOD(H660-1+(COUNTIFS(I$373:$N$373,$A661)=COUNTIFS(I661:$N661,1)),H$372)+1))</f>
        <v>3</v>
      </c>
      <c r="I661" s="308">
        <f ca="1">IF($A661&lt;&gt;I$373,0,IF($A661&lt;&gt;$A660,1,MOD(I660-1+(COUNTIFS(N$373:$N$373,$A661)=COUNTIFS(N661:$N661,1)),I$372)+1))</f>
        <v>3</v>
      </c>
      <c r="J661" s="308"/>
      <c r="K661" s="308"/>
      <c r="L661" s="308"/>
      <c r="M661" s="308"/>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10">
        <f ca="1">IF($A662&lt;&gt;$A661,1,MOD(C661-1+(COUNTIFS(D$373:$N$373,$A662)=COUNTIFS(D662:$N662,1)),C$372)+1)</f>
        <v>3</v>
      </c>
      <c r="D662" s="308">
        <f ca="1">IF($A662&lt;&gt;D$373,0,IF($A662&lt;&gt;$A661,1,MOD(D661-1+(COUNTIFS(E$373:$N$373,$A662)=COUNTIFS(E662:$N662,1)),D$372)+1))</f>
        <v>0</v>
      </c>
      <c r="E662" s="308">
        <f ca="1">IF($A662&lt;&gt;E$373,0,IF($A662&lt;&gt;$A661,1,MOD(E661-1+(COUNTIFS(F$373:$N$373,$A662)=COUNTIFS(F662:$N662,1)),E$372)+1))</f>
        <v>0</v>
      </c>
      <c r="F662" s="308">
        <f ca="1">IF($A662&lt;&gt;F$373,0,IF($A662&lt;&gt;$A661,1,MOD(F661-1+(COUNTIFS(G$373:$N$373,$A662)=COUNTIFS(G662:$N662,1)),F$372)+1))</f>
        <v>0</v>
      </c>
      <c r="G662" s="308">
        <f ca="1">IF($A662&lt;&gt;G$373,0,IF($A662&lt;&gt;$A661,1,MOD(G661-1+(COUNTIFS(H$373:$N$373,$A662)=COUNTIFS(H662:$N662,1)),G$372)+1))</f>
        <v>1</v>
      </c>
      <c r="H662" s="308">
        <f ca="1">IF($A662&lt;&gt;H$373,0,IF($A662&lt;&gt;$A661,1,MOD(H661-1+(COUNTIFS(I$373:$N$373,$A662)=COUNTIFS(I662:$N662,1)),H$372)+1))</f>
        <v>1</v>
      </c>
      <c r="I662" s="308">
        <f ca="1">IF($A662&lt;&gt;I$373,0,IF($A662&lt;&gt;$A661,1,MOD(I661-1+(COUNTIFS(N$373:$N$373,$A662)=COUNTIFS(N662:$N662,1)),I$372)+1))</f>
        <v>1</v>
      </c>
      <c r="J662" s="308"/>
      <c r="K662" s="308"/>
      <c r="L662" s="308"/>
      <c r="M662" s="308"/>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10">
        <f ca="1">IF($A663&lt;&gt;$A662,1,MOD(C662-1+(COUNTIFS(D$373:$N$373,$A663)=COUNTIFS(D663:$N663,1)),C$372)+1)</f>
        <v>3</v>
      </c>
      <c r="D663" s="308">
        <f ca="1">IF($A663&lt;&gt;D$373,0,IF($A663&lt;&gt;$A662,1,MOD(D662-1+(COUNTIFS(E$373:$N$373,$A663)=COUNTIFS(E663:$N663,1)),D$372)+1))</f>
        <v>0</v>
      </c>
      <c r="E663" s="308">
        <f ca="1">IF($A663&lt;&gt;E$373,0,IF($A663&lt;&gt;$A662,1,MOD(E662-1+(COUNTIFS(F$373:$N$373,$A663)=COUNTIFS(F663:$N663,1)),E$372)+1))</f>
        <v>0</v>
      </c>
      <c r="F663" s="308">
        <f ca="1">IF($A663&lt;&gt;F$373,0,IF($A663&lt;&gt;$A662,1,MOD(F662-1+(COUNTIFS(G$373:$N$373,$A663)=COUNTIFS(G663:$N663,1)),F$372)+1))</f>
        <v>0</v>
      </c>
      <c r="G663" s="308">
        <f ca="1">IF($A663&lt;&gt;G$373,0,IF($A663&lt;&gt;$A662,1,MOD(G662-1+(COUNTIFS(H$373:$N$373,$A663)=COUNTIFS(H663:$N663,1)),G$372)+1))</f>
        <v>1</v>
      </c>
      <c r="H663" s="308">
        <f ca="1">IF($A663&lt;&gt;H$373,0,IF($A663&lt;&gt;$A662,1,MOD(H662-1+(COUNTIFS(I$373:$N$373,$A663)=COUNTIFS(I663:$N663,1)),H$372)+1))</f>
        <v>1</v>
      </c>
      <c r="I663" s="308">
        <f ca="1">IF($A663&lt;&gt;I$373,0,IF($A663&lt;&gt;$A662,1,MOD(I662-1+(COUNTIFS(N$373:$N$373,$A663)=COUNTIFS(N663:$N663,1)),I$372)+1))</f>
        <v>2</v>
      </c>
      <c r="J663" s="308"/>
      <c r="K663" s="308"/>
      <c r="L663" s="308"/>
      <c r="M663" s="308"/>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10">
        <f ca="1">IF($A664&lt;&gt;$A663,1,MOD(C663-1+(COUNTIFS(D$373:$N$373,$A664)=COUNTIFS(D664:$N664,1)),C$372)+1)</f>
        <v>3</v>
      </c>
      <c r="D664" s="308">
        <f ca="1">IF($A664&lt;&gt;D$373,0,IF($A664&lt;&gt;$A663,1,MOD(D663-1+(COUNTIFS(E$373:$N$373,$A664)=COUNTIFS(E664:$N664,1)),D$372)+1))</f>
        <v>0</v>
      </c>
      <c r="E664" s="308">
        <f ca="1">IF($A664&lt;&gt;E$373,0,IF($A664&lt;&gt;$A663,1,MOD(E663-1+(COUNTIFS(F$373:$N$373,$A664)=COUNTIFS(F664:$N664,1)),E$372)+1))</f>
        <v>0</v>
      </c>
      <c r="F664" s="308">
        <f ca="1">IF($A664&lt;&gt;F$373,0,IF($A664&lt;&gt;$A663,1,MOD(F663-1+(COUNTIFS(G$373:$N$373,$A664)=COUNTIFS(G664:$N664,1)),F$372)+1))</f>
        <v>0</v>
      </c>
      <c r="G664" s="308">
        <f ca="1">IF($A664&lt;&gt;G$373,0,IF($A664&lt;&gt;$A663,1,MOD(G663-1+(COUNTIFS(H$373:$N$373,$A664)=COUNTIFS(H664:$N664,1)),G$372)+1))</f>
        <v>1</v>
      </c>
      <c r="H664" s="308">
        <f ca="1">IF($A664&lt;&gt;H$373,0,IF($A664&lt;&gt;$A663,1,MOD(H663-1+(COUNTIFS(I$373:$N$373,$A664)=COUNTIFS(I664:$N664,1)),H$372)+1))</f>
        <v>1</v>
      </c>
      <c r="I664" s="308">
        <f ca="1">IF($A664&lt;&gt;I$373,0,IF($A664&lt;&gt;$A663,1,MOD(I663-1+(COUNTIFS(N$373:$N$373,$A664)=COUNTIFS(N664:$N664,1)),I$372)+1))</f>
        <v>3</v>
      </c>
      <c r="J664" s="308"/>
      <c r="K664" s="308"/>
      <c r="L664" s="308"/>
      <c r="M664" s="308"/>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10">
        <f ca="1">IF($A665&lt;&gt;$A664,1,MOD(C664-1+(COUNTIFS(D$373:$N$373,$A665)=COUNTIFS(D665:$N665,1)),C$372)+1)</f>
        <v>3</v>
      </c>
      <c r="D665" s="308">
        <f ca="1">IF($A665&lt;&gt;D$373,0,IF($A665&lt;&gt;$A664,1,MOD(D664-1+(COUNTIFS(E$373:$N$373,$A665)=COUNTIFS(E665:$N665,1)),D$372)+1))</f>
        <v>0</v>
      </c>
      <c r="E665" s="308">
        <f ca="1">IF($A665&lt;&gt;E$373,0,IF($A665&lt;&gt;$A664,1,MOD(E664-1+(COUNTIFS(F$373:$N$373,$A665)=COUNTIFS(F665:$N665,1)),E$372)+1))</f>
        <v>0</v>
      </c>
      <c r="F665" s="308">
        <f ca="1">IF($A665&lt;&gt;F$373,0,IF($A665&lt;&gt;$A664,1,MOD(F664-1+(COUNTIFS(G$373:$N$373,$A665)=COUNTIFS(G665:$N665,1)),F$372)+1))</f>
        <v>0</v>
      </c>
      <c r="G665" s="308">
        <f ca="1">IF($A665&lt;&gt;G$373,0,IF($A665&lt;&gt;$A664,1,MOD(G664-1+(COUNTIFS(H$373:$N$373,$A665)=COUNTIFS(H665:$N665,1)),G$372)+1))</f>
        <v>1</v>
      </c>
      <c r="H665" s="308">
        <f ca="1">IF($A665&lt;&gt;H$373,0,IF($A665&lt;&gt;$A664,1,MOD(H664-1+(COUNTIFS(I$373:$N$373,$A665)=COUNTIFS(I665:$N665,1)),H$372)+1))</f>
        <v>2</v>
      </c>
      <c r="I665" s="308">
        <f ca="1">IF($A665&lt;&gt;I$373,0,IF($A665&lt;&gt;$A664,1,MOD(I664-1+(COUNTIFS(N$373:$N$373,$A665)=COUNTIFS(N665:$N665,1)),I$372)+1))</f>
        <v>1</v>
      </c>
      <c r="J665" s="308"/>
      <c r="K665" s="308"/>
      <c r="L665" s="308"/>
      <c r="M665" s="308"/>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10">
        <f ca="1">IF($A666&lt;&gt;$A665,1,MOD(C665-1+(COUNTIFS(D$373:$N$373,$A666)=COUNTIFS(D666:$N666,1)),C$372)+1)</f>
        <v>3</v>
      </c>
      <c r="D666" s="308">
        <f ca="1">IF($A666&lt;&gt;D$373,0,IF($A666&lt;&gt;$A665,1,MOD(D665-1+(COUNTIFS(E$373:$N$373,$A666)=COUNTIFS(E666:$N666,1)),D$372)+1))</f>
        <v>0</v>
      </c>
      <c r="E666" s="308">
        <f ca="1">IF($A666&lt;&gt;E$373,0,IF($A666&lt;&gt;$A665,1,MOD(E665-1+(COUNTIFS(F$373:$N$373,$A666)=COUNTIFS(F666:$N666,1)),E$372)+1))</f>
        <v>0</v>
      </c>
      <c r="F666" s="308">
        <f ca="1">IF($A666&lt;&gt;F$373,0,IF($A666&lt;&gt;$A665,1,MOD(F665-1+(COUNTIFS(G$373:$N$373,$A666)=COUNTIFS(G666:$N666,1)),F$372)+1))</f>
        <v>0</v>
      </c>
      <c r="G666" s="308">
        <f ca="1">IF($A666&lt;&gt;G$373,0,IF($A666&lt;&gt;$A665,1,MOD(G665-1+(COUNTIFS(H$373:$N$373,$A666)=COUNTIFS(H666:$N666,1)),G$372)+1))</f>
        <v>1</v>
      </c>
      <c r="H666" s="308">
        <f ca="1">IF($A666&lt;&gt;H$373,0,IF($A666&lt;&gt;$A665,1,MOD(H665-1+(COUNTIFS(I$373:$N$373,$A666)=COUNTIFS(I666:$N666,1)),H$372)+1))</f>
        <v>2</v>
      </c>
      <c r="I666" s="308">
        <f ca="1">IF($A666&lt;&gt;I$373,0,IF($A666&lt;&gt;$A665,1,MOD(I665-1+(COUNTIFS(N$373:$N$373,$A666)=COUNTIFS(N666:$N666,1)),I$372)+1))</f>
        <v>2</v>
      </c>
      <c r="J666" s="308"/>
      <c r="K666" s="308"/>
      <c r="L666" s="308"/>
      <c r="M666" s="308"/>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10">
        <f ca="1">IF($A667&lt;&gt;$A666,1,MOD(C666-1+(COUNTIFS(D$373:$N$373,$A667)=COUNTIFS(D667:$N667,1)),C$372)+1)</f>
        <v>3</v>
      </c>
      <c r="D667" s="308">
        <f ca="1">IF($A667&lt;&gt;D$373,0,IF($A667&lt;&gt;$A666,1,MOD(D666-1+(COUNTIFS(E$373:$N$373,$A667)=COUNTIFS(E667:$N667,1)),D$372)+1))</f>
        <v>0</v>
      </c>
      <c r="E667" s="308">
        <f ca="1">IF($A667&lt;&gt;E$373,0,IF($A667&lt;&gt;$A666,1,MOD(E666-1+(COUNTIFS(F$373:$N$373,$A667)=COUNTIFS(F667:$N667,1)),E$372)+1))</f>
        <v>0</v>
      </c>
      <c r="F667" s="308">
        <f ca="1">IF($A667&lt;&gt;F$373,0,IF($A667&lt;&gt;$A666,1,MOD(F666-1+(COUNTIFS(G$373:$N$373,$A667)=COUNTIFS(G667:$N667,1)),F$372)+1))</f>
        <v>0</v>
      </c>
      <c r="G667" s="308">
        <f ca="1">IF($A667&lt;&gt;G$373,0,IF($A667&lt;&gt;$A666,1,MOD(G666-1+(COUNTIFS(H$373:$N$373,$A667)=COUNTIFS(H667:$N667,1)),G$372)+1))</f>
        <v>1</v>
      </c>
      <c r="H667" s="308">
        <f ca="1">IF($A667&lt;&gt;H$373,0,IF($A667&lt;&gt;$A666,1,MOD(H666-1+(COUNTIFS(I$373:$N$373,$A667)=COUNTIFS(I667:$N667,1)),H$372)+1))</f>
        <v>2</v>
      </c>
      <c r="I667" s="308">
        <f ca="1">IF($A667&lt;&gt;I$373,0,IF($A667&lt;&gt;$A666,1,MOD(I666-1+(COUNTIFS(N$373:$N$373,$A667)=COUNTIFS(N667:$N667,1)),I$372)+1))</f>
        <v>3</v>
      </c>
      <c r="J667" s="308"/>
      <c r="K667" s="308"/>
      <c r="L667" s="308"/>
      <c r="M667" s="308"/>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10">
        <f ca="1">IF($A668&lt;&gt;$A667,1,MOD(C667-1+(COUNTIFS(D$373:$N$373,$A668)=COUNTIFS(D668:$N668,1)),C$372)+1)</f>
        <v>3</v>
      </c>
      <c r="D668" s="308">
        <f ca="1">IF($A668&lt;&gt;D$373,0,IF($A668&lt;&gt;$A667,1,MOD(D667-1+(COUNTIFS(E$373:$N$373,$A668)=COUNTIFS(E668:$N668,1)),D$372)+1))</f>
        <v>0</v>
      </c>
      <c r="E668" s="308">
        <f ca="1">IF($A668&lt;&gt;E$373,0,IF($A668&lt;&gt;$A667,1,MOD(E667-1+(COUNTIFS(F$373:$N$373,$A668)=COUNTIFS(F668:$N668,1)),E$372)+1))</f>
        <v>0</v>
      </c>
      <c r="F668" s="308">
        <f ca="1">IF($A668&lt;&gt;F$373,0,IF($A668&lt;&gt;$A667,1,MOD(F667-1+(COUNTIFS(G$373:$N$373,$A668)=COUNTIFS(G668:$N668,1)),F$372)+1))</f>
        <v>0</v>
      </c>
      <c r="G668" s="308">
        <f ca="1">IF($A668&lt;&gt;G$373,0,IF($A668&lt;&gt;$A667,1,MOD(G667-1+(COUNTIFS(H$373:$N$373,$A668)=COUNTIFS(H668:$N668,1)),G$372)+1))</f>
        <v>1</v>
      </c>
      <c r="H668" s="308">
        <f ca="1">IF($A668&lt;&gt;H$373,0,IF($A668&lt;&gt;$A667,1,MOD(H667-1+(COUNTIFS(I$373:$N$373,$A668)=COUNTIFS(I668:$N668,1)),H$372)+1))</f>
        <v>3</v>
      </c>
      <c r="I668" s="308">
        <f ca="1">IF($A668&lt;&gt;I$373,0,IF($A668&lt;&gt;$A667,1,MOD(I667-1+(COUNTIFS(N$373:$N$373,$A668)=COUNTIFS(N668:$N668,1)),I$372)+1))</f>
        <v>1</v>
      </c>
      <c r="J668" s="308"/>
      <c r="K668" s="308"/>
      <c r="L668" s="308"/>
      <c r="M668" s="308"/>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10">
        <f ca="1">IF($A669&lt;&gt;$A668,1,MOD(C668-1+(COUNTIFS(D$373:$N$373,$A669)=COUNTIFS(D669:$N669,1)),C$372)+1)</f>
        <v>3</v>
      </c>
      <c r="D669" s="308">
        <f ca="1">IF($A669&lt;&gt;D$373,0,IF($A669&lt;&gt;$A668,1,MOD(D668-1+(COUNTIFS(E$373:$N$373,$A669)=COUNTIFS(E669:$N669,1)),D$372)+1))</f>
        <v>0</v>
      </c>
      <c r="E669" s="308">
        <f ca="1">IF($A669&lt;&gt;E$373,0,IF($A669&lt;&gt;$A668,1,MOD(E668-1+(COUNTIFS(F$373:$N$373,$A669)=COUNTIFS(F669:$N669,1)),E$372)+1))</f>
        <v>0</v>
      </c>
      <c r="F669" s="308">
        <f ca="1">IF($A669&lt;&gt;F$373,0,IF($A669&lt;&gt;$A668,1,MOD(F668-1+(COUNTIFS(G$373:$N$373,$A669)=COUNTIFS(G669:$N669,1)),F$372)+1))</f>
        <v>0</v>
      </c>
      <c r="G669" s="308">
        <f ca="1">IF($A669&lt;&gt;G$373,0,IF($A669&lt;&gt;$A668,1,MOD(G668-1+(COUNTIFS(H$373:$N$373,$A669)=COUNTIFS(H669:$N669,1)),G$372)+1))</f>
        <v>1</v>
      </c>
      <c r="H669" s="308">
        <f ca="1">IF($A669&lt;&gt;H$373,0,IF($A669&lt;&gt;$A668,1,MOD(H668-1+(COUNTIFS(I$373:$N$373,$A669)=COUNTIFS(I669:$N669,1)),H$372)+1))</f>
        <v>3</v>
      </c>
      <c r="I669" s="308">
        <f ca="1">IF($A669&lt;&gt;I$373,0,IF($A669&lt;&gt;$A668,1,MOD(I668-1+(COUNTIFS(N$373:$N$373,$A669)=COUNTIFS(N669:$N669,1)),I$372)+1))</f>
        <v>2</v>
      </c>
      <c r="J669" s="308"/>
      <c r="K669" s="308"/>
      <c r="L669" s="308"/>
      <c r="M669" s="308"/>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10">
        <f ca="1">IF($A670&lt;&gt;$A669,1,MOD(C669-1+(COUNTIFS(D$373:$N$373,$A670)=COUNTIFS(D670:$N670,1)),C$372)+1)</f>
        <v>3</v>
      </c>
      <c r="D670" s="308">
        <f ca="1">IF($A670&lt;&gt;D$373,0,IF($A670&lt;&gt;$A669,1,MOD(D669-1+(COUNTIFS(E$373:$N$373,$A670)=COUNTIFS(E670:$N670,1)),D$372)+1))</f>
        <v>0</v>
      </c>
      <c r="E670" s="308">
        <f ca="1">IF($A670&lt;&gt;E$373,0,IF($A670&lt;&gt;$A669,1,MOD(E669-1+(COUNTIFS(F$373:$N$373,$A670)=COUNTIFS(F670:$N670,1)),E$372)+1))</f>
        <v>0</v>
      </c>
      <c r="F670" s="308">
        <f ca="1">IF($A670&lt;&gt;F$373,0,IF($A670&lt;&gt;$A669,1,MOD(F669-1+(COUNTIFS(G$373:$N$373,$A670)=COUNTIFS(G670:$N670,1)),F$372)+1))</f>
        <v>0</v>
      </c>
      <c r="G670" s="308">
        <f ca="1">IF($A670&lt;&gt;G$373,0,IF($A670&lt;&gt;$A669,1,MOD(G669-1+(COUNTIFS(H$373:$N$373,$A670)=COUNTIFS(H670:$N670,1)),G$372)+1))</f>
        <v>1</v>
      </c>
      <c r="H670" s="308">
        <f ca="1">IF($A670&lt;&gt;H$373,0,IF($A670&lt;&gt;$A669,1,MOD(H669-1+(COUNTIFS(I$373:$N$373,$A670)=COUNTIFS(I670:$N670,1)),H$372)+1))</f>
        <v>3</v>
      </c>
      <c r="I670" s="308">
        <f ca="1">IF($A670&lt;&gt;I$373,0,IF($A670&lt;&gt;$A669,1,MOD(I669-1+(COUNTIFS(N$373:$N$373,$A670)=COUNTIFS(N670:$N670,1)),I$372)+1))</f>
        <v>3</v>
      </c>
      <c r="J670" s="308"/>
      <c r="K670" s="308"/>
      <c r="L670" s="308"/>
      <c r="M670" s="308"/>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10">
        <f ca="1">IF($A671&lt;&gt;$A670,1,MOD(C670-1+(COUNTIFS(D$373:$N$373,$A671)=COUNTIFS(D671:$N671,1)),C$372)+1)</f>
        <v>1</v>
      </c>
      <c r="D671" s="308">
        <f ca="1">IF($A671&lt;&gt;D$373,0,IF($A671&lt;&gt;$A670,1,MOD(D670-1+(COUNTIFS(E$373:$N$373,$A671)=COUNTIFS(E671:$N671,1)),D$372)+1))</f>
        <v>0</v>
      </c>
      <c r="E671" s="308">
        <f ca="1">IF($A671&lt;&gt;E$373,0,IF($A671&lt;&gt;$A670,1,MOD(E670-1+(COUNTIFS(F$373:$N$373,$A671)=COUNTIFS(F671:$N671,1)),E$372)+1))</f>
        <v>0</v>
      </c>
      <c r="F671" s="308">
        <f ca="1">IF($A671&lt;&gt;F$373,0,IF($A671&lt;&gt;$A670,1,MOD(F670-1+(COUNTIFS(G$373:$N$373,$A671)=COUNTIFS(G671:$N671,1)),F$372)+1))</f>
        <v>0</v>
      </c>
      <c r="G671" s="308">
        <f ca="1">IF($A671&lt;&gt;G$373,0,IF($A671&lt;&gt;$A670,1,MOD(G670-1+(COUNTIFS(H$373:$N$373,$A671)=COUNTIFS(H671:$N671,1)),G$372)+1))</f>
        <v>1</v>
      </c>
      <c r="H671" s="308">
        <f ca="1">IF($A671&lt;&gt;H$373,0,IF($A671&lt;&gt;$A670,1,MOD(H670-1+(COUNTIFS(I$373:$N$373,$A671)=COUNTIFS(I671:$N671,1)),H$372)+1))</f>
        <v>1</v>
      </c>
      <c r="I671" s="308">
        <f ca="1">IF($A671&lt;&gt;I$373,0,IF($A671&lt;&gt;$A670,1,MOD(I670-1+(COUNTIFS(N$373:$N$373,$A671)=COUNTIFS(N671:$N671,1)),I$372)+1))</f>
        <v>1</v>
      </c>
      <c r="J671" s="308"/>
      <c r="K671" s="308"/>
      <c r="L671" s="308"/>
      <c r="M671" s="308"/>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10">
        <f ca="1">IF($A672&lt;&gt;$A671,1,MOD(C671-1+(COUNTIFS(D$373:$N$373,$A672)=COUNTIFS(D672:$N672,1)),C$372)+1)</f>
        <v>1</v>
      </c>
      <c r="D672" s="308">
        <f ca="1">IF($A672&lt;&gt;D$373,0,IF($A672&lt;&gt;$A671,1,MOD(D671-1+(COUNTIFS(E$373:$N$373,$A672)=COUNTIFS(E672:$N672,1)),D$372)+1))</f>
        <v>0</v>
      </c>
      <c r="E672" s="308">
        <f ca="1">IF($A672&lt;&gt;E$373,0,IF($A672&lt;&gt;$A671,1,MOD(E671-1+(COUNTIFS(F$373:$N$373,$A672)=COUNTIFS(F672:$N672,1)),E$372)+1))</f>
        <v>0</v>
      </c>
      <c r="F672" s="308">
        <f ca="1">IF($A672&lt;&gt;F$373,0,IF($A672&lt;&gt;$A671,1,MOD(F671-1+(COUNTIFS(G$373:$N$373,$A672)=COUNTIFS(G672:$N672,1)),F$372)+1))</f>
        <v>0</v>
      </c>
      <c r="G672" s="308">
        <f ca="1">IF($A672&lt;&gt;G$373,0,IF($A672&lt;&gt;$A671,1,MOD(G671-1+(COUNTIFS(H$373:$N$373,$A672)=COUNTIFS(H672:$N672,1)),G$372)+1))</f>
        <v>1</v>
      </c>
      <c r="H672" s="308">
        <f ca="1">IF($A672&lt;&gt;H$373,0,IF($A672&lt;&gt;$A671,1,MOD(H671-1+(COUNTIFS(I$373:$N$373,$A672)=COUNTIFS(I672:$N672,1)),H$372)+1))</f>
        <v>1</v>
      </c>
      <c r="I672" s="308">
        <f ca="1">IF($A672&lt;&gt;I$373,0,IF($A672&lt;&gt;$A671,1,MOD(I671-1+(COUNTIFS(N$373:$N$373,$A672)=COUNTIFS(N672:$N672,1)),I$372)+1))</f>
        <v>2</v>
      </c>
      <c r="J672" s="308"/>
      <c r="K672" s="308"/>
      <c r="L672" s="308"/>
      <c r="M672" s="308"/>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10">
        <f ca="1">IF($A673&lt;&gt;$A672,1,MOD(C672-1+(COUNTIFS(D$373:$N$373,$A673)=COUNTIFS(D673:$N673,1)),C$372)+1)</f>
        <v>1</v>
      </c>
      <c r="D673" s="308">
        <f ca="1">IF($A673&lt;&gt;D$373,0,IF($A673&lt;&gt;$A672,1,MOD(D672-1+(COUNTIFS(E$373:$N$373,$A673)=COUNTIFS(E673:$N673,1)),D$372)+1))</f>
        <v>0</v>
      </c>
      <c r="E673" s="308">
        <f ca="1">IF($A673&lt;&gt;E$373,0,IF($A673&lt;&gt;$A672,1,MOD(E672-1+(COUNTIFS(F$373:$N$373,$A673)=COUNTIFS(F673:$N673,1)),E$372)+1))</f>
        <v>0</v>
      </c>
      <c r="F673" s="308">
        <f ca="1">IF($A673&lt;&gt;F$373,0,IF($A673&lt;&gt;$A672,1,MOD(F672-1+(COUNTIFS(G$373:$N$373,$A673)=COUNTIFS(G673:$N673,1)),F$372)+1))</f>
        <v>0</v>
      </c>
      <c r="G673" s="308">
        <f ca="1">IF($A673&lt;&gt;G$373,0,IF($A673&lt;&gt;$A672,1,MOD(G672-1+(COUNTIFS(H$373:$N$373,$A673)=COUNTIFS(H673:$N673,1)),G$372)+1))</f>
        <v>1</v>
      </c>
      <c r="H673" s="308">
        <f ca="1">IF($A673&lt;&gt;H$373,0,IF($A673&lt;&gt;$A672,1,MOD(H672-1+(COUNTIFS(I$373:$N$373,$A673)=COUNTIFS(I673:$N673,1)),H$372)+1))</f>
        <v>1</v>
      </c>
      <c r="I673" s="308">
        <f ca="1">IF($A673&lt;&gt;I$373,0,IF($A673&lt;&gt;$A672,1,MOD(I672-1+(COUNTIFS(N$373:$N$373,$A673)=COUNTIFS(N673:$N673,1)),I$372)+1))</f>
        <v>3</v>
      </c>
      <c r="J673" s="308"/>
      <c r="K673" s="308"/>
      <c r="L673" s="308"/>
      <c r="M673" s="308"/>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10">
        <f ca="1">IF($A674&lt;&gt;$A673,1,MOD(C673-1+(COUNTIFS(D$373:$N$373,$A674)=COUNTIFS(D674:$N674,1)),C$372)+1)</f>
        <v>1</v>
      </c>
      <c r="D674" s="308">
        <f ca="1">IF($A674&lt;&gt;D$373,0,IF($A674&lt;&gt;$A673,1,MOD(D673-1+(COUNTIFS(E$373:$N$373,$A674)=COUNTIFS(E674:$N674,1)),D$372)+1))</f>
        <v>0</v>
      </c>
      <c r="E674" s="308">
        <f ca="1">IF($A674&lt;&gt;E$373,0,IF($A674&lt;&gt;$A673,1,MOD(E673-1+(COUNTIFS(F$373:$N$373,$A674)=COUNTIFS(F674:$N674,1)),E$372)+1))</f>
        <v>0</v>
      </c>
      <c r="F674" s="308">
        <f ca="1">IF($A674&lt;&gt;F$373,0,IF($A674&lt;&gt;$A673,1,MOD(F673-1+(COUNTIFS(G$373:$N$373,$A674)=COUNTIFS(G674:$N674,1)),F$372)+1))</f>
        <v>0</v>
      </c>
      <c r="G674" s="308">
        <f ca="1">IF($A674&lt;&gt;G$373,0,IF($A674&lt;&gt;$A673,1,MOD(G673-1+(COUNTIFS(H$373:$N$373,$A674)=COUNTIFS(H674:$N674,1)),G$372)+1))</f>
        <v>1</v>
      </c>
      <c r="H674" s="308">
        <f ca="1">IF($A674&lt;&gt;H$373,0,IF($A674&lt;&gt;$A673,1,MOD(H673-1+(COUNTIFS(I$373:$N$373,$A674)=COUNTIFS(I674:$N674,1)),H$372)+1))</f>
        <v>2</v>
      </c>
      <c r="I674" s="308">
        <f ca="1">IF($A674&lt;&gt;I$373,0,IF($A674&lt;&gt;$A673,1,MOD(I673-1+(COUNTIFS(N$373:$N$373,$A674)=COUNTIFS(N674:$N674,1)),I$372)+1))</f>
        <v>1</v>
      </c>
      <c r="J674" s="308"/>
      <c r="K674" s="308"/>
      <c r="L674" s="308"/>
      <c r="M674" s="308"/>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10">
        <f ca="1">IF($A675&lt;&gt;$A674,1,MOD(C674-1+(COUNTIFS(D$373:$N$373,$A675)=COUNTIFS(D675:$N675,1)),C$372)+1)</f>
        <v>1</v>
      </c>
      <c r="D675" s="308">
        <f ca="1">IF($A675&lt;&gt;D$373,0,IF($A675&lt;&gt;$A674,1,MOD(D674-1+(COUNTIFS(E$373:$N$373,$A675)=COUNTIFS(E675:$N675,1)),D$372)+1))</f>
        <v>0</v>
      </c>
      <c r="E675" s="308">
        <f ca="1">IF($A675&lt;&gt;E$373,0,IF($A675&lt;&gt;$A674,1,MOD(E674-1+(COUNTIFS(F$373:$N$373,$A675)=COUNTIFS(F675:$N675,1)),E$372)+1))</f>
        <v>0</v>
      </c>
      <c r="F675" s="308">
        <f ca="1">IF($A675&lt;&gt;F$373,0,IF($A675&lt;&gt;$A674,1,MOD(F674-1+(COUNTIFS(G$373:$N$373,$A675)=COUNTIFS(G675:$N675,1)),F$372)+1))</f>
        <v>0</v>
      </c>
      <c r="G675" s="308">
        <f ca="1">IF($A675&lt;&gt;G$373,0,IF($A675&lt;&gt;$A674,1,MOD(G674-1+(COUNTIFS(H$373:$N$373,$A675)=COUNTIFS(H675:$N675,1)),G$372)+1))</f>
        <v>1</v>
      </c>
      <c r="H675" s="308">
        <f ca="1">IF($A675&lt;&gt;H$373,0,IF($A675&lt;&gt;$A674,1,MOD(H674-1+(COUNTIFS(I$373:$N$373,$A675)=COUNTIFS(I675:$N675,1)),H$372)+1))</f>
        <v>2</v>
      </c>
      <c r="I675" s="308">
        <f ca="1">IF($A675&lt;&gt;I$373,0,IF($A675&lt;&gt;$A674,1,MOD(I674-1+(COUNTIFS(N$373:$N$373,$A675)=COUNTIFS(N675:$N675,1)),I$372)+1))</f>
        <v>2</v>
      </c>
      <c r="J675" s="308"/>
      <c r="K675" s="308"/>
      <c r="L675" s="308"/>
      <c r="M675" s="308"/>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10">
        <f ca="1">IF($A676&lt;&gt;$A675,1,MOD(C675-1+(COUNTIFS(D$373:$N$373,$A676)=COUNTIFS(D676:$N676,1)),C$372)+1)</f>
        <v>1</v>
      </c>
      <c r="D676" s="308">
        <f ca="1">IF($A676&lt;&gt;D$373,0,IF($A676&lt;&gt;$A675,1,MOD(D675-1+(COUNTIFS(E$373:$N$373,$A676)=COUNTIFS(E676:$N676,1)),D$372)+1))</f>
        <v>0</v>
      </c>
      <c r="E676" s="308">
        <f ca="1">IF($A676&lt;&gt;E$373,0,IF($A676&lt;&gt;$A675,1,MOD(E675-1+(COUNTIFS(F$373:$N$373,$A676)=COUNTIFS(F676:$N676,1)),E$372)+1))</f>
        <v>0</v>
      </c>
      <c r="F676" s="308">
        <f ca="1">IF($A676&lt;&gt;F$373,0,IF($A676&lt;&gt;$A675,1,MOD(F675-1+(COUNTIFS(G$373:$N$373,$A676)=COUNTIFS(G676:$N676,1)),F$372)+1))</f>
        <v>0</v>
      </c>
      <c r="G676" s="308">
        <f ca="1">IF($A676&lt;&gt;G$373,0,IF($A676&lt;&gt;$A675,1,MOD(G675-1+(COUNTIFS(H$373:$N$373,$A676)=COUNTIFS(H676:$N676,1)),G$372)+1))</f>
        <v>1</v>
      </c>
      <c r="H676" s="308">
        <f ca="1">IF($A676&lt;&gt;H$373,0,IF($A676&lt;&gt;$A675,1,MOD(H675-1+(COUNTIFS(I$373:$N$373,$A676)=COUNTIFS(I676:$N676,1)),H$372)+1))</f>
        <v>2</v>
      </c>
      <c r="I676" s="308">
        <f ca="1">IF($A676&lt;&gt;I$373,0,IF($A676&lt;&gt;$A675,1,MOD(I675-1+(COUNTIFS(N$373:$N$373,$A676)=COUNTIFS(N676:$N676,1)),I$372)+1))</f>
        <v>3</v>
      </c>
      <c r="J676" s="308"/>
      <c r="K676" s="308"/>
      <c r="L676" s="308"/>
      <c r="M676" s="308"/>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10">
        <f ca="1">IF($A677&lt;&gt;$A676,1,MOD(C676-1+(COUNTIFS(D$373:$N$373,$A677)=COUNTIFS(D677:$N677,1)),C$372)+1)</f>
        <v>1</v>
      </c>
      <c r="D677" s="308">
        <f ca="1">IF($A677&lt;&gt;D$373,0,IF($A677&lt;&gt;$A676,1,MOD(D676-1+(COUNTIFS(E$373:$N$373,$A677)=COUNTIFS(E677:$N677,1)),D$372)+1))</f>
        <v>0</v>
      </c>
      <c r="E677" s="308">
        <f ca="1">IF($A677&lt;&gt;E$373,0,IF($A677&lt;&gt;$A676,1,MOD(E676-1+(COUNTIFS(F$373:$N$373,$A677)=COUNTIFS(F677:$N677,1)),E$372)+1))</f>
        <v>0</v>
      </c>
      <c r="F677" s="308">
        <f ca="1">IF($A677&lt;&gt;F$373,0,IF($A677&lt;&gt;$A676,1,MOD(F676-1+(COUNTIFS(G$373:$N$373,$A677)=COUNTIFS(G677:$N677,1)),F$372)+1))</f>
        <v>0</v>
      </c>
      <c r="G677" s="308">
        <f ca="1">IF($A677&lt;&gt;G$373,0,IF($A677&lt;&gt;$A676,1,MOD(G676-1+(COUNTIFS(H$373:$N$373,$A677)=COUNTIFS(H677:$N677,1)),G$372)+1))</f>
        <v>1</v>
      </c>
      <c r="H677" s="308">
        <f ca="1">IF($A677&lt;&gt;H$373,0,IF($A677&lt;&gt;$A676,1,MOD(H676-1+(COUNTIFS(I$373:$N$373,$A677)=COUNTIFS(I677:$N677,1)),H$372)+1))</f>
        <v>3</v>
      </c>
      <c r="I677" s="308">
        <f ca="1">IF($A677&lt;&gt;I$373,0,IF($A677&lt;&gt;$A676,1,MOD(I676-1+(COUNTIFS(N$373:$N$373,$A677)=COUNTIFS(N677:$N677,1)),I$372)+1))</f>
        <v>1</v>
      </c>
      <c r="J677" s="308"/>
      <c r="K677" s="308"/>
      <c r="L677" s="308"/>
      <c r="M677" s="308"/>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10">
        <f ca="1">IF($A678&lt;&gt;$A677,1,MOD(C677-1+(COUNTIFS(D$373:$N$373,$A678)=COUNTIFS(D678:$N678,1)),C$372)+1)</f>
        <v>1</v>
      </c>
      <c r="D678" s="308">
        <f ca="1">IF($A678&lt;&gt;D$373,0,IF($A678&lt;&gt;$A677,1,MOD(D677-1+(COUNTIFS(E$373:$N$373,$A678)=COUNTIFS(E678:$N678,1)),D$372)+1))</f>
        <v>0</v>
      </c>
      <c r="E678" s="308">
        <f ca="1">IF($A678&lt;&gt;E$373,0,IF($A678&lt;&gt;$A677,1,MOD(E677-1+(COUNTIFS(F$373:$N$373,$A678)=COUNTIFS(F678:$N678,1)),E$372)+1))</f>
        <v>0</v>
      </c>
      <c r="F678" s="308">
        <f ca="1">IF($A678&lt;&gt;F$373,0,IF($A678&lt;&gt;$A677,1,MOD(F677-1+(COUNTIFS(G$373:$N$373,$A678)=COUNTIFS(G678:$N678,1)),F$372)+1))</f>
        <v>0</v>
      </c>
      <c r="G678" s="308">
        <f ca="1">IF($A678&lt;&gt;G$373,0,IF($A678&lt;&gt;$A677,1,MOD(G677-1+(COUNTIFS(H$373:$N$373,$A678)=COUNTIFS(H678:$N678,1)),G$372)+1))</f>
        <v>1</v>
      </c>
      <c r="H678" s="308">
        <f ca="1">IF($A678&lt;&gt;H$373,0,IF($A678&lt;&gt;$A677,1,MOD(H677-1+(COUNTIFS(I$373:$N$373,$A678)=COUNTIFS(I678:$N678,1)),H$372)+1))</f>
        <v>3</v>
      </c>
      <c r="I678" s="308">
        <f ca="1">IF($A678&lt;&gt;I$373,0,IF($A678&lt;&gt;$A677,1,MOD(I677-1+(COUNTIFS(N$373:$N$373,$A678)=COUNTIFS(N678:$N678,1)),I$372)+1))</f>
        <v>2</v>
      </c>
      <c r="J678" s="308"/>
      <c r="K678" s="308"/>
      <c r="L678" s="308"/>
      <c r="M678" s="308"/>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10">
        <f ca="1">IF($A679&lt;&gt;$A678,1,MOD(C678-1+(COUNTIFS(D$373:$N$373,$A679)=COUNTIFS(D679:$N679,1)),C$372)+1)</f>
        <v>1</v>
      </c>
      <c r="D679" s="308">
        <f ca="1">IF($A679&lt;&gt;D$373,0,IF($A679&lt;&gt;$A678,1,MOD(D678-1+(COUNTIFS(E$373:$N$373,$A679)=COUNTIFS(E679:$N679,1)),D$372)+1))</f>
        <v>0</v>
      </c>
      <c r="E679" s="308">
        <f ca="1">IF($A679&lt;&gt;E$373,0,IF($A679&lt;&gt;$A678,1,MOD(E678-1+(COUNTIFS(F$373:$N$373,$A679)=COUNTIFS(F679:$N679,1)),E$372)+1))</f>
        <v>0</v>
      </c>
      <c r="F679" s="308">
        <f ca="1">IF($A679&lt;&gt;F$373,0,IF($A679&lt;&gt;$A678,1,MOD(F678-1+(COUNTIFS(G$373:$N$373,$A679)=COUNTIFS(G679:$N679,1)),F$372)+1))</f>
        <v>0</v>
      </c>
      <c r="G679" s="308">
        <f ca="1">IF($A679&lt;&gt;G$373,0,IF($A679&lt;&gt;$A678,1,MOD(G678-1+(COUNTIFS(H$373:$N$373,$A679)=COUNTIFS(H679:$N679,1)),G$372)+1))</f>
        <v>1</v>
      </c>
      <c r="H679" s="308">
        <f ca="1">IF($A679&lt;&gt;H$373,0,IF($A679&lt;&gt;$A678,1,MOD(H678-1+(COUNTIFS(I$373:$N$373,$A679)=COUNTIFS(I679:$N679,1)),H$372)+1))</f>
        <v>3</v>
      </c>
      <c r="I679" s="308">
        <f ca="1">IF($A679&lt;&gt;I$373,0,IF($A679&lt;&gt;$A678,1,MOD(I678-1+(COUNTIFS(N$373:$N$373,$A679)=COUNTIFS(N679:$N679,1)),I$372)+1))</f>
        <v>3</v>
      </c>
      <c r="J679" s="308"/>
      <c r="K679" s="308"/>
      <c r="L679" s="308"/>
      <c r="M679" s="308"/>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10">
        <f ca="1">IF($A680&lt;&gt;$A679,1,MOD(C679-1+(COUNTIFS(D$373:$N$373,$A680)=COUNTIFS(D680:$N680,1)),C$372)+1)</f>
        <v>2</v>
      </c>
      <c r="D680" s="308">
        <f ca="1">IF($A680&lt;&gt;D$373,0,IF($A680&lt;&gt;$A679,1,MOD(D679-1+(COUNTIFS(E$373:$N$373,$A680)=COUNTIFS(E680:$N680,1)),D$372)+1))</f>
        <v>0</v>
      </c>
      <c r="E680" s="308">
        <f ca="1">IF($A680&lt;&gt;E$373,0,IF($A680&lt;&gt;$A679,1,MOD(E679-1+(COUNTIFS(F$373:$N$373,$A680)=COUNTIFS(F680:$N680,1)),E$372)+1))</f>
        <v>0</v>
      </c>
      <c r="F680" s="308">
        <f ca="1">IF($A680&lt;&gt;F$373,0,IF($A680&lt;&gt;$A679,1,MOD(F679-1+(COUNTIFS(G$373:$N$373,$A680)=COUNTIFS(G680:$N680,1)),F$372)+1))</f>
        <v>0</v>
      </c>
      <c r="G680" s="308">
        <f ca="1">IF($A680&lt;&gt;G$373,0,IF($A680&lt;&gt;$A679,1,MOD(G679-1+(COUNTIFS(H$373:$N$373,$A680)=COUNTIFS(H680:$N680,1)),G$372)+1))</f>
        <v>1</v>
      </c>
      <c r="H680" s="308">
        <f ca="1">IF($A680&lt;&gt;H$373,0,IF($A680&lt;&gt;$A679,1,MOD(H679-1+(COUNTIFS(I$373:$N$373,$A680)=COUNTIFS(I680:$N680,1)),H$372)+1))</f>
        <v>1</v>
      </c>
      <c r="I680" s="308">
        <f ca="1">IF($A680&lt;&gt;I$373,0,IF($A680&lt;&gt;$A679,1,MOD(I679-1+(COUNTIFS(N$373:$N$373,$A680)=COUNTIFS(N680:$N680,1)),I$372)+1))</f>
        <v>1</v>
      </c>
      <c r="J680" s="308"/>
      <c r="K680" s="308"/>
      <c r="L680" s="308"/>
      <c r="M680" s="308"/>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10">
        <f ca="1">IF($A681&lt;&gt;$A680,1,MOD(C680-1+(COUNTIFS(D$373:$N$373,$A681)=COUNTIFS(D681:$N681,1)),C$372)+1)</f>
        <v>2</v>
      </c>
      <c r="D681" s="308">
        <f ca="1">IF($A681&lt;&gt;D$373,0,IF($A681&lt;&gt;$A680,1,MOD(D680-1+(COUNTIFS(E$373:$N$373,$A681)=COUNTIFS(E681:$N681,1)),D$372)+1))</f>
        <v>0</v>
      </c>
      <c r="E681" s="308">
        <f ca="1">IF($A681&lt;&gt;E$373,0,IF($A681&lt;&gt;$A680,1,MOD(E680-1+(COUNTIFS(F$373:$N$373,$A681)=COUNTIFS(F681:$N681,1)),E$372)+1))</f>
        <v>0</v>
      </c>
      <c r="F681" s="308">
        <f ca="1">IF($A681&lt;&gt;F$373,0,IF($A681&lt;&gt;$A680,1,MOD(F680-1+(COUNTIFS(G$373:$N$373,$A681)=COUNTIFS(G681:$N681,1)),F$372)+1))</f>
        <v>0</v>
      </c>
      <c r="G681" s="308">
        <f ca="1">IF($A681&lt;&gt;G$373,0,IF($A681&lt;&gt;$A680,1,MOD(G680-1+(COUNTIFS(H$373:$N$373,$A681)=COUNTIFS(H681:$N681,1)),G$372)+1))</f>
        <v>1</v>
      </c>
      <c r="H681" s="308">
        <f ca="1">IF($A681&lt;&gt;H$373,0,IF($A681&lt;&gt;$A680,1,MOD(H680-1+(COUNTIFS(I$373:$N$373,$A681)=COUNTIFS(I681:$N681,1)),H$372)+1))</f>
        <v>1</v>
      </c>
      <c r="I681" s="308">
        <f ca="1">IF($A681&lt;&gt;I$373,0,IF($A681&lt;&gt;$A680,1,MOD(I680-1+(COUNTIFS(N$373:$N$373,$A681)=COUNTIFS(N681:$N681,1)),I$372)+1))</f>
        <v>2</v>
      </c>
      <c r="J681" s="308"/>
      <c r="K681" s="308"/>
      <c r="L681" s="308"/>
      <c r="M681" s="308"/>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10">
        <f ca="1">IF($A682&lt;&gt;$A681,1,MOD(C681-1+(COUNTIFS(D$373:$N$373,$A682)=COUNTIFS(D682:$N682,1)),C$372)+1)</f>
        <v>2</v>
      </c>
      <c r="D682" s="308">
        <f ca="1">IF($A682&lt;&gt;D$373,0,IF($A682&lt;&gt;$A681,1,MOD(D681-1+(COUNTIFS(E$373:$N$373,$A682)=COUNTIFS(E682:$N682,1)),D$372)+1))</f>
        <v>0</v>
      </c>
      <c r="E682" s="308">
        <f ca="1">IF($A682&lt;&gt;E$373,0,IF($A682&lt;&gt;$A681,1,MOD(E681-1+(COUNTIFS(F$373:$N$373,$A682)=COUNTIFS(F682:$N682,1)),E$372)+1))</f>
        <v>0</v>
      </c>
      <c r="F682" s="308">
        <f ca="1">IF($A682&lt;&gt;F$373,0,IF($A682&lt;&gt;$A681,1,MOD(F681-1+(COUNTIFS(G$373:$N$373,$A682)=COUNTIFS(G682:$N682,1)),F$372)+1))</f>
        <v>0</v>
      </c>
      <c r="G682" s="308">
        <f ca="1">IF($A682&lt;&gt;G$373,0,IF($A682&lt;&gt;$A681,1,MOD(G681-1+(COUNTIFS(H$373:$N$373,$A682)=COUNTIFS(H682:$N682,1)),G$372)+1))</f>
        <v>1</v>
      </c>
      <c r="H682" s="308">
        <f ca="1">IF($A682&lt;&gt;H$373,0,IF($A682&lt;&gt;$A681,1,MOD(H681-1+(COUNTIFS(I$373:$N$373,$A682)=COUNTIFS(I682:$N682,1)),H$372)+1))</f>
        <v>1</v>
      </c>
      <c r="I682" s="308">
        <f ca="1">IF($A682&lt;&gt;I$373,0,IF($A682&lt;&gt;$A681,1,MOD(I681-1+(COUNTIFS(N$373:$N$373,$A682)=COUNTIFS(N682:$N682,1)),I$372)+1))</f>
        <v>3</v>
      </c>
      <c r="J682" s="308"/>
      <c r="K682" s="308"/>
      <c r="L682" s="308"/>
      <c r="M682" s="308"/>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10">
        <f ca="1">IF($A683&lt;&gt;$A682,1,MOD(C682-1+(COUNTIFS(D$373:$N$373,$A683)=COUNTIFS(D683:$N683,1)),C$372)+1)</f>
        <v>2</v>
      </c>
      <c r="D683" s="308">
        <f ca="1">IF($A683&lt;&gt;D$373,0,IF($A683&lt;&gt;$A682,1,MOD(D682-1+(COUNTIFS(E$373:$N$373,$A683)=COUNTIFS(E683:$N683,1)),D$372)+1))</f>
        <v>0</v>
      </c>
      <c r="E683" s="308">
        <f ca="1">IF($A683&lt;&gt;E$373,0,IF($A683&lt;&gt;$A682,1,MOD(E682-1+(COUNTIFS(F$373:$N$373,$A683)=COUNTIFS(F683:$N683,1)),E$372)+1))</f>
        <v>0</v>
      </c>
      <c r="F683" s="308">
        <f ca="1">IF($A683&lt;&gt;F$373,0,IF($A683&lt;&gt;$A682,1,MOD(F682-1+(COUNTIFS(G$373:$N$373,$A683)=COUNTIFS(G683:$N683,1)),F$372)+1))</f>
        <v>0</v>
      </c>
      <c r="G683" s="308">
        <f ca="1">IF($A683&lt;&gt;G$373,0,IF($A683&lt;&gt;$A682,1,MOD(G682-1+(COUNTIFS(H$373:$N$373,$A683)=COUNTIFS(H683:$N683,1)),G$372)+1))</f>
        <v>1</v>
      </c>
      <c r="H683" s="308">
        <f ca="1">IF($A683&lt;&gt;H$373,0,IF($A683&lt;&gt;$A682,1,MOD(H682-1+(COUNTIFS(I$373:$N$373,$A683)=COUNTIFS(I683:$N683,1)),H$372)+1))</f>
        <v>2</v>
      </c>
      <c r="I683" s="308">
        <f ca="1">IF($A683&lt;&gt;I$373,0,IF($A683&lt;&gt;$A682,1,MOD(I682-1+(COUNTIFS(N$373:$N$373,$A683)=COUNTIFS(N683:$N683,1)),I$372)+1))</f>
        <v>1</v>
      </c>
      <c r="J683" s="308"/>
      <c r="K683" s="308"/>
      <c r="L683" s="308"/>
      <c r="M683" s="308"/>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10">
        <f ca="1">IF($A684&lt;&gt;$A683,1,MOD(C683-1+(COUNTIFS(D$373:$N$373,$A684)=COUNTIFS(D684:$N684,1)),C$372)+1)</f>
        <v>2</v>
      </c>
      <c r="D684" s="308">
        <f ca="1">IF($A684&lt;&gt;D$373,0,IF($A684&lt;&gt;$A683,1,MOD(D683-1+(COUNTIFS(E$373:$N$373,$A684)=COUNTIFS(E684:$N684,1)),D$372)+1))</f>
        <v>0</v>
      </c>
      <c r="E684" s="308">
        <f ca="1">IF($A684&lt;&gt;E$373,0,IF($A684&lt;&gt;$A683,1,MOD(E683-1+(COUNTIFS(F$373:$N$373,$A684)=COUNTIFS(F684:$N684,1)),E$372)+1))</f>
        <v>0</v>
      </c>
      <c r="F684" s="308">
        <f ca="1">IF($A684&lt;&gt;F$373,0,IF($A684&lt;&gt;$A683,1,MOD(F683-1+(COUNTIFS(G$373:$N$373,$A684)=COUNTIFS(G684:$N684,1)),F$372)+1))</f>
        <v>0</v>
      </c>
      <c r="G684" s="308">
        <f ca="1">IF($A684&lt;&gt;G$373,0,IF($A684&lt;&gt;$A683,1,MOD(G683-1+(COUNTIFS(H$373:$N$373,$A684)=COUNTIFS(H684:$N684,1)),G$372)+1))</f>
        <v>1</v>
      </c>
      <c r="H684" s="308">
        <f ca="1">IF($A684&lt;&gt;H$373,0,IF($A684&lt;&gt;$A683,1,MOD(H683-1+(COUNTIFS(I$373:$N$373,$A684)=COUNTIFS(I684:$N684,1)),H$372)+1))</f>
        <v>2</v>
      </c>
      <c r="I684" s="308">
        <f ca="1">IF($A684&lt;&gt;I$373,0,IF($A684&lt;&gt;$A683,1,MOD(I683-1+(COUNTIFS(N$373:$N$373,$A684)=COUNTIFS(N684:$N684,1)),I$372)+1))</f>
        <v>2</v>
      </c>
      <c r="J684" s="308"/>
      <c r="K684" s="308"/>
      <c r="L684" s="308"/>
      <c r="M684" s="308"/>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10">
        <f ca="1">IF($A685&lt;&gt;$A684,1,MOD(C684-1+(COUNTIFS(D$373:$N$373,$A685)=COUNTIFS(D685:$N685,1)),C$372)+1)</f>
        <v>2</v>
      </c>
      <c r="D685" s="308">
        <f ca="1">IF($A685&lt;&gt;D$373,0,IF($A685&lt;&gt;$A684,1,MOD(D684-1+(COUNTIFS(E$373:$N$373,$A685)=COUNTIFS(E685:$N685,1)),D$372)+1))</f>
        <v>0</v>
      </c>
      <c r="E685" s="308">
        <f ca="1">IF($A685&lt;&gt;E$373,0,IF($A685&lt;&gt;$A684,1,MOD(E684-1+(COUNTIFS(F$373:$N$373,$A685)=COUNTIFS(F685:$N685,1)),E$372)+1))</f>
        <v>0</v>
      </c>
      <c r="F685" s="308">
        <f ca="1">IF($A685&lt;&gt;F$373,0,IF($A685&lt;&gt;$A684,1,MOD(F684-1+(COUNTIFS(G$373:$N$373,$A685)=COUNTIFS(G685:$N685,1)),F$372)+1))</f>
        <v>0</v>
      </c>
      <c r="G685" s="308">
        <f ca="1">IF($A685&lt;&gt;G$373,0,IF($A685&lt;&gt;$A684,1,MOD(G684-1+(COUNTIFS(H$373:$N$373,$A685)=COUNTIFS(H685:$N685,1)),G$372)+1))</f>
        <v>1</v>
      </c>
      <c r="H685" s="308">
        <f ca="1">IF($A685&lt;&gt;H$373,0,IF($A685&lt;&gt;$A684,1,MOD(H684-1+(COUNTIFS(I$373:$N$373,$A685)=COUNTIFS(I685:$N685,1)),H$372)+1))</f>
        <v>2</v>
      </c>
      <c r="I685" s="308">
        <f ca="1">IF($A685&lt;&gt;I$373,0,IF($A685&lt;&gt;$A684,1,MOD(I684-1+(COUNTIFS(N$373:$N$373,$A685)=COUNTIFS(N685:$N685,1)),I$372)+1))</f>
        <v>3</v>
      </c>
      <c r="J685" s="308"/>
      <c r="K685" s="308"/>
      <c r="L685" s="308"/>
      <c r="M685" s="308"/>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10">
        <f ca="1">IF($A686&lt;&gt;$A685,1,MOD(C685-1+(COUNTIFS(D$373:$N$373,$A686)=COUNTIFS(D686:$N686,1)),C$372)+1)</f>
        <v>2</v>
      </c>
      <c r="D686" s="308">
        <f ca="1">IF($A686&lt;&gt;D$373,0,IF($A686&lt;&gt;$A685,1,MOD(D685-1+(COUNTIFS(E$373:$N$373,$A686)=COUNTIFS(E686:$N686,1)),D$372)+1))</f>
        <v>0</v>
      </c>
      <c r="E686" s="308">
        <f ca="1">IF($A686&lt;&gt;E$373,0,IF($A686&lt;&gt;$A685,1,MOD(E685-1+(COUNTIFS(F$373:$N$373,$A686)=COUNTIFS(F686:$N686,1)),E$372)+1))</f>
        <v>0</v>
      </c>
      <c r="F686" s="308">
        <f ca="1">IF($A686&lt;&gt;F$373,0,IF($A686&lt;&gt;$A685,1,MOD(F685-1+(COUNTIFS(G$373:$N$373,$A686)=COUNTIFS(G686:$N686,1)),F$372)+1))</f>
        <v>0</v>
      </c>
      <c r="G686" s="308">
        <f ca="1">IF($A686&lt;&gt;G$373,0,IF($A686&lt;&gt;$A685,1,MOD(G685-1+(COUNTIFS(H$373:$N$373,$A686)=COUNTIFS(H686:$N686,1)),G$372)+1))</f>
        <v>1</v>
      </c>
      <c r="H686" s="308">
        <f ca="1">IF($A686&lt;&gt;H$373,0,IF($A686&lt;&gt;$A685,1,MOD(H685-1+(COUNTIFS(I$373:$N$373,$A686)=COUNTIFS(I686:$N686,1)),H$372)+1))</f>
        <v>3</v>
      </c>
      <c r="I686" s="308">
        <f ca="1">IF($A686&lt;&gt;I$373,0,IF($A686&lt;&gt;$A685,1,MOD(I685-1+(COUNTIFS(N$373:$N$373,$A686)=COUNTIFS(N686:$N686,1)),I$372)+1))</f>
        <v>1</v>
      </c>
      <c r="J686" s="308"/>
      <c r="K686" s="308"/>
      <c r="L686" s="308"/>
      <c r="M686" s="308"/>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10">
        <f ca="1">IF($A687&lt;&gt;$A686,1,MOD(C686-1+(COUNTIFS(D$373:$N$373,$A687)=COUNTIFS(D687:$N687,1)),C$372)+1)</f>
        <v>2</v>
      </c>
      <c r="D687" s="308">
        <f ca="1">IF($A687&lt;&gt;D$373,0,IF($A687&lt;&gt;$A686,1,MOD(D686-1+(COUNTIFS(E$373:$N$373,$A687)=COUNTIFS(E687:$N687,1)),D$372)+1))</f>
        <v>0</v>
      </c>
      <c r="E687" s="308">
        <f ca="1">IF($A687&lt;&gt;E$373,0,IF($A687&lt;&gt;$A686,1,MOD(E686-1+(COUNTIFS(F$373:$N$373,$A687)=COUNTIFS(F687:$N687,1)),E$372)+1))</f>
        <v>0</v>
      </c>
      <c r="F687" s="308">
        <f ca="1">IF($A687&lt;&gt;F$373,0,IF($A687&lt;&gt;$A686,1,MOD(F686-1+(COUNTIFS(G$373:$N$373,$A687)=COUNTIFS(G687:$N687,1)),F$372)+1))</f>
        <v>0</v>
      </c>
      <c r="G687" s="308">
        <f ca="1">IF($A687&lt;&gt;G$373,0,IF($A687&lt;&gt;$A686,1,MOD(G686-1+(COUNTIFS(H$373:$N$373,$A687)=COUNTIFS(H687:$N687,1)),G$372)+1))</f>
        <v>1</v>
      </c>
      <c r="H687" s="308">
        <f ca="1">IF($A687&lt;&gt;H$373,0,IF($A687&lt;&gt;$A686,1,MOD(H686-1+(COUNTIFS(I$373:$N$373,$A687)=COUNTIFS(I687:$N687,1)),H$372)+1))</f>
        <v>3</v>
      </c>
      <c r="I687" s="308">
        <f ca="1">IF($A687&lt;&gt;I$373,0,IF($A687&lt;&gt;$A686,1,MOD(I686-1+(COUNTIFS(N$373:$N$373,$A687)=COUNTIFS(N687:$N687,1)),I$372)+1))</f>
        <v>2</v>
      </c>
      <c r="J687" s="308"/>
      <c r="K687" s="308"/>
      <c r="L687" s="308"/>
      <c r="M687" s="308"/>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10">
        <f ca="1">IF($A688&lt;&gt;$A687,1,MOD(C687-1+(COUNTIFS(D$373:$N$373,$A688)=COUNTIFS(D688:$N688,1)),C$372)+1)</f>
        <v>2</v>
      </c>
      <c r="D688" s="308">
        <f ca="1">IF($A688&lt;&gt;D$373,0,IF($A688&lt;&gt;$A687,1,MOD(D687-1+(COUNTIFS(E$373:$N$373,$A688)=COUNTIFS(E688:$N688,1)),D$372)+1))</f>
        <v>0</v>
      </c>
      <c r="E688" s="308">
        <f ca="1">IF($A688&lt;&gt;E$373,0,IF($A688&lt;&gt;$A687,1,MOD(E687-1+(COUNTIFS(F$373:$N$373,$A688)=COUNTIFS(F688:$N688,1)),E$372)+1))</f>
        <v>0</v>
      </c>
      <c r="F688" s="308">
        <f ca="1">IF($A688&lt;&gt;F$373,0,IF($A688&lt;&gt;$A687,1,MOD(F687-1+(COUNTIFS(G$373:$N$373,$A688)=COUNTIFS(G688:$N688,1)),F$372)+1))</f>
        <v>0</v>
      </c>
      <c r="G688" s="308">
        <f ca="1">IF($A688&lt;&gt;G$373,0,IF($A688&lt;&gt;$A687,1,MOD(G687-1+(COUNTIFS(H$373:$N$373,$A688)=COUNTIFS(H688:$N688,1)),G$372)+1))</f>
        <v>1</v>
      </c>
      <c r="H688" s="308">
        <f ca="1">IF($A688&lt;&gt;H$373,0,IF($A688&lt;&gt;$A687,1,MOD(H687-1+(COUNTIFS(I$373:$N$373,$A688)=COUNTIFS(I688:$N688,1)),H$372)+1))</f>
        <v>3</v>
      </c>
      <c r="I688" s="308">
        <f ca="1">IF($A688&lt;&gt;I$373,0,IF($A688&lt;&gt;$A687,1,MOD(I687-1+(COUNTIFS(N$373:$N$373,$A688)=COUNTIFS(N688:$N688,1)),I$372)+1))</f>
        <v>3</v>
      </c>
      <c r="J688" s="308"/>
      <c r="K688" s="308"/>
      <c r="L688" s="308"/>
      <c r="M688" s="308"/>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10">
        <f ca="1">IF($A689&lt;&gt;$A688,1,MOD(C688-1+(COUNTIFS(D$373:$N$373,$A689)=COUNTIFS(D689:$N689,1)),C$372)+1)</f>
        <v>3</v>
      </c>
      <c r="D689" s="308">
        <f ca="1">IF($A689&lt;&gt;D$373,0,IF($A689&lt;&gt;$A688,1,MOD(D688-1+(COUNTIFS(E$373:$N$373,$A689)=COUNTIFS(E689:$N689,1)),D$372)+1))</f>
        <v>0</v>
      </c>
      <c r="E689" s="308">
        <f ca="1">IF($A689&lt;&gt;E$373,0,IF($A689&lt;&gt;$A688,1,MOD(E688-1+(COUNTIFS(F$373:$N$373,$A689)=COUNTIFS(F689:$N689,1)),E$372)+1))</f>
        <v>0</v>
      </c>
      <c r="F689" s="308">
        <f ca="1">IF($A689&lt;&gt;F$373,0,IF($A689&lt;&gt;$A688,1,MOD(F688-1+(COUNTIFS(G$373:$N$373,$A689)=COUNTIFS(G689:$N689,1)),F$372)+1))</f>
        <v>0</v>
      </c>
      <c r="G689" s="308">
        <f ca="1">IF($A689&lt;&gt;G$373,0,IF($A689&lt;&gt;$A688,1,MOD(G688-1+(COUNTIFS(H$373:$N$373,$A689)=COUNTIFS(H689:$N689,1)),G$372)+1))</f>
        <v>1</v>
      </c>
      <c r="H689" s="308">
        <f ca="1">IF($A689&lt;&gt;H$373,0,IF($A689&lt;&gt;$A688,1,MOD(H688-1+(COUNTIFS(I$373:$N$373,$A689)=COUNTIFS(I689:$N689,1)),H$372)+1))</f>
        <v>1</v>
      </c>
      <c r="I689" s="308">
        <f ca="1">IF($A689&lt;&gt;I$373,0,IF($A689&lt;&gt;$A688,1,MOD(I688-1+(COUNTIFS(N$373:$N$373,$A689)=COUNTIFS(N689:$N689,1)),I$372)+1))</f>
        <v>1</v>
      </c>
      <c r="J689" s="308"/>
      <c r="K689" s="308"/>
      <c r="L689" s="308"/>
      <c r="M689" s="308"/>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10">
        <f ca="1">IF($A690&lt;&gt;$A689,1,MOD(C689-1+(COUNTIFS(D$373:$N$373,$A690)=COUNTIFS(D690:$N690,1)),C$372)+1)</f>
        <v>3</v>
      </c>
      <c r="D690" s="308">
        <f ca="1">IF($A690&lt;&gt;D$373,0,IF($A690&lt;&gt;$A689,1,MOD(D689-1+(COUNTIFS(E$373:$N$373,$A690)=COUNTIFS(E690:$N690,1)),D$372)+1))</f>
        <v>0</v>
      </c>
      <c r="E690" s="308">
        <f ca="1">IF($A690&lt;&gt;E$373,0,IF($A690&lt;&gt;$A689,1,MOD(E689-1+(COUNTIFS(F$373:$N$373,$A690)=COUNTIFS(F690:$N690,1)),E$372)+1))</f>
        <v>0</v>
      </c>
      <c r="F690" s="308">
        <f ca="1">IF($A690&lt;&gt;F$373,0,IF($A690&lt;&gt;$A689,1,MOD(F689-1+(COUNTIFS(G$373:$N$373,$A690)=COUNTIFS(G690:$N690,1)),F$372)+1))</f>
        <v>0</v>
      </c>
      <c r="G690" s="308">
        <f ca="1">IF($A690&lt;&gt;G$373,0,IF($A690&lt;&gt;$A689,1,MOD(G689-1+(COUNTIFS(H$373:$N$373,$A690)=COUNTIFS(H690:$N690,1)),G$372)+1))</f>
        <v>1</v>
      </c>
      <c r="H690" s="308">
        <f ca="1">IF($A690&lt;&gt;H$373,0,IF($A690&lt;&gt;$A689,1,MOD(H689-1+(COUNTIFS(I$373:$N$373,$A690)=COUNTIFS(I690:$N690,1)),H$372)+1))</f>
        <v>1</v>
      </c>
      <c r="I690" s="308">
        <f ca="1">IF($A690&lt;&gt;I$373,0,IF($A690&lt;&gt;$A689,1,MOD(I689-1+(COUNTIFS(N$373:$N$373,$A690)=COUNTIFS(N690:$N690,1)),I$372)+1))</f>
        <v>2</v>
      </c>
      <c r="J690" s="308"/>
      <c r="K690" s="308"/>
      <c r="L690" s="308"/>
      <c r="M690" s="308"/>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10">
        <f ca="1">IF($A691&lt;&gt;$A690,1,MOD(C690-1+(COUNTIFS(D$373:$N$373,$A691)=COUNTIFS(D691:$N691,1)),C$372)+1)</f>
        <v>3</v>
      </c>
      <c r="D691" s="308">
        <f ca="1">IF($A691&lt;&gt;D$373,0,IF($A691&lt;&gt;$A690,1,MOD(D690-1+(COUNTIFS(E$373:$N$373,$A691)=COUNTIFS(E691:$N691,1)),D$372)+1))</f>
        <v>0</v>
      </c>
      <c r="E691" s="308">
        <f ca="1">IF($A691&lt;&gt;E$373,0,IF($A691&lt;&gt;$A690,1,MOD(E690-1+(COUNTIFS(F$373:$N$373,$A691)=COUNTIFS(F691:$N691,1)),E$372)+1))</f>
        <v>0</v>
      </c>
      <c r="F691" s="308">
        <f ca="1">IF($A691&lt;&gt;F$373,0,IF($A691&lt;&gt;$A690,1,MOD(F690-1+(COUNTIFS(G$373:$N$373,$A691)=COUNTIFS(G691:$N691,1)),F$372)+1))</f>
        <v>0</v>
      </c>
      <c r="G691" s="308">
        <f ca="1">IF($A691&lt;&gt;G$373,0,IF($A691&lt;&gt;$A690,1,MOD(G690-1+(COUNTIFS(H$373:$N$373,$A691)=COUNTIFS(H691:$N691,1)),G$372)+1))</f>
        <v>1</v>
      </c>
      <c r="H691" s="308">
        <f ca="1">IF($A691&lt;&gt;H$373,0,IF($A691&lt;&gt;$A690,1,MOD(H690-1+(COUNTIFS(I$373:$N$373,$A691)=COUNTIFS(I691:$N691,1)),H$372)+1))</f>
        <v>1</v>
      </c>
      <c r="I691" s="308">
        <f ca="1">IF($A691&lt;&gt;I$373,0,IF($A691&lt;&gt;$A690,1,MOD(I690-1+(COUNTIFS(N$373:$N$373,$A691)=COUNTIFS(N691:$N691,1)),I$372)+1))</f>
        <v>3</v>
      </c>
      <c r="J691" s="308"/>
      <c r="K691" s="308"/>
      <c r="L691" s="308"/>
      <c r="M691" s="308"/>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10">
        <f ca="1">IF($A692&lt;&gt;$A691,1,MOD(C691-1+(COUNTIFS(D$373:$N$373,$A692)=COUNTIFS(D692:$N692,1)),C$372)+1)</f>
        <v>3</v>
      </c>
      <c r="D692" s="308">
        <f ca="1">IF($A692&lt;&gt;D$373,0,IF($A692&lt;&gt;$A691,1,MOD(D691-1+(COUNTIFS(E$373:$N$373,$A692)=COUNTIFS(E692:$N692,1)),D$372)+1))</f>
        <v>0</v>
      </c>
      <c r="E692" s="308">
        <f ca="1">IF($A692&lt;&gt;E$373,0,IF($A692&lt;&gt;$A691,1,MOD(E691-1+(COUNTIFS(F$373:$N$373,$A692)=COUNTIFS(F692:$N692,1)),E$372)+1))</f>
        <v>0</v>
      </c>
      <c r="F692" s="308">
        <f ca="1">IF($A692&lt;&gt;F$373,0,IF($A692&lt;&gt;$A691,1,MOD(F691-1+(COUNTIFS(G$373:$N$373,$A692)=COUNTIFS(G692:$N692,1)),F$372)+1))</f>
        <v>0</v>
      </c>
      <c r="G692" s="308">
        <f ca="1">IF($A692&lt;&gt;G$373,0,IF($A692&lt;&gt;$A691,1,MOD(G691-1+(COUNTIFS(H$373:$N$373,$A692)=COUNTIFS(H692:$N692,1)),G$372)+1))</f>
        <v>1</v>
      </c>
      <c r="H692" s="308">
        <f ca="1">IF($A692&lt;&gt;H$373,0,IF($A692&lt;&gt;$A691,1,MOD(H691-1+(COUNTIFS(I$373:$N$373,$A692)=COUNTIFS(I692:$N692,1)),H$372)+1))</f>
        <v>2</v>
      </c>
      <c r="I692" s="308">
        <f ca="1">IF($A692&lt;&gt;I$373,0,IF($A692&lt;&gt;$A691,1,MOD(I691-1+(COUNTIFS(N$373:$N$373,$A692)=COUNTIFS(N692:$N692,1)),I$372)+1))</f>
        <v>1</v>
      </c>
      <c r="J692" s="308"/>
      <c r="K692" s="308"/>
      <c r="L692" s="308"/>
      <c r="M692" s="308"/>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10">
        <f ca="1">IF($A693&lt;&gt;$A692,1,MOD(C692-1+(COUNTIFS(D$373:$N$373,$A693)=COUNTIFS(D693:$N693,1)),C$372)+1)</f>
        <v>3</v>
      </c>
      <c r="D693" s="308">
        <f ca="1">IF($A693&lt;&gt;D$373,0,IF($A693&lt;&gt;$A692,1,MOD(D692-1+(COUNTIFS(E$373:$N$373,$A693)=COUNTIFS(E693:$N693,1)),D$372)+1))</f>
        <v>0</v>
      </c>
      <c r="E693" s="308">
        <f ca="1">IF($A693&lt;&gt;E$373,0,IF($A693&lt;&gt;$A692,1,MOD(E692-1+(COUNTIFS(F$373:$N$373,$A693)=COUNTIFS(F693:$N693,1)),E$372)+1))</f>
        <v>0</v>
      </c>
      <c r="F693" s="308">
        <f ca="1">IF($A693&lt;&gt;F$373,0,IF($A693&lt;&gt;$A692,1,MOD(F692-1+(COUNTIFS(G$373:$N$373,$A693)=COUNTIFS(G693:$N693,1)),F$372)+1))</f>
        <v>0</v>
      </c>
      <c r="G693" s="308">
        <f ca="1">IF($A693&lt;&gt;G$373,0,IF($A693&lt;&gt;$A692,1,MOD(G692-1+(COUNTIFS(H$373:$N$373,$A693)=COUNTIFS(H693:$N693,1)),G$372)+1))</f>
        <v>1</v>
      </c>
      <c r="H693" s="308">
        <f ca="1">IF($A693&lt;&gt;H$373,0,IF($A693&lt;&gt;$A692,1,MOD(H692-1+(COUNTIFS(I$373:$N$373,$A693)=COUNTIFS(I693:$N693,1)),H$372)+1))</f>
        <v>2</v>
      </c>
      <c r="I693" s="308">
        <f ca="1">IF($A693&lt;&gt;I$373,0,IF($A693&lt;&gt;$A692,1,MOD(I692-1+(COUNTIFS(N$373:$N$373,$A693)=COUNTIFS(N693:$N693,1)),I$372)+1))</f>
        <v>2</v>
      </c>
      <c r="J693" s="308"/>
      <c r="K693" s="308"/>
      <c r="L693" s="308"/>
      <c r="M693" s="308"/>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10">
        <f ca="1">IF($A694&lt;&gt;$A693,1,MOD(C693-1+(COUNTIFS(D$373:$N$373,$A694)=COUNTIFS(D694:$N694,1)),C$372)+1)</f>
        <v>3</v>
      </c>
      <c r="D694" s="308">
        <f ca="1">IF($A694&lt;&gt;D$373,0,IF($A694&lt;&gt;$A693,1,MOD(D693-1+(COUNTIFS(E$373:$N$373,$A694)=COUNTIFS(E694:$N694,1)),D$372)+1))</f>
        <v>0</v>
      </c>
      <c r="E694" s="308">
        <f ca="1">IF($A694&lt;&gt;E$373,0,IF($A694&lt;&gt;$A693,1,MOD(E693-1+(COUNTIFS(F$373:$N$373,$A694)=COUNTIFS(F694:$N694,1)),E$372)+1))</f>
        <v>0</v>
      </c>
      <c r="F694" s="308">
        <f ca="1">IF($A694&lt;&gt;F$373,0,IF($A694&lt;&gt;$A693,1,MOD(F693-1+(COUNTIFS(G$373:$N$373,$A694)=COUNTIFS(G694:$N694,1)),F$372)+1))</f>
        <v>0</v>
      </c>
      <c r="G694" s="308">
        <f ca="1">IF($A694&lt;&gt;G$373,0,IF($A694&lt;&gt;$A693,1,MOD(G693-1+(COUNTIFS(H$373:$N$373,$A694)=COUNTIFS(H694:$N694,1)),G$372)+1))</f>
        <v>1</v>
      </c>
      <c r="H694" s="308">
        <f ca="1">IF($A694&lt;&gt;H$373,0,IF($A694&lt;&gt;$A693,1,MOD(H693-1+(COUNTIFS(I$373:$N$373,$A694)=COUNTIFS(I694:$N694,1)),H$372)+1))</f>
        <v>2</v>
      </c>
      <c r="I694" s="308">
        <f ca="1">IF($A694&lt;&gt;I$373,0,IF($A694&lt;&gt;$A693,1,MOD(I693-1+(COUNTIFS(N$373:$N$373,$A694)=COUNTIFS(N694:$N694,1)),I$372)+1))</f>
        <v>3</v>
      </c>
      <c r="J694" s="308"/>
      <c r="K694" s="308"/>
      <c r="L694" s="308"/>
      <c r="M694" s="308"/>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10">
        <f ca="1">IF($A695&lt;&gt;$A694,1,MOD(C694-1+(COUNTIFS(D$373:$N$373,$A695)=COUNTIFS(D695:$N695,1)),C$372)+1)</f>
        <v>3</v>
      </c>
      <c r="D695" s="308">
        <f ca="1">IF($A695&lt;&gt;D$373,0,IF($A695&lt;&gt;$A694,1,MOD(D694-1+(COUNTIFS(E$373:$N$373,$A695)=COUNTIFS(E695:$N695,1)),D$372)+1))</f>
        <v>0</v>
      </c>
      <c r="E695" s="308">
        <f ca="1">IF($A695&lt;&gt;E$373,0,IF($A695&lt;&gt;$A694,1,MOD(E694-1+(COUNTIFS(F$373:$N$373,$A695)=COUNTIFS(F695:$N695,1)),E$372)+1))</f>
        <v>0</v>
      </c>
      <c r="F695" s="308">
        <f ca="1">IF($A695&lt;&gt;F$373,0,IF($A695&lt;&gt;$A694,1,MOD(F694-1+(COUNTIFS(G$373:$N$373,$A695)=COUNTIFS(G695:$N695,1)),F$372)+1))</f>
        <v>0</v>
      </c>
      <c r="G695" s="308">
        <f ca="1">IF($A695&lt;&gt;G$373,0,IF($A695&lt;&gt;$A694,1,MOD(G694-1+(COUNTIFS(H$373:$N$373,$A695)=COUNTIFS(H695:$N695,1)),G$372)+1))</f>
        <v>1</v>
      </c>
      <c r="H695" s="308">
        <f ca="1">IF($A695&lt;&gt;H$373,0,IF($A695&lt;&gt;$A694,1,MOD(H694-1+(COUNTIFS(I$373:$N$373,$A695)=COUNTIFS(I695:$N695,1)),H$372)+1))</f>
        <v>3</v>
      </c>
      <c r="I695" s="308">
        <f ca="1">IF($A695&lt;&gt;I$373,0,IF($A695&lt;&gt;$A694,1,MOD(I694-1+(COUNTIFS(N$373:$N$373,$A695)=COUNTIFS(N695:$N695,1)),I$372)+1))</f>
        <v>1</v>
      </c>
      <c r="J695" s="308"/>
      <c r="K695" s="308"/>
      <c r="L695" s="308"/>
      <c r="M695" s="308"/>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10">
        <f ca="1">IF($A696&lt;&gt;$A695,1,MOD(C695-1+(COUNTIFS(D$373:$N$373,$A696)=COUNTIFS(D696:$N696,1)),C$372)+1)</f>
        <v>3</v>
      </c>
      <c r="D696" s="308">
        <f ca="1">IF($A696&lt;&gt;D$373,0,IF($A696&lt;&gt;$A695,1,MOD(D695-1+(COUNTIFS(E$373:$N$373,$A696)=COUNTIFS(E696:$N696,1)),D$372)+1))</f>
        <v>0</v>
      </c>
      <c r="E696" s="308">
        <f ca="1">IF($A696&lt;&gt;E$373,0,IF($A696&lt;&gt;$A695,1,MOD(E695-1+(COUNTIFS(F$373:$N$373,$A696)=COUNTIFS(F696:$N696,1)),E$372)+1))</f>
        <v>0</v>
      </c>
      <c r="F696" s="308">
        <f ca="1">IF($A696&lt;&gt;F$373,0,IF($A696&lt;&gt;$A695,1,MOD(F695-1+(COUNTIFS(G$373:$N$373,$A696)=COUNTIFS(G696:$N696,1)),F$372)+1))</f>
        <v>0</v>
      </c>
      <c r="G696" s="308">
        <f ca="1">IF($A696&lt;&gt;G$373,0,IF($A696&lt;&gt;$A695,1,MOD(G695-1+(COUNTIFS(H$373:$N$373,$A696)=COUNTIFS(H696:$N696,1)),G$372)+1))</f>
        <v>1</v>
      </c>
      <c r="H696" s="308">
        <f ca="1">IF($A696&lt;&gt;H$373,0,IF($A696&lt;&gt;$A695,1,MOD(H695-1+(COUNTIFS(I$373:$N$373,$A696)=COUNTIFS(I696:$N696,1)),H$372)+1))</f>
        <v>3</v>
      </c>
      <c r="I696" s="308">
        <f ca="1">IF($A696&lt;&gt;I$373,0,IF($A696&lt;&gt;$A695,1,MOD(I695-1+(COUNTIFS(N$373:$N$373,$A696)=COUNTIFS(N696:$N696,1)),I$372)+1))</f>
        <v>2</v>
      </c>
      <c r="J696" s="308"/>
      <c r="K696" s="308"/>
      <c r="L696" s="308"/>
      <c r="M696" s="308"/>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10">
        <f ca="1">IF($A697&lt;&gt;$A696,1,MOD(C696-1+(COUNTIFS(D$373:$N$373,$A697)=COUNTIFS(D697:$N697,1)),C$372)+1)</f>
        <v>3</v>
      </c>
      <c r="D697" s="308">
        <f ca="1">IF($A697&lt;&gt;D$373,0,IF($A697&lt;&gt;$A696,1,MOD(D696-1+(COUNTIFS(E$373:$N$373,$A697)=COUNTIFS(E697:$N697,1)),D$372)+1))</f>
        <v>0</v>
      </c>
      <c r="E697" s="308">
        <f ca="1">IF($A697&lt;&gt;E$373,0,IF($A697&lt;&gt;$A696,1,MOD(E696-1+(COUNTIFS(F$373:$N$373,$A697)=COUNTIFS(F697:$N697,1)),E$372)+1))</f>
        <v>0</v>
      </c>
      <c r="F697" s="308">
        <f ca="1">IF($A697&lt;&gt;F$373,0,IF($A697&lt;&gt;$A696,1,MOD(F696-1+(COUNTIFS(G$373:$N$373,$A697)=COUNTIFS(G697:$N697,1)),F$372)+1))</f>
        <v>0</v>
      </c>
      <c r="G697" s="308">
        <f ca="1">IF($A697&lt;&gt;G$373,0,IF($A697&lt;&gt;$A696,1,MOD(G696-1+(COUNTIFS(H$373:$N$373,$A697)=COUNTIFS(H697:$N697,1)),G$372)+1))</f>
        <v>1</v>
      </c>
      <c r="H697" s="308">
        <f ca="1">IF($A697&lt;&gt;H$373,0,IF($A697&lt;&gt;$A696,1,MOD(H696-1+(COUNTIFS(I$373:$N$373,$A697)=COUNTIFS(I697:$N697,1)),H$372)+1))</f>
        <v>3</v>
      </c>
      <c r="I697" s="308">
        <f ca="1">IF($A697&lt;&gt;I$373,0,IF($A697&lt;&gt;$A696,1,MOD(I696-1+(COUNTIFS(N$373:$N$373,$A697)=COUNTIFS(N697:$N697,1)),I$372)+1))</f>
        <v>3</v>
      </c>
      <c r="J697" s="308"/>
      <c r="K697" s="308"/>
      <c r="L697" s="308"/>
      <c r="M697" s="308"/>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10">
        <f ca="1">IF($A698&lt;&gt;$A697,1,MOD(C697-1+(COUNTIFS(D$373:$N$373,$A698)=COUNTIFS(D698:$N698,1)),C$372)+1)</f>
        <v>1</v>
      </c>
      <c r="D698" s="308">
        <f ca="1">IF($A698&lt;&gt;D$373,0,IF($A698&lt;&gt;$A697,1,MOD(D697-1+(COUNTIFS(E$373:$N$373,$A698)=COUNTIFS(E698:$N698,1)),D$372)+1))</f>
        <v>0</v>
      </c>
      <c r="E698" s="308">
        <f ca="1">IF($A698&lt;&gt;E$373,0,IF($A698&lt;&gt;$A697,1,MOD(E697-1+(COUNTIFS(F$373:$N$373,$A698)=COUNTIFS(F698:$N698,1)),E$372)+1))</f>
        <v>0</v>
      </c>
      <c r="F698" s="308">
        <f ca="1">IF($A698&lt;&gt;F$373,0,IF($A698&lt;&gt;$A697,1,MOD(F697-1+(COUNTIFS(G$373:$N$373,$A698)=COUNTIFS(G698:$N698,1)),F$372)+1))</f>
        <v>0</v>
      </c>
      <c r="G698" s="308">
        <f ca="1">IF($A698&lt;&gt;G$373,0,IF($A698&lt;&gt;$A697,1,MOD(G697-1+(COUNTIFS(H$373:$N$373,$A698)=COUNTIFS(H698:$N698,1)),G$372)+1))</f>
        <v>1</v>
      </c>
      <c r="H698" s="308">
        <f ca="1">IF($A698&lt;&gt;H$373,0,IF($A698&lt;&gt;$A697,1,MOD(H697-1+(COUNTIFS(I$373:$N$373,$A698)=COUNTIFS(I698:$N698,1)),H$372)+1))</f>
        <v>1</v>
      </c>
      <c r="I698" s="308">
        <f ca="1">IF($A698&lt;&gt;I$373,0,IF($A698&lt;&gt;$A697,1,MOD(I697-1+(COUNTIFS(N$373:$N$373,$A698)=COUNTIFS(N698:$N698,1)),I$372)+1))</f>
        <v>1</v>
      </c>
      <c r="J698" s="308"/>
      <c r="K698" s="308"/>
      <c r="L698" s="308"/>
      <c r="M698" s="308"/>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10">
        <f ca="1">IF($A699&lt;&gt;$A698,1,MOD(C698-1+(COUNTIFS(D$373:$N$373,$A699)=COUNTIFS(D699:$N699,1)),C$372)+1)</f>
        <v>1</v>
      </c>
      <c r="D699" s="308">
        <f ca="1">IF($A699&lt;&gt;D$373,0,IF($A699&lt;&gt;$A698,1,MOD(D698-1+(COUNTIFS(E$373:$N$373,$A699)=COUNTIFS(E699:$N699,1)),D$372)+1))</f>
        <v>0</v>
      </c>
      <c r="E699" s="308">
        <f ca="1">IF($A699&lt;&gt;E$373,0,IF($A699&lt;&gt;$A698,1,MOD(E698-1+(COUNTIFS(F$373:$N$373,$A699)=COUNTIFS(F699:$N699,1)),E$372)+1))</f>
        <v>0</v>
      </c>
      <c r="F699" s="308">
        <f ca="1">IF($A699&lt;&gt;F$373,0,IF($A699&lt;&gt;$A698,1,MOD(F698-1+(COUNTIFS(G$373:$N$373,$A699)=COUNTIFS(G699:$N699,1)),F$372)+1))</f>
        <v>0</v>
      </c>
      <c r="G699" s="308">
        <f ca="1">IF($A699&lt;&gt;G$373,0,IF($A699&lt;&gt;$A698,1,MOD(G698-1+(COUNTIFS(H$373:$N$373,$A699)=COUNTIFS(H699:$N699,1)),G$372)+1))</f>
        <v>1</v>
      </c>
      <c r="H699" s="308">
        <f ca="1">IF($A699&lt;&gt;H$373,0,IF($A699&lt;&gt;$A698,1,MOD(H698-1+(COUNTIFS(I$373:$N$373,$A699)=COUNTIFS(I699:$N699,1)),H$372)+1))</f>
        <v>1</v>
      </c>
      <c r="I699" s="308">
        <f ca="1">IF($A699&lt;&gt;I$373,0,IF($A699&lt;&gt;$A698,1,MOD(I698-1+(COUNTIFS(N$373:$N$373,$A699)=COUNTIFS(N699:$N699,1)),I$372)+1))</f>
        <v>2</v>
      </c>
      <c r="J699" s="308"/>
      <c r="K699" s="308"/>
      <c r="L699" s="308"/>
      <c r="M699" s="308"/>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10">
        <f ca="1">IF($A700&lt;&gt;$A699,1,MOD(C699-1+(COUNTIFS(D$373:$N$373,$A700)=COUNTIFS(D700:$N700,1)),C$372)+1)</f>
        <v>1</v>
      </c>
      <c r="D700" s="308">
        <f ca="1">IF($A700&lt;&gt;D$373,0,IF($A700&lt;&gt;$A699,1,MOD(D699-1+(COUNTIFS(E$373:$N$373,$A700)=COUNTIFS(E700:$N700,1)),D$372)+1))</f>
        <v>0</v>
      </c>
      <c r="E700" s="308">
        <f ca="1">IF($A700&lt;&gt;E$373,0,IF($A700&lt;&gt;$A699,1,MOD(E699-1+(COUNTIFS(F$373:$N$373,$A700)=COUNTIFS(F700:$N700,1)),E$372)+1))</f>
        <v>0</v>
      </c>
      <c r="F700" s="308">
        <f ca="1">IF($A700&lt;&gt;F$373,0,IF($A700&lt;&gt;$A699,1,MOD(F699-1+(COUNTIFS(G$373:$N$373,$A700)=COUNTIFS(G700:$N700,1)),F$372)+1))</f>
        <v>0</v>
      </c>
      <c r="G700" s="308">
        <f ca="1">IF($A700&lt;&gt;G$373,0,IF($A700&lt;&gt;$A699,1,MOD(G699-1+(COUNTIFS(H$373:$N$373,$A700)=COUNTIFS(H700:$N700,1)),G$372)+1))</f>
        <v>1</v>
      </c>
      <c r="H700" s="308">
        <f ca="1">IF($A700&lt;&gt;H$373,0,IF($A700&lt;&gt;$A699,1,MOD(H699-1+(COUNTIFS(I$373:$N$373,$A700)=COUNTIFS(I700:$N700,1)),H$372)+1))</f>
        <v>1</v>
      </c>
      <c r="I700" s="308">
        <f ca="1">IF($A700&lt;&gt;I$373,0,IF($A700&lt;&gt;$A699,1,MOD(I699-1+(COUNTIFS(N$373:$N$373,$A700)=COUNTIFS(N700:$N700,1)),I$372)+1))</f>
        <v>3</v>
      </c>
      <c r="J700" s="308"/>
      <c r="K700" s="308"/>
      <c r="L700" s="308"/>
      <c r="M700" s="308"/>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10">
        <f ca="1">IF($A701&lt;&gt;$A700,1,MOD(C700-1+(COUNTIFS(D$373:$N$373,$A701)=COUNTIFS(D701:$N701,1)),C$372)+1)</f>
        <v>1</v>
      </c>
      <c r="D701" s="308">
        <f ca="1">IF($A701&lt;&gt;D$373,0,IF($A701&lt;&gt;$A700,1,MOD(D700-1+(COUNTIFS(E$373:$N$373,$A701)=COUNTIFS(E701:$N701,1)),D$372)+1))</f>
        <v>0</v>
      </c>
      <c r="E701" s="308">
        <f ca="1">IF($A701&lt;&gt;E$373,0,IF($A701&lt;&gt;$A700,1,MOD(E700-1+(COUNTIFS(F$373:$N$373,$A701)=COUNTIFS(F701:$N701,1)),E$372)+1))</f>
        <v>0</v>
      </c>
      <c r="F701" s="308">
        <f ca="1">IF($A701&lt;&gt;F$373,0,IF($A701&lt;&gt;$A700,1,MOD(F700-1+(COUNTIFS(G$373:$N$373,$A701)=COUNTIFS(G701:$N701,1)),F$372)+1))</f>
        <v>0</v>
      </c>
      <c r="G701" s="308">
        <f ca="1">IF($A701&lt;&gt;G$373,0,IF($A701&lt;&gt;$A700,1,MOD(G700-1+(COUNTIFS(H$373:$N$373,$A701)=COUNTIFS(H701:$N701,1)),G$372)+1))</f>
        <v>1</v>
      </c>
      <c r="H701" s="308">
        <f ca="1">IF($A701&lt;&gt;H$373,0,IF($A701&lt;&gt;$A700,1,MOD(H700-1+(COUNTIFS(I$373:$N$373,$A701)=COUNTIFS(I701:$N701,1)),H$372)+1))</f>
        <v>2</v>
      </c>
      <c r="I701" s="308">
        <f ca="1">IF($A701&lt;&gt;I$373,0,IF($A701&lt;&gt;$A700,1,MOD(I700-1+(COUNTIFS(N$373:$N$373,$A701)=COUNTIFS(N701:$N701,1)),I$372)+1))</f>
        <v>1</v>
      </c>
      <c r="J701" s="308"/>
      <c r="K701" s="308"/>
      <c r="L701" s="308"/>
      <c r="M701" s="308"/>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10">
        <f ca="1">IF($A702&lt;&gt;$A701,1,MOD(C701-1+(COUNTIFS(D$373:$N$373,$A702)=COUNTIFS(D702:$N702,1)),C$372)+1)</f>
        <v>1</v>
      </c>
      <c r="D702" s="308">
        <f ca="1">IF($A702&lt;&gt;D$373,0,IF($A702&lt;&gt;$A701,1,MOD(D701-1+(COUNTIFS(E$373:$N$373,$A702)=COUNTIFS(E702:$N702,1)),D$372)+1))</f>
        <v>0</v>
      </c>
      <c r="E702" s="308">
        <f ca="1">IF($A702&lt;&gt;E$373,0,IF($A702&lt;&gt;$A701,1,MOD(E701-1+(COUNTIFS(F$373:$N$373,$A702)=COUNTIFS(F702:$N702,1)),E$372)+1))</f>
        <v>0</v>
      </c>
      <c r="F702" s="308">
        <f ca="1">IF($A702&lt;&gt;F$373,0,IF($A702&lt;&gt;$A701,1,MOD(F701-1+(COUNTIFS(G$373:$N$373,$A702)=COUNTIFS(G702:$N702,1)),F$372)+1))</f>
        <v>0</v>
      </c>
      <c r="G702" s="308">
        <f ca="1">IF($A702&lt;&gt;G$373,0,IF($A702&lt;&gt;$A701,1,MOD(G701-1+(COUNTIFS(H$373:$N$373,$A702)=COUNTIFS(H702:$N702,1)),G$372)+1))</f>
        <v>1</v>
      </c>
      <c r="H702" s="308">
        <f ca="1">IF($A702&lt;&gt;H$373,0,IF($A702&lt;&gt;$A701,1,MOD(H701-1+(COUNTIFS(I$373:$N$373,$A702)=COUNTIFS(I702:$N702,1)),H$372)+1))</f>
        <v>2</v>
      </c>
      <c r="I702" s="308">
        <f ca="1">IF($A702&lt;&gt;I$373,0,IF($A702&lt;&gt;$A701,1,MOD(I701-1+(COUNTIFS(N$373:$N$373,$A702)=COUNTIFS(N702:$N702,1)),I$372)+1))</f>
        <v>2</v>
      </c>
      <c r="J702" s="308"/>
      <c r="K702" s="308"/>
      <c r="L702" s="308"/>
      <c r="M702" s="308"/>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10">
        <f ca="1">IF($A703&lt;&gt;$A702,1,MOD(C702-1+(COUNTIFS(D$373:$N$373,$A703)=COUNTIFS(D703:$N703,1)),C$372)+1)</f>
        <v>1</v>
      </c>
      <c r="D703" s="308">
        <f ca="1">IF($A703&lt;&gt;D$373,0,IF($A703&lt;&gt;$A702,1,MOD(D702-1+(COUNTIFS(E$373:$N$373,$A703)=COUNTIFS(E703:$N703,1)),D$372)+1))</f>
        <v>0</v>
      </c>
      <c r="E703" s="308">
        <f ca="1">IF($A703&lt;&gt;E$373,0,IF($A703&lt;&gt;$A702,1,MOD(E702-1+(COUNTIFS(F$373:$N$373,$A703)=COUNTIFS(F703:$N703,1)),E$372)+1))</f>
        <v>0</v>
      </c>
      <c r="F703" s="308">
        <f ca="1">IF($A703&lt;&gt;F$373,0,IF($A703&lt;&gt;$A702,1,MOD(F702-1+(COUNTIFS(G$373:$N$373,$A703)=COUNTIFS(G703:$N703,1)),F$372)+1))</f>
        <v>0</v>
      </c>
      <c r="G703" s="308">
        <f ca="1">IF($A703&lt;&gt;G$373,0,IF($A703&lt;&gt;$A702,1,MOD(G702-1+(COUNTIFS(H$373:$N$373,$A703)=COUNTIFS(H703:$N703,1)),G$372)+1))</f>
        <v>1</v>
      </c>
      <c r="H703" s="308">
        <f ca="1">IF($A703&lt;&gt;H$373,0,IF($A703&lt;&gt;$A702,1,MOD(H702-1+(COUNTIFS(I$373:$N$373,$A703)=COUNTIFS(I703:$N703,1)),H$372)+1))</f>
        <v>2</v>
      </c>
      <c r="I703" s="308">
        <f ca="1">IF($A703&lt;&gt;I$373,0,IF($A703&lt;&gt;$A702,1,MOD(I702-1+(COUNTIFS(N$373:$N$373,$A703)=COUNTIFS(N703:$N703,1)),I$372)+1))</f>
        <v>3</v>
      </c>
      <c r="J703" s="308"/>
      <c r="K703" s="308"/>
      <c r="L703" s="308"/>
      <c r="M703" s="308"/>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10">
        <f ca="1">IF($A704&lt;&gt;$A703,1,MOD(C703-1+(COUNTIFS(D$373:$N$373,$A704)=COUNTIFS(D704:$N704,1)),C$372)+1)</f>
        <v>1</v>
      </c>
      <c r="D704" s="308">
        <f ca="1">IF($A704&lt;&gt;D$373,0,IF($A704&lt;&gt;$A703,1,MOD(D703-1+(COUNTIFS(E$373:$N$373,$A704)=COUNTIFS(E704:$N704,1)),D$372)+1))</f>
        <v>0</v>
      </c>
      <c r="E704" s="308">
        <f ca="1">IF($A704&lt;&gt;E$373,0,IF($A704&lt;&gt;$A703,1,MOD(E703-1+(COUNTIFS(F$373:$N$373,$A704)=COUNTIFS(F704:$N704,1)),E$372)+1))</f>
        <v>0</v>
      </c>
      <c r="F704" s="308">
        <f ca="1">IF($A704&lt;&gt;F$373,0,IF($A704&lt;&gt;$A703,1,MOD(F703-1+(COUNTIFS(G$373:$N$373,$A704)=COUNTIFS(G704:$N704,1)),F$372)+1))</f>
        <v>0</v>
      </c>
      <c r="G704" s="308">
        <f ca="1">IF($A704&lt;&gt;G$373,0,IF($A704&lt;&gt;$A703,1,MOD(G703-1+(COUNTIFS(H$373:$N$373,$A704)=COUNTIFS(H704:$N704,1)),G$372)+1))</f>
        <v>1</v>
      </c>
      <c r="H704" s="308">
        <f ca="1">IF($A704&lt;&gt;H$373,0,IF($A704&lt;&gt;$A703,1,MOD(H703-1+(COUNTIFS(I$373:$N$373,$A704)=COUNTIFS(I704:$N704,1)),H$372)+1))</f>
        <v>3</v>
      </c>
      <c r="I704" s="308">
        <f ca="1">IF($A704&lt;&gt;I$373,0,IF($A704&lt;&gt;$A703,1,MOD(I703-1+(COUNTIFS(N$373:$N$373,$A704)=COUNTIFS(N704:$N704,1)),I$372)+1))</f>
        <v>1</v>
      </c>
      <c r="J704" s="308"/>
      <c r="K704" s="308"/>
      <c r="L704" s="308"/>
      <c r="M704" s="308"/>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10">
        <f ca="1">IF($A705&lt;&gt;$A704,1,MOD(C704-1+(COUNTIFS(D$373:$N$373,$A705)=COUNTIFS(D705:$N705,1)),C$372)+1)</f>
        <v>1</v>
      </c>
      <c r="D705" s="308">
        <f ca="1">IF($A705&lt;&gt;D$373,0,IF($A705&lt;&gt;$A704,1,MOD(D704-1+(COUNTIFS(E$373:$N$373,$A705)=COUNTIFS(E705:$N705,1)),D$372)+1))</f>
        <v>0</v>
      </c>
      <c r="E705" s="308">
        <f ca="1">IF($A705&lt;&gt;E$373,0,IF($A705&lt;&gt;$A704,1,MOD(E704-1+(COUNTIFS(F$373:$N$373,$A705)=COUNTIFS(F705:$N705,1)),E$372)+1))</f>
        <v>0</v>
      </c>
      <c r="F705" s="308">
        <f ca="1">IF($A705&lt;&gt;F$373,0,IF($A705&lt;&gt;$A704,1,MOD(F704-1+(COUNTIFS(G$373:$N$373,$A705)=COUNTIFS(G705:$N705,1)),F$372)+1))</f>
        <v>0</v>
      </c>
      <c r="G705" s="308">
        <f ca="1">IF($A705&lt;&gt;G$373,0,IF($A705&lt;&gt;$A704,1,MOD(G704-1+(COUNTIFS(H$373:$N$373,$A705)=COUNTIFS(H705:$N705,1)),G$372)+1))</f>
        <v>1</v>
      </c>
      <c r="H705" s="308">
        <f ca="1">IF($A705&lt;&gt;H$373,0,IF($A705&lt;&gt;$A704,1,MOD(H704-1+(COUNTIFS(I$373:$N$373,$A705)=COUNTIFS(I705:$N705,1)),H$372)+1))</f>
        <v>3</v>
      </c>
      <c r="I705" s="308">
        <f ca="1">IF($A705&lt;&gt;I$373,0,IF($A705&lt;&gt;$A704,1,MOD(I704-1+(COUNTIFS(N$373:$N$373,$A705)=COUNTIFS(N705:$N705,1)),I$372)+1))</f>
        <v>2</v>
      </c>
      <c r="J705" s="308"/>
      <c r="K705" s="308"/>
      <c r="L705" s="308"/>
      <c r="M705" s="308"/>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10">
        <f ca="1">IF($A706&lt;&gt;$A705,1,MOD(C705-1+(COUNTIFS(D$373:$N$373,$A706)=COUNTIFS(D706:$N706,1)),C$372)+1)</f>
        <v>1</v>
      </c>
      <c r="D706" s="308">
        <f ca="1">IF($A706&lt;&gt;D$373,0,IF($A706&lt;&gt;$A705,1,MOD(D705-1+(COUNTIFS(E$373:$N$373,$A706)=COUNTIFS(E706:$N706,1)),D$372)+1))</f>
        <v>0</v>
      </c>
      <c r="E706" s="308">
        <f ca="1">IF($A706&lt;&gt;E$373,0,IF($A706&lt;&gt;$A705,1,MOD(E705-1+(COUNTIFS(F$373:$N$373,$A706)=COUNTIFS(F706:$N706,1)),E$372)+1))</f>
        <v>0</v>
      </c>
      <c r="F706" s="308">
        <f ca="1">IF($A706&lt;&gt;F$373,0,IF($A706&lt;&gt;$A705,1,MOD(F705-1+(COUNTIFS(G$373:$N$373,$A706)=COUNTIFS(G706:$N706,1)),F$372)+1))</f>
        <v>0</v>
      </c>
      <c r="G706" s="308">
        <f ca="1">IF($A706&lt;&gt;G$373,0,IF($A706&lt;&gt;$A705,1,MOD(G705-1+(COUNTIFS(H$373:$N$373,$A706)=COUNTIFS(H706:$N706,1)),G$372)+1))</f>
        <v>1</v>
      </c>
      <c r="H706" s="308">
        <f ca="1">IF($A706&lt;&gt;H$373,0,IF($A706&lt;&gt;$A705,1,MOD(H705-1+(COUNTIFS(I$373:$N$373,$A706)=COUNTIFS(I706:$N706,1)),H$372)+1))</f>
        <v>3</v>
      </c>
      <c r="I706" s="308">
        <f ca="1">IF($A706&lt;&gt;I$373,0,IF($A706&lt;&gt;$A705,1,MOD(I705-1+(COUNTIFS(N$373:$N$373,$A706)=COUNTIFS(N706:$N706,1)),I$372)+1))</f>
        <v>3</v>
      </c>
      <c r="J706" s="308"/>
      <c r="K706" s="308"/>
      <c r="L706" s="308"/>
      <c r="M706" s="308"/>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10">
        <f ca="1">IF($A707&lt;&gt;$A706,1,MOD(C706-1+(COUNTIFS(D$373:$N$373,$A707)=COUNTIFS(D707:$N707,1)),C$372)+1)</f>
        <v>2</v>
      </c>
      <c r="D707" s="308">
        <f ca="1">IF($A707&lt;&gt;D$373,0,IF($A707&lt;&gt;$A706,1,MOD(D706-1+(COUNTIFS(E$373:$N$373,$A707)=COUNTIFS(E707:$N707,1)),D$372)+1))</f>
        <v>0</v>
      </c>
      <c r="E707" s="308">
        <f ca="1">IF($A707&lt;&gt;E$373,0,IF($A707&lt;&gt;$A706,1,MOD(E706-1+(COUNTIFS(F$373:$N$373,$A707)=COUNTIFS(F707:$N707,1)),E$372)+1))</f>
        <v>0</v>
      </c>
      <c r="F707" s="308">
        <f ca="1">IF($A707&lt;&gt;F$373,0,IF($A707&lt;&gt;$A706,1,MOD(F706-1+(COUNTIFS(G$373:$N$373,$A707)=COUNTIFS(G707:$N707,1)),F$372)+1))</f>
        <v>0</v>
      </c>
      <c r="G707" s="308">
        <f ca="1">IF($A707&lt;&gt;G$373,0,IF($A707&lt;&gt;$A706,1,MOD(G706-1+(COUNTIFS(H$373:$N$373,$A707)=COUNTIFS(H707:$N707,1)),G$372)+1))</f>
        <v>1</v>
      </c>
      <c r="H707" s="308">
        <f ca="1">IF($A707&lt;&gt;H$373,0,IF($A707&lt;&gt;$A706,1,MOD(H706-1+(COUNTIFS(I$373:$N$373,$A707)=COUNTIFS(I707:$N707,1)),H$372)+1))</f>
        <v>1</v>
      </c>
      <c r="I707" s="308">
        <f ca="1">IF($A707&lt;&gt;I$373,0,IF($A707&lt;&gt;$A706,1,MOD(I706-1+(COUNTIFS(N$373:$N$373,$A707)=COUNTIFS(N707:$N707,1)),I$372)+1))</f>
        <v>1</v>
      </c>
      <c r="J707" s="308"/>
      <c r="K707" s="308"/>
      <c r="L707" s="308"/>
      <c r="M707" s="308"/>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10">
        <f ca="1">IF($A708&lt;&gt;$A707,1,MOD(C707-1+(COUNTIFS(D$373:$N$373,$A708)=COUNTIFS(D708:$N708,1)),C$372)+1)</f>
        <v>2</v>
      </c>
      <c r="D708" s="308">
        <f ca="1">IF($A708&lt;&gt;D$373,0,IF($A708&lt;&gt;$A707,1,MOD(D707-1+(COUNTIFS(E$373:$N$373,$A708)=COUNTIFS(E708:$N708,1)),D$372)+1))</f>
        <v>0</v>
      </c>
      <c r="E708" s="308">
        <f ca="1">IF($A708&lt;&gt;E$373,0,IF($A708&lt;&gt;$A707,1,MOD(E707-1+(COUNTIFS(F$373:$N$373,$A708)=COUNTIFS(F708:$N708,1)),E$372)+1))</f>
        <v>0</v>
      </c>
      <c r="F708" s="308">
        <f ca="1">IF($A708&lt;&gt;F$373,0,IF($A708&lt;&gt;$A707,1,MOD(F707-1+(COUNTIFS(G$373:$N$373,$A708)=COUNTIFS(G708:$N708,1)),F$372)+1))</f>
        <v>0</v>
      </c>
      <c r="G708" s="308">
        <f ca="1">IF($A708&lt;&gt;G$373,0,IF($A708&lt;&gt;$A707,1,MOD(G707-1+(COUNTIFS(H$373:$N$373,$A708)=COUNTIFS(H708:$N708,1)),G$372)+1))</f>
        <v>1</v>
      </c>
      <c r="H708" s="308">
        <f ca="1">IF($A708&lt;&gt;H$373,0,IF($A708&lt;&gt;$A707,1,MOD(H707-1+(COUNTIFS(I$373:$N$373,$A708)=COUNTIFS(I708:$N708,1)),H$372)+1))</f>
        <v>1</v>
      </c>
      <c r="I708" s="308">
        <f ca="1">IF($A708&lt;&gt;I$373,0,IF($A708&lt;&gt;$A707,1,MOD(I707-1+(COUNTIFS(N$373:$N$373,$A708)=COUNTIFS(N708:$N708,1)),I$372)+1))</f>
        <v>2</v>
      </c>
      <c r="J708" s="308"/>
      <c r="K708" s="308"/>
      <c r="L708" s="308"/>
      <c r="M708" s="308"/>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10">
        <f ca="1">IF($A709&lt;&gt;$A708,1,MOD(C708-1+(COUNTIFS(D$373:$N$373,$A709)=COUNTIFS(D709:$N709,1)),C$372)+1)</f>
        <v>2</v>
      </c>
      <c r="D709" s="308">
        <f ca="1">IF($A709&lt;&gt;D$373,0,IF($A709&lt;&gt;$A708,1,MOD(D708-1+(COUNTIFS(E$373:$N$373,$A709)=COUNTIFS(E709:$N709,1)),D$372)+1))</f>
        <v>0</v>
      </c>
      <c r="E709" s="308">
        <f ca="1">IF($A709&lt;&gt;E$373,0,IF($A709&lt;&gt;$A708,1,MOD(E708-1+(COUNTIFS(F$373:$N$373,$A709)=COUNTIFS(F709:$N709,1)),E$372)+1))</f>
        <v>0</v>
      </c>
      <c r="F709" s="308">
        <f ca="1">IF($A709&lt;&gt;F$373,0,IF($A709&lt;&gt;$A708,1,MOD(F708-1+(COUNTIFS(G$373:$N$373,$A709)=COUNTIFS(G709:$N709,1)),F$372)+1))</f>
        <v>0</v>
      </c>
      <c r="G709" s="308">
        <f ca="1">IF($A709&lt;&gt;G$373,0,IF($A709&lt;&gt;$A708,1,MOD(G708-1+(COUNTIFS(H$373:$N$373,$A709)=COUNTIFS(H709:$N709,1)),G$372)+1))</f>
        <v>1</v>
      </c>
      <c r="H709" s="308">
        <f ca="1">IF($A709&lt;&gt;H$373,0,IF($A709&lt;&gt;$A708,1,MOD(H708-1+(COUNTIFS(I$373:$N$373,$A709)=COUNTIFS(I709:$N709,1)),H$372)+1))</f>
        <v>1</v>
      </c>
      <c r="I709" s="308">
        <f ca="1">IF($A709&lt;&gt;I$373,0,IF($A709&lt;&gt;$A708,1,MOD(I708-1+(COUNTIFS(N$373:$N$373,$A709)=COUNTIFS(N709:$N709,1)),I$372)+1))</f>
        <v>3</v>
      </c>
      <c r="J709" s="308"/>
      <c r="K709" s="308"/>
      <c r="L709" s="308"/>
      <c r="M709" s="308"/>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10">
        <f ca="1">IF($A710&lt;&gt;$A709,1,MOD(C709-1+(COUNTIFS(D$373:$N$373,$A710)=COUNTIFS(D710:$N710,1)),C$372)+1)</f>
        <v>2</v>
      </c>
      <c r="D710" s="308">
        <f ca="1">IF($A710&lt;&gt;D$373,0,IF($A710&lt;&gt;$A709,1,MOD(D709-1+(COUNTIFS(E$373:$N$373,$A710)=COUNTIFS(E710:$N710,1)),D$372)+1))</f>
        <v>0</v>
      </c>
      <c r="E710" s="308">
        <f ca="1">IF($A710&lt;&gt;E$373,0,IF($A710&lt;&gt;$A709,1,MOD(E709-1+(COUNTIFS(F$373:$N$373,$A710)=COUNTIFS(F710:$N710,1)),E$372)+1))</f>
        <v>0</v>
      </c>
      <c r="F710" s="308">
        <f ca="1">IF($A710&lt;&gt;F$373,0,IF($A710&lt;&gt;$A709,1,MOD(F709-1+(COUNTIFS(G$373:$N$373,$A710)=COUNTIFS(G710:$N710,1)),F$372)+1))</f>
        <v>0</v>
      </c>
      <c r="G710" s="308">
        <f ca="1">IF($A710&lt;&gt;G$373,0,IF($A710&lt;&gt;$A709,1,MOD(G709-1+(COUNTIFS(H$373:$N$373,$A710)=COUNTIFS(H710:$N710,1)),G$372)+1))</f>
        <v>1</v>
      </c>
      <c r="H710" s="308">
        <f ca="1">IF($A710&lt;&gt;H$373,0,IF($A710&lt;&gt;$A709,1,MOD(H709-1+(COUNTIFS(I$373:$N$373,$A710)=COUNTIFS(I710:$N710,1)),H$372)+1))</f>
        <v>2</v>
      </c>
      <c r="I710" s="308">
        <f ca="1">IF($A710&lt;&gt;I$373,0,IF($A710&lt;&gt;$A709,1,MOD(I709-1+(COUNTIFS(N$373:$N$373,$A710)=COUNTIFS(N710:$N710,1)),I$372)+1))</f>
        <v>1</v>
      </c>
      <c r="J710" s="308"/>
      <c r="K710" s="308"/>
      <c r="L710" s="308"/>
      <c r="M710" s="308"/>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2">
        <f t="shared" ref="P711:T714" si="966">$N711*0</f>
        <v>0</v>
      </c>
      <c r="Q711" s="352">
        <f t="shared" si="966"/>
        <v>0</v>
      </c>
      <c r="R711" s="352">
        <f t="shared" si="966"/>
        <v>0</v>
      </c>
      <c r="S711" s="352">
        <f t="shared" si="966"/>
        <v>0</v>
      </c>
      <c r="T711" s="352">
        <f t="shared" si="966"/>
        <v>0</v>
      </c>
      <c r="U711" s="352">
        <f>$N711/2</f>
        <v>-0.125</v>
      </c>
      <c r="V711" s="352">
        <f>$N711*2</f>
        <v>-0.5</v>
      </c>
      <c r="W711" s="352"/>
      <c r="X711" s="352"/>
      <c r="Y711" s="352"/>
      <c r="Z711" s="352"/>
      <c r="AB711" t="s">
        <v>1326</v>
      </c>
    </row>
    <row r="712" spans="1:28" outlineLevel="1">
      <c r="N712" s="12">
        <v>-0.5</v>
      </c>
      <c r="O712">
        <f t="shared" ref="O712:O726" ca="1" si="967">OFFSET(O712,-1,0)+1</f>
        <v>338</v>
      </c>
      <c r="P712" s="352">
        <f t="shared" si="966"/>
        <v>0</v>
      </c>
      <c r="Q712" s="352">
        <f t="shared" si="966"/>
        <v>0</v>
      </c>
      <c r="R712" s="352">
        <f t="shared" si="966"/>
        <v>0</v>
      </c>
      <c r="S712" s="352">
        <f t="shared" si="966"/>
        <v>0</v>
      </c>
      <c r="T712" s="352">
        <f t="shared" si="966"/>
        <v>0</v>
      </c>
      <c r="U712" s="352">
        <f>$N712/2</f>
        <v>-0.25</v>
      </c>
      <c r="V712" s="352">
        <f>$N712*2</f>
        <v>-1</v>
      </c>
      <c r="W712" s="352"/>
      <c r="X712" s="352"/>
      <c r="Y712" s="352"/>
      <c r="Z712" s="352"/>
    </row>
    <row r="713" spans="1:28" outlineLevel="1">
      <c r="N713" s="12">
        <v>-0.75</v>
      </c>
      <c r="O713">
        <f t="shared" ca="1" si="967"/>
        <v>339</v>
      </c>
      <c r="P713" s="352">
        <f t="shared" si="966"/>
        <v>0</v>
      </c>
      <c r="Q713" s="352">
        <f t="shared" si="966"/>
        <v>0</v>
      </c>
      <c r="R713" s="352">
        <f t="shared" si="966"/>
        <v>0</v>
      </c>
      <c r="S713" s="352">
        <f t="shared" si="966"/>
        <v>0</v>
      </c>
      <c r="T713" s="352">
        <f t="shared" si="966"/>
        <v>0</v>
      </c>
      <c r="U713" s="352">
        <f>$N713/2</f>
        <v>-0.375</v>
      </c>
      <c r="V713" s="352">
        <f>$N713*2</f>
        <v>-1.5</v>
      </c>
      <c r="W713" s="352"/>
      <c r="X713" s="352"/>
      <c r="Y713" s="352"/>
      <c r="Z713" s="352"/>
    </row>
    <row r="714" spans="1:28" outlineLevel="1">
      <c r="N714" s="12">
        <v>-1</v>
      </c>
      <c r="O714">
        <f t="shared" ca="1" si="967"/>
        <v>340</v>
      </c>
      <c r="P714" s="352">
        <f t="shared" si="966"/>
        <v>0</v>
      </c>
      <c r="Q714" s="352">
        <f t="shared" si="966"/>
        <v>0</v>
      </c>
      <c r="R714" s="352">
        <f t="shared" si="966"/>
        <v>0</v>
      </c>
      <c r="S714" s="352">
        <f t="shared" si="966"/>
        <v>0</v>
      </c>
      <c r="T714" s="352">
        <f t="shared" si="966"/>
        <v>0</v>
      </c>
      <c r="U714" s="352">
        <f>$N714/2</f>
        <v>-0.5</v>
      </c>
      <c r="V714" s="352">
        <f>$N714*2</f>
        <v>-2</v>
      </c>
      <c r="W714" s="352"/>
      <c r="X714" s="352"/>
      <c r="Y714" s="352"/>
      <c r="Z714" s="352"/>
    </row>
    <row r="715" spans="1:28" outlineLevel="1">
      <c r="O715">
        <f t="shared" ca="1" si="967"/>
        <v>341</v>
      </c>
      <c r="P715" s="12">
        <v>-1</v>
      </c>
      <c r="Q715" s="352">
        <v>0</v>
      </c>
      <c r="R715" s="352">
        <v>0</v>
      </c>
      <c r="S715" s="352">
        <v>0</v>
      </c>
      <c r="T715" s="352">
        <v>0</v>
      </c>
      <c r="U715" s="352">
        <f t="shared" ref="U715:U726" si="968">$P715/2</f>
        <v>-0.5</v>
      </c>
      <c r="V715" s="352">
        <f t="shared" ref="V715:V726" si="969">$P715*2</f>
        <v>-2</v>
      </c>
      <c r="W715" s="352"/>
      <c r="X715" s="352"/>
      <c r="Y715" s="352"/>
      <c r="Z715" s="352"/>
      <c r="AB715" t="s">
        <v>1316</v>
      </c>
    </row>
    <row r="716" spans="1:28" outlineLevel="1">
      <c r="O716">
        <f t="shared" ca="1" si="967"/>
        <v>342</v>
      </c>
      <c r="P716" s="12">
        <v>-1</v>
      </c>
      <c r="Q716" s="352">
        <f t="shared" ref="Q716:Q726" si="970">$P716</f>
        <v>-1</v>
      </c>
      <c r="R716" s="352">
        <v>0</v>
      </c>
      <c r="S716" s="352">
        <f t="shared" ref="S716:S726" si="971">$P716</f>
        <v>-1</v>
      </c>
      <c r="T716" s="352">
        <v>0</v>
      </c>
      <c r="U716" s="352">
        <f t="shared" si="968"/>
        <v>-0.5</v>
      </c>
      <c r="V716" s="352">
        <f t="shared" si="969"/>
        <v>-2</v>
      </c>
      <c r="W716" s="352"/>
      <c r="X716" s="352"/>
      <c r="Y716" s="352"/>
      <c r="Z716" s="352"/>
    </row>
    <row r="717" spans="1:28" outlineLevel="1">
      <c r="O717">
        <f t="shared" ca="1" si="967"/>
        <v>343</v>
      </c>
      <c r="P717" s="12">
        <v>-1</v>
      </c>
      <c r="Q717" s="352">
        <f t="shared" si="970"/>
        <v>-1</v>
      </c>
      <c r="R717" s="352">
        <v>0</v>
      </c>
      <c r="S717" s="352">
        <f t="shared" si="971"/>
        <v>-1</v>
      </c>
      <c r="T717" s="352">
        <v>0</v>
      </c>
      <c r="U717" s="352">
        <f t="shared" si="968"/>
        <v>-0.5</v>
      </c>
      <c r="V717" s="352">
        <f t="shared" si="969"/>
        <v>-2</v>
      </c>
      <c r="W717" s="352"/>
      <c r="X717" s="352"/>
      <c r="Y717" s="352"/>
      <c r="Z717" s="352"/>
    </row>
    <row r="718" spans="1:28" outlineLevel="1">
      <c r="O718">
        <f t="shared" ca="1" si="967"/>
        <v>344</v>
      </c>
      <c r="P718" s="12">
        <v>-1</v>
      </c>
      <c r="Q718" s="352">
        <f t="shared" si="970"/>
        <v>-1</v>
      </c>
      <c r="R718" s="352">
        <v>0</v>
      </c>
      <c r="S718" s="352">
        <f t="shared" si="971"/>
        <v>-1</v>
      </c>
      <c r="T718" s="352">
        <v>0</v>
      </c>
      <c r="U718" s="352">
        <f t="shared" si="968"/>
        <v>-0.5</v>
      </c>
      <c r="V718" s="352">
        <f t="shared" si="969"/>
        <v>-2</v>
      </c>
      <c r="W718" s="352"/>
      <c r="X718" s="352"/>
      <c r="Y718" s="352"/>
      <c r="Z718" s="352"/>
    </row>
    <row r="719" spans="1:28" outlineLevel="1">
      <c r="O719">
        <f t="shared" ca="1" si="967"/>
        <v>345</v>
      </c>
      <c r="P719" s="12">
        <v>-1</v>
      </c>
      <c r="Q719" s="352">
        <f t="shared" si="970"/>
        <v>-1</v>
      </c>
      <c r="R719" s="352">
        <v>0</v>
      </c>
      <c r="S719" s="352">
        <f t="shared" si="971"/>
        <v>-1</v>
      </c>
      <c r="T719" s="352">
        <v>0</v>
      </c>
      <c r="U719" s="352">
        <f t="shared" si="968"/>
        <v>-0.5</v>
      </c>
      <c r="V719" s="352">
        <f t="shared" si="969"/>
        <v>-2</v>
      </c>
      <c r="W719" s="352"/>
      <c r="X719" s="352"/>
      <c r="Y719" s="352"/>
      <c r="Z719" s="352"/>
    </row>
    <row r="720" spans="1:28" outlineLevel="1">
      <c r="O720">
        <f t="shared" ca="1" si="967"/>
        <v>346</v>
      </c>
      <c r="P720" s="12">
        <v>-1</v>
      </c>
      <c r="Q720" s="352">
        <f t="shared" si="970"/>
        <v>-1</v>
      </c>
      <c r="R720" s="352">
        <v>0</v>
      </c>
      <c r="S720" s="352">
        <f t="shared" si="971"/>
        <v>-1</v>
      </c>
      <c r="T720" s="352">
        <v>0</v>
      </c>
      <c r="U720" s="352">
        <f t="shared" si="968"/>
        <v>-0.5</v>
      </c>
      <c r="V720" s="352">
        <f t="shared" si="969"/>
        <v>-2</v>
      </c>
      <c r="W720" s="352"/>
      <c r="X720" s="352"/>
      <c r="Y720" s="352"/>
      <c r="Z720" s="352"/>
    </row>
    <row r="721" spans="1:30" outlineLevel="1">
      <c r="O721">
        <f t="shared" ca="1" si="967"/>
        <v>347</v>
      </c>
      <c r="P721" s="12">
        <v>-1</v>
      </c>
      <c r="Q721" s="352">
        <f t="shared" si="970"/>
        <v>-1</v>
      </c>
      <c r="R721" s="352">
        <v>0</v>
      </c>
      <c r="S721" s="352">
        <f t="shared" si="971"/>
        <v>-1</v>
      </c>
      <c r="T721" s="352">
        <v>0</v>
      </c>
      <c r="U721" s="352">
        <f t="shared" si="968"/>
        <v>-0.5</v>
      </c>
      <c r="V721" s="352">
        <f t="shared" si="969"/>
        <v>-2</v>
      </c>
      <c r="W721" s="352"/>
      <c r="X721" s="352"/>
      <c r="Y721" s="352"/>
      <c r="Z721" s="352"/>
    </row>
    <row r="722" spans="1:30" outlineLevel="1">
      <c r="O722">
        <f t="shared" ca="1" si="967"/>
        <v>348</v>
      </c>
      <c r="P722" s="12">
        <v>-1</v>
      </c>
      <c r="Q722" s="352">
        <f t="shared" si="970"/>
        <v>-1</v>
      </c>
      <c r="R722" s="352">
        <v>0</v>
      </c>
      <c r="S722" s="352">
        <f t="shared" si="971"/>
        <v>-1</v>
      </c>
      <c r="T722" s="352">
        <v>0</v>
      </c>
      <c r="U722" s="352">
        <f t="shared" si="968"/>
        <v>-0.5</v>
      </c>
      <c r="V722" s="352">
        <f t="shared" si="969"/>
        <v>-2</v>
      </c>
      <c r="W722" s="352"/>
      <c r="X722" s="352"/>
      <c r="Y722" s="352"/>
      <c r="Z722" s="352"/>
    </row>
    <row r="723" spans="1:30" outlineLevel="1">
      <c r="O723">
        <f t="shared" ca="1" si="967"/>
        <v>349</v>
      </c>
      <c r="P723" s="12">
        <v>-1</v>
      </c>
      <c r="Q723" s="352">
        <f t="shared" si="970"/>
        <v>-1</v>
      </c>
      <c r="R723" s="352">
        <v>0</v>
      </c>
      <c r="S723" s="352">
        <f t="shared" si="971"/>
        <v>-1</v>
      </c>
      <c r="T723" s="352">
        <v>0</v>
      </c>
      <c r="U723" s="352">
        <f t="shared" si="968"/>
        <v>-0.5</v>
      </c>
      <c r="V723" s="352">
        <f t="shared" si="969"/>
        <v>-2</v>
      </c>
      <c r="W723" s="352"/>
      <c r="X723" s="352"/>
      <c r="Y723" s="352"/>
      <c r="Z723" s="352"/>
    </row>
    <row r="724" spans="1:30" outlineLevel="1">
      <c r="O724">
        <f t="shared" ca="1" si="967"/>
        <v>350</v>
      </c>
      <c r="P724" s="12">
        <v>-1</v>
      </c>
      <c r="Q724" s="352">
        <f t="shared" si="970"/>
        <v>-1</v>
      </c>
      <c r="R724" s="352">
        <v>0</v>
      </c>
      <c r="S724" s="352">
        <f t="shared" si="971"/>
        <v>-1</v>
      </c>
      <c r="T724" s="352">
        <v>0</v>
      </c>
      <c r="U724" s="352">
        <f t="shared" si="968"/>
        <v>-0.5</v>
      </c>
      <c r="V724" s="352">
        <f t="shared" si="969"/>
        <v>-2</v>
      </c>
      <c r="W724" s="352"/>
      <c r="X724" s="352"/>
      <c r="Y724" s="352"/>
      <c r="Z724" s="352"/>
    </row>
    <row r="725" spans="1:30" outlineLevel="1">
      <c r="O725">
        <f t="shared" ca="1" si="967"/>
        <v>351</v>
      </c>
      <c r="P725" s="12">
        <v>-1</v>
      </c>
      <c r="Q725" s="352">
        <f t="shared" si="970"/>
        <v>-1</v>
      </c>
      <c r="R725" s="352">
        <v>0</v>
      </c>
      <c r="S725" s="352">
        <f t="shared" si="971"/>
        <v>-1</v>
      </c>
      <c r="T725" s="352">
        <v>0</v>
      </c>
      <c r="U725" s="352">
        <f t="shared" si="968"/>
        <v>-0.5</v>
      </c>
      <c r="V725" s="352">
        <f t="shared" si="969"/>
        <v>-2</v>
      </c>
      <c r="W725" s="352"/>
      <c r="X725" s="352"/>
      <c r="Y725" s="352"/>
      <c r="Z725" s="352"/>
    </row>
    <row r="726" spans="1:30" outlineLevel="1">
      <c r="O726">
        <f t="shared" ca="1" si="967"/>
        <v>352</v>
      </c>
      <c r="P726" s="12">
        <v>-1</v>
      </c>
      <c r="Q726" s="352">
        <f t="shared" si="970"/>
        <v>-1</v>
      </c>
      <c r="R726" s="352">
        <v>0</v>
      </c>
      <c r="S726" s="352">
        <f t="shared" si="971"/>
        <v>-1</v>
      </c>
      <c r="T726" s="352">
        <v>0</v>
      </c>
      <c r="U726" s="352">
        <f t="shared" si="968"/>
        <v>-0.5</v>
      </c>
      <c r="V726" s="352">
        <f t="shared" si="969"/>
        <v>-2</v>
      </c>
      <c r="W726" s="352"/>
      <c r="X726" s="352"/>
      <c r="Y726" s="352"/>
      <c r="Z726" s="352"/>
    </row>
    <row r="727" spans="1:30" outlineLevel="1"/>
    <row r="729" spans="1:30">
      <c r="A729" s="16" t="s">
        <v>1358</v>
      </c>
    </row>
    <row r="730" spans="1:30" ht="18"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8">
        <f t="shared" ref="C733:D740" si="972">T733</f>
        <v>0</v>
      </c>
      <c r="D733" s="388">
        <f t="shared" si="972"/>
        <v>0</v>
      </c>
      <c r="G733" s="29" t="s">
        <v>1379</v>
      </c>
      <c r="H733" s="389">
        <v>0.35</v>
      </c>
      <c r="I733" s="389">
        <v>0.5</v>
      </c>
      <c r="J733" s="390">
        <v>1.5</v>
      </c>
      <c r="K733" s="390">
        <v>1.8</v>
      </c>
      <c r="L733" s="391">
        <f t="shared" ref="L733:M740" si="973">CHOOSE(d.Region,Y733,AA733,AC733)</f>
        <v>0</v>
      </c>
      <c r="M733" s="392">
        <f t="shared" si="973"/>
        <v>0</v>
      </c>
      <c r="N733" s="239">
        <v>200</v>
      </c>
      <c r="O733" s="393"/>
      <c r="P733" s="393"/>
      <c r="Q733" s="393"/>
      <c r="R733" s="394">
        <f>$H733/(2-$H733)*$N733</f>
        <v>42.424242424242422</v>
      </c>
      <c r="S733" s="394">
        <f>-(1-$H733)/(2-$H733)*$N733</f>
        <v>-78.787878787878796</v>
      </c>
      <c r="T733" s="395">
        <f>L733*R733/100</f>
        <v>0</v>
      </c>
      <c r="U733" s="395">
        <f>M733*S733/100</f>
        <v>0</v>
      </c>
      <c r="V733" s="395">
        <f t="shared" ref="V733:V740" si="974">((1-$H733)*T733+2*$H733*U733)/(1+$H733)</f>
        <v>0</v>
      </c>
      <c r="Y733" s="396">
        <v>0</v>
      </c>
      <c r="Z733" s="396">
        <v>0</v>
      </c>
      <c r="AA733" s="397">
        <f>Y733</f>
        <v>0</v>
      </c>
      <c r="AB733" s="397">
        <f>Z733</f>
        <v>0</v>
      </c>
      <c r="AC733" s="397">
        <f>AA733</f>
        <v>0</v>
      </c>
      <c r="AD733" s="397">
        <f>AB733</f>
        <v>0</v>
      </c>
    </row>
    <row r="734" spans="1:30" outlineLevel="1">
      <c r="B734" t="s">
        <v>369</v>
      </c>
      <c r="C734" s="388">
        <f t="shared" si="972"/>
        <v>0</v>
      </c>
      <c r="D734" s="388">
        <f t="shared" si="972"/>
        <v>0</v>
      </c>
      <c r="G734" s="29" t="s">
        <v>1380</v>
      </c>
      <c r="H734" s="398">
        <f>H733</f>
        <v>0.35</v>
      </c>
      <c r="I734" s="398">
        <f>I733</f>
        <v>0.5</v>
      </c>
      <c r="J734" s="399">
        <f t="shared" ref="J734:K740" si="975">J733</f>
        <v>1.5</v>
      </c>
      <c r="K734" s="399">
        <f t="shared" si="975"/>
        <v>1.8</v>
      </c>
      <c r="L734" s="400">
        <f t="shared" si="973"/>
        <v>0</v>
      </c>
      <c r="M734" s="401">
        <f t="shared" si="973"/>
        <v>0</v>
      </c>
      <c r="N734" s="31"/>
      <c r="O734" s="393">
        <f>MIN($H734*$K734*(1-$I734),(1-$H734)*$I734*$J734)</f>
        <v>0.315</v>
      </c>
      <c r="P734" s="393">
        <f>$O734/$J734/(1-$H734)</f>
        <v>0.32307692307692304</v>
      </c>
      <c r="Q734" s="393">
        <f>$O734/$K734/$H734</f>
        <v>0.5</v>
      </c>
      <c r="R734" s="393"/>
      <c r="S734" s="393"/>
      <c r="T734" s="395">
        <f t="shared" ref="T734:U736" si="976">P734*L734</f>
        <v>0</v>
      </c>
      <c r="U734" s="395">
        <f t="shared" si="976"/>
        <v>0</v>
      </c>
      <c r="V734" s="395">
        <f t="shared" si="974"/>
        <v>0</v>
      </c>
      <c r="X734" s="402">
        <v>850</v>
      </c>
      <c r="Y734" s="403">
        <v>0</v>
      </c>
      <c r="Z734" s="404">
        <v>0</v>
      </c>
      <c r="AA734" s="403">
        <v>0</v>
      </c>
      <c r="AB734" s="404">
        <v>0</v>
      </c>
      <c r="AC734" s="403">
        <v>0</v>
      </c>
      <c r="AD734" s="404">
        <v>0</v>
      </c>
    </row>
    <row r="735" spans="1:30" outlineLevel="1">
      <c r="B735" t="s">
        <v>1050</v>
      </c>
      <c r="C735" s="388">
        <f t="shared" si="972"/>
        <v>0</v>
      </c>
      <c r="D735" s="388">
        <f t="shared" si="972"/>
        <v>0</v>
      </c>
      <c r="G735" s="29"/>
      <c r="H735" s="398">
        <f>H734</f>
        <v>0.35</v>
      </c>
      <c r="I735" s="398">
        <f t="shared" ref="I735:I740" si="977">I734</f>
        <v>0.5</v>
      </c>
      <c r="J735" s="399">
        <f t="shared" si="975"/>
        <v>1.5</v>
      </c>
      <c r="K735" s="399">
        <f t="shared" si="975"/>
        <v>1.8</v>
      </c>
      <c r="L735" s="400">
        <f t="shared" si="973"/>
        <v>0</v>
      </c>
      <c r="M735" s="401">
        <f t="shared" si="973"/>
        <v>0</v>
      </c>
      <c r="N735" s="31"/>
      <c r="O735" s="393">
        <f>MIN($H735*$K735*(1-$I735),(1-$H735)*$I735*$J735)</f>
        <v>0.315</v>
      </c>
      <c r="P735" s="393">
        <f>$O735/$J735/(1-$H735)</f>
        <v>0.32307692307692304</v>
      </c>
      <c r="Q735" s="393">
        <f>$O735/$K735/$H735</f>
        <v>0.5</v>
      </c>
      <c r="R735" s="393"/>
      <c r="S735" s="393"/>
      <c r="T735" s="395">
        <f t="shared" si="976"/>
        <v>0</v>
      </c>
      <c r="U735" s="395">
        <f t="shared" si="976"/>
        <v>0</v>
      </c>
      <c r="V735" s="395">
        <f t="shared" si="974"/>
        <v>0</v>
      </c>
      <c r="X735" s="402">
        <v>1000</v>
      </c>
      <c r="Y735" s="405">
        <v>0</v>
      </c>
      <c r="Z735" s="406">
        <v>0</v>
      </c>
      <c r="AA735" s="405">
        <v>0</v>
      </c>
      <c r="AB735" s="406">
        <v>0</v>
      </c>
      <c r="AC735" s="405">
        <v>0</v>
      </c>
      <c r="AD735" s="406">
        <v>0</v>
      </c>
    </row>
    <row r="736" spans="1:30" outlineLevel="1">
      <c r="B736" t="s">
        <v>1381</v>
      </c>
      <c r="C736" s="388">
        <f t="shared" si="972"/>
        <v>0</v>
      </c>
      <c r="D736" s="388">
        <f t="shared" si="972"/>
        <v>0</v>
      </c>
      <c r="G736" s="29"/>
      <c r="H736" s="398">
        <f>H735</f>
        <v>0.35</v>
      </c>
      <c r="I736" s="398">
        <f t="shared" si="977"/>
        <v>0.5</v>
      </c>
      <c r="J736" s="399">
        <f t="shared" si="975"/>
        <v>1.5</v>
      </c>
      <c r="K736" s="399">
        <f t="shared" si="975"/>
        <v>1.8</v>
      </c>
      <c r="L736" s="407">
        <f t="shared" si="973"/>
        <v>0</v>
      </c>
      <c r="M736" s="408">
        <f t="shared" si="973"/>
        <v>0</v>
      </c>
      <c r="N736" s="31"/>
      <c r="O736" s="393">
        <f>MIN($H736*$K736*(1-$I736),(1-$H736)*$I736*$J736)</f>
        <v>0.315</v>
      </c>
      <c r="P736" s="393">
        <f>$O736/$J736/(1-$H736)</f>
        <v>0.32307692307692304</v>
      </c>
      <c r="Q736" s="393">
        <f>$O736/$K736/$H736</f>
        <v>0.5</v>
      </c>
      <c r="R736" s="393"/>
      <c r="S736" s="393"/>
      <c r="T736" s="395">
        <f t="shared" si="976"/>
        <v>0</v>
      </c>
      <c r="U736" s="395">
        <f t="shared" si="976"/>
        <v>0</v>
      </c>
      <c r="V736" s="395">
        <f t="shared" si="974"/>
        <v>0</v>
      </c>
      <c r="X736" s="402">
        <v>1200</v>
      </c>
      <c r="Y736" s="409">
        <v>0</v>
      </c>
      <c r="Z736" s="410">
        <v>0</v>
      </c>
      <c r="AA736" s="409">
        <v>0</v>
      </c>
      <c r="AB736" s="410">
        <v>0</v>
      </c>
      <c r="AC736" s="409">
        <v>0</v>
      </c>
      <c r="AD736" s="410">
        <v>0</v>
      </c>
    </row>
    <row r="737" spans="1:30" outlineLevel="1">
      <c r="A737" t="s">
        <v>857</v>
      </c>
      <c r="B737" t="s">
        <v>846</v>
      </c>
      <c r="C737" s="388">
        <f t="shared" si="972"/>
        <v>0</v>
      </c>
      <c r="D737" s="388">
        <f t="shared" si="972"/>
        <v>0</v>
      </c>
      <c r="G737" s="29" t="s">
        <v>1379</v>
      </c>
      <c r="H737" s="389">
        <v>0.5</v>
      </c>
      <c r="I737" s="398">
        <f t="shared" si="977"/>
        <v>0.5</v>
      </c>
      <c r="J737" s="399">
        <f t="shared" si="975"/>
        <v>1.5</v>
      </c>
      <c r="K737" s="399">
        <f t="shared" si="975"/>
        <v>1.8</v>
      </c>
      <c r="L737" s="391">
        <f t="shared" si="973"/>
        <v>0</v>
      </c>
      <c r="M737" s="392">
        <f t="shared" si="973"/>
        <v>0</v>
      </c>
      <c r="N737" s="239">
        <v>200</v>
      </c>
      <c r="O737" s="393"/>
      <c r="P737" s="393"/>
      <c r="Q737" s="393"/>
      <c r="R737" s="394">
        <f>$H737/(2-$H737)*$N737</f>
        <v>66.666666666666657</v>
      </c>
      <c r="S737" s="394">
        <f>-(1-$H737)/(2-$H737)*$N737</f>
        <v>-66.666666666666657</v>
      </c>
      <c r="T737" s="395">
        <f>L737*R737/100</f>
        <v>0</v>
      </c>
      <c r="U737" s="395">
        <f>M737*S737/100</f>
        <v>0</v>
      </c>
      <c r="V737" s="395">
        <f t="shared" si="974"/>
        <v>0</v>
      </c>
      <c r="X737" s="402"/>
      <c r="Y737" s="396">
        <v>0</v>
      </c>
      <c r="Z737" s="396">
        <v>0</v>
      </c>
      <c r="AA737" s="397">
        <f>Y737</f>
        <v>0</v>
      </c>
      <c r="AB737" s="397">
        <f>Z737</f>
        <v>0</v>
      </c>
      <c r="AC737" s="397">
        <f>AA737</f>
        <v>0</v>
      </c>
      <c r="AD737" s="397">
        <f>AB737</f>
        <v>0</v>
      </c>
    </row>
    <row r="738" spans="1:30" outlineLevel="1">
      <c r="B738" t="s">
        <v>369</v>
      </c>
      <c r="C738" s="388">
        <f t="shared" si="972"/>
        <v>0</v>
      </c>
      <c r="D738" s="388">
        <f t="shared" si="972"/>
        <v>0</v>
      </c>
      <c r="G738" s="29" t="s">
        <v>1380</v>
      </c>
      <c r="H738" s="398">
        <f>H737</f>
        <v>0.5</v>
      </c>
      <c r="I738" s="398">
        <f t="shared" si="977"/>
        <v>0.5</v>
      </c>
      <c r="J738" s="399">
        <f t="shared" si="975"/>
        <v>1.5</v>
      </c>
      <c r="K738" s="399">
        <f t="shared" si="975"/>
        <v>1.8</v>
      </c>
      <c r="L738" s="400">
        <f t="shared" si="973"/>
        <v>0</v>
      </c>
      <c r="M738" s="401">
        <f t="shared" si="973"/>
        <v>0</v>
      </c>
      <c r="N738" s="31"/>
      <c r="O738" s="393">
        <f>MIN($H738*$K738*(1-$I738),(1-$H738)*$I738*$J738)</f>
        <v>0.375</v>
      </c>
      <c r="P738" s="393">
        <f>$O738/$J738/(1-$H738)</f>
        <v>0.5</v>
      </c>
      <c r="Q738" s="393">
        <f>$O738/$K738/$H738</f>
        <v>0.41666666666666663</v>
      </c>
      <c r="R738" s="393"/>
      <c r="S738" s="393"/>
      <c r="T738" s="395">
        <f t="shared" ref="T738:U740" si="978">P738*L738</f>
        <v>0</v>
      </c>
      <c r="U738" s="395">
        <f t="shared" si="978"/>
        <v>0</v>
      </c>
      <c r="V738" s="395">
        <f t="shared" si="974"/>
        <v>0</v>
      </c>
      <c r="X738" s="402">
        <v>850</v>
      </c>
      <c r="Y738" s="403">
        <v>0</v>
      </c>
      <c r="Z738" s="404">
        <v>0</v>
      </c>
      <c r="AA738" s="403">
        <v>0</v>
      </c>
      <c r="AB738" s="404">
        <v>0</v>
      </c>
      <c r="AC738" s="403">
        <v>0</v>
      </c>
      <c r="AD738" s="404">
        <v>0</v>
      </c>
    </row>
    <row r="739" spans="1:30" outlineLevel="1">
      <c r="B739" t="s">
        <v>1050</v>
      </c>
      <c r="C739" s="388">
        <f t="shared" si="972"/>
        <v>0</v>
      </c>
      <c r="D739" s="388">
        <f t="shared" si="972"/>
        <v>0</v>
      </c>
      <c r="G739" s="29"/>
      <c r="H739" s="398">
        <f>H738</f>
        <v>0.5</v>
      </c>
      <c r="I739" s="398">
        <f t="shared" si="977"/>
        <v>0.5</v>
      </c>
      <c r="J739" s="399">
        <f t="shared" si="975"/>
        <v>1.5</v>
      </c>
      <c r="K739" s="399">
        <f t="shared" si="975"/>
        <v>1.8</v>
      </c>
      <c r="L739" s="400">
        <f t="shared" si="973"/>
        <v>0</v>
      </c>
      <c r="M739" s="401">
        <f t="shared" si="973"/>
        <v>0</v>
      </c>
      <c r="N739" s="31"/>
      <c r="O739" s="393">
        <f>MIN($H739*$K739*(1-$I739),(1-$H739)*$I739*$J739)</f>
        <v>0.375</v>
      </c>
      <c r="P739" s="393">
        <f>$O739/$J739/(1-$H739)</f>
        <v>0.5</v>
      </c>
      <c r="Q739" s="393">
        <f>$O739/$K739/$H739</f>
        <v>0.41666666666666663</v>
      </c>
      <c r="R739" s="393"/>
      <c r="S739" s="393"/>
      <c r="T739" s="395">
        <f t="shared" si="978"/>
        <v>0</v>
      </c>
      <c r="U739" s="395">
        <f t="shared" si="978"/>
        <v>0</v>
      </c>
      <c r="V739" s="395">
        <f t="shared" si="974"/>
        <v>0</v>
      </c>
      <c r="X739" s="402">
        <v>1000</v>
      </c>
      <c r="Y739" s="405">
        <v>0</v>
      </c>
      <c r="Z739" s="406">
        <v>0</v>
      </c>
      <c r="AA739" s="405">
        <v>0</v>
      </c>
      <c r="AB739" s="406">
        <v>0</v>
      </c>
      <c r="AC739" s="405">
        <v>0</v>
      </c>
      <c r="AD739" s="406">
        <v>0</v>
      </c>
    </row>
    <row r="740" spans="1:30" outlineLevel="1">
      <c r="B740" t="s">
        <v>1381</v>
      </c>
      <c r="C740" s="388">
        <f t="shared" si="972"/>
        <v>0</v>
      </c>
      <c r="D740" s="388">
        <f t="shared" si="972"/>
        <v>0</v>
      </c>
      <c r="G740" s="29"/>
      <c r="H740" s="398">
        <f>H739</f>
        <v>0.5</v>
      </c>
      <c r="I740" s="398">
        <f t="shared" si="977"/>
        <v>0.5</v>
      </c>
      <c r="J740" s="399">
        <f t="shared" si="975"/>
        <v>1.5</v>
      </c>
      <c r="K740" s="399">
        <f t="shared" si="975"/>
        <v>1.8</v>
      </c>
      <c r="L740" s="407">
        <f t="shared" si="973"/>
        <v>0</v>
      </c>
      <c r="M740" s="408">
        <f t="shared" si="973"/>
        <v>0</v>
      </c>
      <c r="N740" s="31"/>
      <c r="O740" s="393">
        <f>MIN($H740*$K740*(1-$I740),(1-$H740)*$I740*$J740)</f>
        <v>0.375</v>
      </c>
      <c r="P740" s="393">
        <f>$O740/$J740/(1-$H740)</f>
        <v>0.5</v>
      </c>
      <c r="Q740" s="393">
        <f>$O740/$K740/$H740</f>
        <v>0.41666666666666663</v>
      </c>
      <c r="R740" s="393"/>
      <c r="S740" s="393"/>
      <c r="T740" s="395">
        <f t="shared" si="978"/>
        <v>0</v>
      </c>
      <c r="U740" s="395">
        <f t="shared" si="978"/>
        <v>0</v>
      </c>
      <c r="V740" s="395">
        <f t="shared" si="974"/>
        <v>0</v>
      </c>
      <c r="X740" s="402">
        <v>1200</v>
      </c>
      <c r="Y740" s="409">
        <v>0</v>
      </c>
      <c r="Z740" s="410">
        <v>0</v>
      </c>
      <c r="AA740" s="409">
        <v>0</v>
      </c>
      <c r="AB740" s="410">
        <v>0</v>
      </c>
      <c r="AC740" s="409">
        <v>0</v>
      </c>
      <c r="AD740" s="410">
        <v>0</v>
      </c>
    </row>
    <row r="741" spans="1:30" ht="40" outlineLevel="1">
      <c r="Y741" s="411" t="s">
        <v>1382</v>
      </c>
      <c r="Z741" s="412"/>
      <c r="AA741" s="412"/>
      <c r="AB741" s="412"/>
      <c r="AC741" s="412"/>
      <c r="AD741" s="412"/>
    </row>
    <row r="743" spans="1:30">
      <c r="A743" s="16"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7">
        <f>CHOOSE($D745,3,4,4,5)</f>
        <v>3</v>
      </c>
      <c r="I745" s="497">
        <v>5</v>
      </c>
      <c r="J745" s="497">
        <v>0</v>
      </c>
      <c r="K745" s="497">
        <v>0</v>
      </c>
      <c r="L745" s="497">
        <v>0</v>
      </c>
      <c r="M745" s="497">
        <v>0</v>
      </c>
      <c r="N745" s="497">
        <f>CHOOSE($D745,2,2,2,3)</f>
        <v>2</v>
      </c>
    </row>
    <row r="746" spans="1:30" outlineLevel="1">
      <c r="B746" t="str">
        <f t="shared" si="979"/>
        <v>SWV  Win</v>
      </c>
      <c r="C746">
        <v>1</v>
      </c>
      <c r="D746">
        <v>1</v>
      </c>
      <c r="E746">
        <v>2</v>
      </c>
      <c r="F746">
        <v>1</v>
      </c>
      <c r="G746">
        <v>1</v>
      </c>
      <c r="H746" s="463">
        <f t="shared" ref="H746:H780" si="980">CHOOSE($D746,3,4,4,5)</f>
        <v>3</v>
      </c>
      <c r="I746" s="463">
        <v>2</v>
      </c>
      <c r="J746" s="463">
        <v>0</v>
      </c>
      <c r="K746" s="463">
        <v>0</v>
      </c>
      <c r="L746" s="463">
        <v>0</v>
      </c>
      <c r="M746" s="463">
        <v>0</v>
      </c>
      <c r="N746" s="463">
        <f t="shared" ref="N746:N780" si="981">CHOOSE($D746,2,2,2,3)</f>
        <v>2</v>
      </c>
    </row>
    <row r="747" spans="1:30" outlineLevel="1">
      <c r="B747" t="str">
        <f t="shared" si="979"/>
        <v>SWV  Spr</v>
      </c>
      <c r="C747">
        <v>1</v>
      </c>
      <c r="D747">
        <v>1</v>
      </c>
      <c r="E747">
        <v>3</v>
      </c>
      <c r="F747">
        <v>1</v>
      </c>
      <c r="G747">
        <v>1</v>
      </c>
      <c r="H747" s="463">
        <f t="shared" si="980"/>
        <v>3</v>
      </c>
      <c r="I747" s="463">
        <v>1</v>
      </c>
      <c r="J747" s="463">
        <v>0</v>
      </c>
      <c r="K747" s="463">
        <v>0</v>
      </c>
      <c r="L747" s="463">
        <v>0</v>
      </c>
      <c r="M747" s="463">
        <v>0</v>
      </c>
      <c r="N747" s="463">
        <f t="shared" si="981"/>
        <v>2</v>
      </c>
    </row>
    <row r="748" spans="1:30" outlineLevel="1">
      <c r="A748" t="s">
        <v>1094</v>
      </c>
      <c r="B748" t="str">
        <f t="shared" si="979"/>
        <v>SWV  Aut</v>
      </c>
      <c r="C748">
        <v>1</v>
      </c>
      <c r="D748">
        <v>2</v>
      </c>
      <c r="E748">
        <v>1</v>
      </c>
      <c r="F748">
        <v>1</v>
      </c>
      <c r="G748">
        <v>1</v>
      </c>
      <c r="H748" s="463">
        <f t="shared" si="980"/>
        <v>4</v>
      </c>
      <c r="I748" s="463">
        <v>5</v>
      </c>
      <c r="J748" s="463">
        <v>0</v>
      </c>
      <c r="K748" s="463">
        <v>0</v>
      </c>
      <c r="L748" s="463">
        <v>0</v>
      </c>
      <c r="M748" s="463">
        <v>0</v>
      </c>
      <c r="N748" s="463">
        <f t="shared" si="981"/>
        <v>2</v>
      </c>
    </row>
    <row r="749" spans="1:30" outlineLevel="1">
      <c r="B749" t="str">
        <f t="shared" si="979"/>
        <v>SWV  Win</v>
      </c>
      <c r="C749">
        <v>1</v>
      </c>
      <c r="D749">
        <v>2</v>
      </c>
      <c r="E749">
        <v>2</v>
      </c>
      <c r="F749">
        <v>1</v>
      </c>
      <c r="G749">
        <v>1</v>
      </c>
      <c r="H749" s="463">
        <f t="shared" si="980"/>
        <v>4</v>
      </c>
      <c r="I749" s="463">
        <v>2</v>
      </c>
      <c r="J749" s="463">
        <v>0</v>
      </c>
      <c r="K749" s="463">
        <v>0</v>
      </c>
      <c r="L749" s="463">
        <v>0</v>
      </c>
      <c r="M749" s="463">
        <v>0</v>
      </c>
      <c r="N749" s="463">
        <f t="shared" si="981"/>
        <v>2</v>
      </c>
    </row>
    <row r="750" spans="1:30" outlineLevel="1">
      <c r="B750" t="str">
        <f t="shared" si="979"/>
        <v>SWV  Spr</v>
      </c>
      <c r="C750">
        <v>1</v>
      </c>
      <c r="D750">
        <v>2</v>
      </c>
      <c r="E750">
        <v>3</v>
      </c>
      <c r="F750">
        <v>1</v>
      </c>
      <c r="G750">
        <v>1</v>
      </c>
      <c r="H750" s="463">
        <f t="shared" si="980"/>
        <v>4</v>
      </c>
      <c r="I750" s="463">
        <v>1</v>
      </c>
      <c r="J750" s="463">
        <v>0</v>
      </c>
      <c r="K750" s="463">
        <v>0</v>
      </c>
      <c r="L750" s="463">
        <v>0</v>
      </c>
      <c r="M750" s="463">
        <v>0</v>
      </c>
      <c r="N750" s="463">
        <f t="shared" si="981"/>
        <v>2</v>
      </c>
    </row>
    <row r="751" spans="1:30" outlineLevel="1">
      <c r="A751" t="s">
        <v>1653</v>
      </c>
      <c r="B751" t="str">
        <f t="shared" si="979"/>
        <v>SWV  Aut</v>
      </c>
      <c r="C751">
        <v>1</v>
      </c>
      <c r="D751">
        <v>2</v>
      </c>
      <c r="E751">
        <v>1</v>
      </c>
      <c r="F751">
        <v>1</v>
      </c>
      <c r="G751">
        <v>1</v>
      </c>
      <c r="H751" s="463">
        <f t="shared" si="980"/>
        <v>4</v>
      </c>
      <c r="I751" s="463">
        <v>5</v>
      </c>
      <c r="J751" s="463">
        <v>0</v>
      </c>
      <c r="K751" s="463">
        <v>0</v>
      </c>
      <c r="L751" s="463">
        <v>0</v>
      </c>
      <c r="M751" s="463">
        <v>0</v>
      </c>
      <c r="N751" s="463">
        <f t="shared" si="981"/>
        <v>2</v>
      </c>
    </row>
    <row r="752" spans="1:30" outlineLevel="1">
      <c r="B752" t="str">
        <f t="shared" si="979"/>
        <v>SWV  Win</v>
      </c>
      <c r="C752">
        <v>1</v>
      </c>
      <c r="D752">
        <v>2</v>
      </c>
      <c r="E752">
        <v>2</v>
      </c>
      <c r="F752">
        <v>1</v>
      </c>
      <c r="G752">
        <v>1</v>
      </c>
      <c r="H752" s="463">
        <f t="shared" si="980"/>
        <v>4</v>
      </c>
      <c r="I752" s="463">
        <v>2</v>
      </c>
      <c r="J752" s="463">
        <v>0</v>
      </c>
      <c r="K752" s="463">
        <v>0</v>
      </c>
      <c r="L752" s="463">
        <v>0</v>
      </c>
      <c r="M752" s="463">
        <v>0</v>
      </c>
      <c r="N752" s="463">
        <f t="shared" si="981"/>
        <v>2</v>
      </c>
    </row>
    <row r="753" spans="1:14" outlineLevel="1">
      <c r="B753" t="str">
        <f t="shared" si="979"/>
        <v>SWV  Spr</v>
      </c>
      <c r="C753">
        <v>1</v>
      </c>
      <c r="D753">
        <v>2</v>
      </c>
      <c r="E753">
        <v>3</v>
      </c>
      <c r="F753">
        <v>1</v>
      </c>
      <c r="G753">
        <v>1</v>
      </c>
      <c r="H753" s="463">
        <f t="shared" si="980"/>
        <v>4</v>
      </c>
      <c r="I753" s="463">
        <v>1</v>
      </c>
      <c r="J753" s="463">
        <v>0</v>
      </c>
      <c r="K753" s="463">
        <v>0</v>
      </c>
      <c r="L753" s="463">
        <v>0</v>
      </c>
      <c r="M753" s="463">
        <v>0</v>
      </c>
      <c r="N753" s="463">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3">
        <f t="shared" si="980"/>
        <v>5</v>
      </c>
      <c r="I754" s="463">
        <v>5</v>
      </c>
      <c r="J754" s="463">
        <v>0</v>
      </c>
      <c r="K754" s="463">
        <v>0</v>
      </c>
      <c r="L754" s="463">
        <v>0</v>
      </c>
      <c r="M754" s="463">
        <v>0</v>
      </c>
      <c r="N754" s="463">
        <f t="shared" si="981"/>
        <v>3</v>
      </c>
    </row>
    <row r="755" spans="1:14" outlineLevel="1">
      <c r="B755" t="str">
        <f t="shared" si="982"/>
        <v>SWV  Win</v>
      </c>
      <c r="C755">
        <v>1</v>
      </c>
      <c r="D755">
        <v>4</v>
      </c>
      <c r="E755">
        <v>2</v>
      </c>
      <c r="F755">
        <v>1</v>
      </c>
      <c r="G755">
        <v>1</v>
      </c>
      <c r="H755" s="463">
        <f t="shared" si="980"/>
        <v>5</v>
      </c>
      <c r="I755" s="463">
        <v>2</v>
      </c>
      <c r="J755" s="463">
        <v>0</v>
      </c>
      <c r="K755" s="463">
        <v>0</v>
      </c>
      <c r="L755" s="463">
        <v>0</v>
      </c>
      <c r="M755" s="463">
        <v>0</v>
      </c>
      <c r="N755" s="463">
        <f t="shared" si="981"/>
        <v>3</v>
      </c>
    </row>
    <row r="756" spans="1:14" outlineLevel="1">
      <c r="A756" s="105"/>
      <c r="B756" s="105" t="str">
        <f t="shared" si="982"/>
        <v>SWV  Spr</v>
      </c>
      <c r="C756" s="105">
        <v>1</v>
      </c>
      <c r="D756" s="105">
        <v>4</v>
      </c>
      <c r="E756" s="105">
        <v>3</v>
      </c>
      <c r="F756" s="105">
        <v>1</v>
      </c>
      <c r="G756" s="105">
        <v>1</v>
      </c>
      <c r="H756" s="498">
        <f t="shared" si="980"/>
        <v>5</v>
      </c>
      <c r="I756" s="498">
        <v>1</v>
      </c>
      <c r="J756" s="498">
        <v>0</v>
      </c>
      <c r="K756" s="498">
        <v>0</v>
      </c>
      <c r="L756" s="498">
        <v>0</v>
      </c>
      <c r="M756" s="498">
        <v>0</v>
      </c>
      <c r="N756" s="498">
        <f t="shared" si="981"/>
        <v>3</v>
      </c>
    </row>
    <row r="757" spans="1:14" outlineLevel="1">
      <c r="A757" s="102" t="s">
        <v>1093</v>
      </c>
      <c r="B757" s="102" t="str">
        <f t="shared" si="982"/>
        <v>GSW  Aut</v>
      </c>
      <c r="C757" s="102">
        <v>2</v>
      </c>
      <c r="D757" s="102">
        <v>1</v>
      </c>
      <c r="E757" s="102">
        <v>1</v>
      </c>
      <c r="F757" s="102">
        <v>1</v>
      </c>
      <c r="G757" s="102">
        <v>1</v>
      </c>
      <c r="H757" s="497">
        <f t="shared" si="980"/>
        <v>3</v>
      </c>
      <c r="I757" s="497">
        <v>5</v>
      </c>
      <c r="J757" s="497">
        <v>0</v>
      </c>
      <c r="K757" s="497">
        <v>0</v>
      </c>
      <c r="L757" s="497">
        <v>0</v>
      </c>
      <c r="M757" s="497">
        <v>0</v>
      </c>
      <c r="N757" s="497">
        <f t="shared" si="981"/>
        <v>2</v>
      </c>
    </row>
    <row r="758" spans="1:14" outlineLevel="1">
      <c r="B758" t="str">
        <f t="shared" si="982"/>
        <v>GSW  Win</v>
      </c>
      <c r="C758">
        <v>2</v>
      </c>
      <c r="D758">
        <v>1</v>
      </c>
      <c r="E758">
        <v>2</v>
      </c>
      <c r="F758">
        <v>1</v>
      </c>
      <c r="G758">
        <v>1</v>
      </c>
      <c r="H758" s="463">
        <f t="shared" si="980"/>
        <v>3</v>
      </c>
      <c r="I758" s="463">
        <f t="shared" ref="I758:I779" si="983">CHOOSE($E758,4,3,2)</f>
        <v>3</v>
      </c>
      <c r="J758" s="463">
        <v>0</v>
      </c>
      <c r="K758" s="463">
        <v>0</v>
      </c>
      <c r="L758" s="463">
        <v>0</v>
      </c>
      <c r="M758" s="463">
        <v>0</v>
      </c>
      <c r="N758" s="463">
        <f t="shared" si="981"/>
        <v>2</v>
      </c>
    </row>
    <row r="759" spans="1:14" outlineLevel="1">
      <c r="B759" t="str">
        <f t="shared" si="982"/>
        <v>GSW  Spr</v>
      </c>
      <c r="C759">
        <v>2</v>
      </c>
      <c r="D759">
        <v>1</v>
      </c>
      <c r="E759">
        <v>3</v>
      </c>
      <c r="F759">
        <v>1</v>
      </c>
      <c r="G759">
        <v>1</v>
      </c>
      <c r="H759" s="463">
        <f t="shared" si="980"/>
        <v>3</v>
      </c>
      <c r="I759" s="463">
        <v>1</v>
      </c>
      <c r="J759" s="463">
        <v>0</v>
      </c>
      <c r="K759" s="463">
        <v>0</v>
      </c>
      <c r="L759" s="463">
        <v>0</v>
      </c>
      <c r="M759" s="463">
        <v>0</v>
      </c>
      <c r="N759" s="463">
        <f t="shared" si="981"/>
        <v>2</v>
      </c>
    </row>
    <row r="760" spans="1:14" outlineLevel="1">
      <c r="A760" t="s">
        <v>1094</v>
      </c>
      <c r="B760" t="str">
        <f t="shared" si="982"/>
        <v>GSW  Aut</v>
      </c>
      <c r="C760">
        <v>2</v>
      </c>
      <c r="D760">
        <v>2</v>
      </c>
      <c r="E760">
        <v>1</v>
      </c>
      <c r="F760">
        <v>1</v>
      </c>
      <c r="G760">
        <v>1</v>
      </c>
      <c r="H760" s="463">
        <f t="shared" si="980"/>
        <v>4</v>
      </c>
      <c r="I760" s="463">
        <v>5</v>
      </c>
      <c r="J760" s="463">
        <v>0</v>
      </c>
      <c r="K760" s="463">
        <v>0</v>
      </c>
      <c r="L760" s="463">
        <v>0</v>
      </c>
      <c r="M760" s="463">
        <v>0</v>
      </c>
      <c r="N760" s="463">
        <f t="shared" si="981"/>
        <v>2</v>
      </c>
    </row>
    <row r="761" spans="1:14" outlineLevel="1">
      <c r="B761" t="str">
        <f t="shared" si="982"/>
        <v>GSW  Win</v>
      </c>
      <c r="C761">
        <v>2</v>
      </c>
      <c r="D761">
        <v>2</v>
      </c>
      <c r="E761">
        <v>2</v>
      </c>
      <c r="F761">
        <v>1</v>
      </c>
      <c r="G761">
        <v>1</v>
      </c>
      <c r="H761" s="463">
        <f t="shared" si="980"/>
        <v>4</v>
      </c>
      <c r="I761" s="463">
        <f t="shared" si="983"/>
        <v>3</v>
      </c>
      <c r="J761" s="463">
        <v>0</v>
      </c>
      <c r="K761" s="463">
        <v>0</v>
      </c>
      <c r="L761" s="463">
        <v>0</v>
      </c>
      <c r="M761" s="463">
        <v>0</v>
      </c>
      <c r="N761" s="463">
        <f t="shared" si="981"/>
        <v>2</v>
      </c>
    </row>
    <row r="762" spans="1:14" outlineLevel="1">
      <c r="B762" t="str">
        <f t="shared" si="982"/>
        <v>GSW  Spr</v>
      </c>
      <c r="C762">
        <v>2</v>
      </c>
      <c r="D762">
        <v>2</v>
      </c>
      <c r="E762">
        <v>3</v>
      </c>
      <c r="F762">
        <v>1</v>
      </c>
      <c r="G762">
        <v>1</v>
      </c>
      <c r="H762" s="463">
        <f t="shared" si="980"/>
        <v>4</v>
      </c>
      <c r="I762" s="463">
        <v>1</v>
      </c>
      <c r="J762" s="463">
        <v>0</v>
      </c>
      <c r="K762" s="463">
        <v>0</v>
      </c>
      <c r="L762" s="463">
        <v>0</v>
      </c>
      <c r="M762" s="463">
        <v>0</v>
      </c>
      <c r="N762" s="463">
        <f t="shared" si="981"/>
        <v>2</v>
      </c>
    </row>
    <row r="763" spans="1:14" outlineLevel="1">
      <c r="A763" t="s">
        <v>1653</v>
      </c>
      <c r="B763" t="str">
        <f t="shared" si="982"/>
        <v>GSW  Aut</v>
      </c>
      <c r="C763">
        <v>2</v>
      </c>
      <c r="D763">
        <v>2</v>
      </c>
      <c r="E763">
        <v>1</v>
      </c>
      <c r="F763">
        <v>1</v>
      </c>
      <c r="G763">
        <v>1</v>
      </c>
      <c r="H763" s="463">
        <f t="shared" si="980"/>
        <v>4</v>
      </c>
      <c r="I763" s="463">
        <v>5</v>
      </c>
      <c r="J763" s="463">
        <v>0</v>
      </c>
      <c r="K763" s="463">
        <v>0</v>
      </c>
      <c r="L763" s="463">
        <v>0</v>
      </c>
      <c r="M763" s="463">
        <v>0</v>
      </c>
      <c r="N763" s="463">
        <f t="shared" si="981"/>
        <v>2</v>
      </c>
    </row>
    <row r="764" spans="1:14" outlineLevel="1">
      <c r="B764" t="str">
        <f t="shared" si="982"/>
        <v>GSW  Win</v>
      </c>
      <c r="C764">
        <v>2</v>
      </c>
      <c r="D764">
        <v>2</v>
      </c>
      <c r="E764">
        <v>2</v>
      </c>
      <c r="F764">
        <v>1</v>
      </c>
      <c r="G764">
        <v>1</v>
      </c>
      <c r="H764" s="463">
        <f t="shared" si="980"/>
        <v>4</v>
      </c>
      <c r="I764" s="463">
        <f t="shared" si="983"/>
        <v>3</v>
      </c>
      <c r="J764" s="463">
        <v>0</v>
      </c>
      <c r="K764" s="463">
        <v>0</v>
      </c>
      <c r="L764" s="463">
        <v>0</v>
      </c>
      <c r="M764" s="463">
        <v>0</v>
      </c>
      <c r="N764" s="463">
        <f t="shared" si="981"/>
        <v>2</v>
      </c>
    </row>
    <row r="765" spans="1:14" outlineLevel="1">
      <c r="B765" t="str">
        <f t="shared" si="982"/>
        <v>GSW  Spr</v>
      </c>
      <c r="C765">
        <v>2</v>
      </c>
      <c r="D765">
        <v>2</v>
      </c>
      <c r="E765">
        <v>3</v>
      </c>
      <c r="F765">
        <v>1</v>
      </c>
      <c r="G765">
        <v>1</v>
      </c>
      <c r="H765" s="463">
        <f t="shared" si="980"/>
        <v>4</v>
      </c>
      <c r="I765" s="463">
        <v>1</v>
      </c>
      <c r="J765" s="463">
        <v>0</v>
      </c>
      <c r="K765" s="463">
        <v>0</v>
      </c>
      <c r="L765" s="463">
        <v>0</v>
      </c>
      <c r="M765" s="463">
        <v>0</v>
      </c>
      <c r="N765" s="463">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3">
        <f t="shared" si="980"/>
        <v>5</v>
      </c>
      <c r="I766" s="463">
        <v>5</v>
      </c>
      <c r="J766" s="463">
        <v>0</v>
      </c>
      <c r="K766" s="463">
        <v>0</v>
      </c>
      <c r="L766" s="463">
        <v>0</v>
      </c>
      <c r="M766" s="463">
        <v>0</v>
      </c>
      <c r="N766" s="463">
        <f t="shared" si="981"/>
        <v>3</v>
      </c>
    </row>
    <row r="767" spans="1:14" outlineLevel="1">
      <c r="B767" t="str">
        <f t="shared" si="984"/>
        <v>GSW  Win</v>
      </c>
      <c r="C767">
        <v>2</v>
      </c>
      <c r="D767">
        <v>4</v>
      </c>
      <c r="E767">
        <v>2</v>
      </c>
      <c r="F767">
        <v>1</v>
      </c>
      <c r="G767">
        <v>1</v>
      </c>
      <c r="H767" s="463">
        <f t="shared" si="980"/>
        <v>5</v>
      </c>
      <c r="I767" s="463">
        <f t="shared" si="983"/>
        <v>3</v>
      </c>
      <c r="J767" s="463">
        <v>0</v>
      </c>
      <c r="K767" s="463">
        <v>0</v>
      </c>
      <c r="L767" s="463">
        <v>0</v>
      </c>
      <c r="M767" s="463">
        <v>0</v>
      </c>
      <c r="N767" s="463">
        <f t="shared" si="981"/>
        <v>3</v>
      </c>
    </row>
    <row r="768" spans="1:14" outlineLevel="1">
      <c r="A768" s="105"/>
      <c r="B768" s="105" t="str">
        <f t="shared" si="984"/>
        <v>GSW  Spr</v>
      </c>
      <c r="C768" s="105">
        <v>2</v>
      </c>
      <c r="D768" s="105">
        <v>4</v>
      </c>
      <c r="E768" s="105">
        <v>3</v>
      </c>
      <c r="F768" s="105">
        <v>1</v>
      </c>
      <c r="G768" s="105">
        <v>1</v>
      </c>
      <c r="H768" s="498">
        <f t="shared" si="980"/>
        <v>5</v>
      </c>
      <c r="I768" s="498">
        <v>1</v>
      </c>
      <c r="J768" s="498">
        <v>0</v>
      </c>
      <c r="K768" s="498">
        <v>0</v>
      </c>
      <c r="L768" s="498">
        <v>0</v>
      </c>
      <c r="M768" s="498">
        <v>0</v>
      </c>
      <c r="N768" s="498">
        <f t="shared" si="981"/>
        <v>3</v>
      </c>
    </row>
    <row r="769" spans="1:15" outlineLevel="1">
      <c r="A769" s="102" t="s">
        <v>1093</v>
      </c>
      <c r="B769" s="102" t="str">
        <f t="shared" si="984"/>
        <v>CWW  Aut</v>
      </c>
      <c r="C769" s="102">
        <v>3</v>
      </c>
      <c r="D769" s="102">
        <v>1</v>
      </c>
      <c r="E769" s="102">
        <v>1</v>
      </c>
      <c r="F769" s="102">
        <v>1</v>
      </c>
      <c r="G769" s="102">
        <v>1</v>
      </c>
      <c r="H769" s="497">
        <f t="shared" si="980"/>
        <v>3</v>
      </c>
      <c r="I769" s="497">
        <v>5</v>
      </c>
      <c r="J769" s="497">
        <v>0</v>
      </c>
      <c r="K769" s="497">
        <v>0</v>
      </c>
      <c r="L769" s="497">
        <v>0</v>
      </c>
      <c r="M769" s="497">
        <v>0</v>
      </c>
      <c r="N769" s="497">
        <f t="shared" si="981"/>
        <v>2</v>
      </c>
    </row>
    <row r="770" spans="1:15" outlineLevel="1">
      <c r="B770" t="str">
        <f t="shared" si="984"/>
        <v>CWW  Win</v>
      </c>
      <c r="C770">
        <v>3</v>
      </c>
      <c r="D770">
        <v>1</v>
      </c>
      <c r="E770">
        <v>2</v>
      </c>
      <c r="F770">
        <v>1</v>
      </c>
      <c r="G770">
        <v>1</v>
      </c>
      <c r="H770" s="463">
        <f t="shared" si="980"/>
        <v>3</v>
      </c>
      <c r="I770" s="463">
        <f t="shared" si="983"/>
        <v>3</v>
      </c>
      <c r="J770" s="463">
        <v>0</v>
      </c>
      <c r="K770" s="463">
        <v>0</v>
      </c>
      <c r="L770" s="463">
        <v>0</v>
      </c>
      <c r="M770" s="463">
        <v>0</v>
      </c>
      <c r="N770" s="463">
        <f t="shared" si="981"/>
        <v>2</v>
      </c>
    </row>
    <row r="771" spans="1:15" outlineLevel="1">
      <c r="B771" t="str">
        <f t="shared" si="984"/>
        <v>CWW  Spr</v>
      </c>
      <c r="C771">
        <v>3</v>
      </c>
      <c r="D771">
        <v>1</v>
      </c>
      <c r="E771">
        <v>3</v>
      </c>
      <c r="F771">
        <v>1</v>
      </c>
      <c r="G771">
        <v>1</v>
      </c>
      <c r="H771" s="463">
        <f t="shared" si="980"/>
        <v>3</v>
      </c>
      <c r="I771" s="463">
        <v>1</v>
      </c>
      <c r="J771" s="463">
        <v>0</v>
      </c>
      <c r="K771" s="463">
        <v>0</v>
      </c>
      <c r="L771" s="463">
        <v>0</v>
      </c>
      <c r="M771" s="463">
        <v>0</v>
      </c>
      <c r="N771" s="463">
        <f t="shared" si="981"/>
        <v>2</v>
      </c>
    </row>
    <row r="772" spans="1:15" outlineLevel="1">
      <c r="A772" t="s">
        <v>1094</v>
      </c>
      <c r="B772" t="str">
        <f t="shared" si="984"/>
        <v>CWW  Aut</v>
      </c>
      <c r="C772">
        <v>3</v>
      </c>
      <c r="D772">
        <v>2</v>
      </c>
      <c r="E772">
        <v>1</v>
      </c>
      <c r="F772">
        <v>1</v>
      </c>
      <c r="G772">
        <v>1</v>
      </c>
      <c r="H772" s="463">
        <f t="shared" si="980"/>
        <v>4</v>
      </c>
      <c r="I772" s="463">
        <v>5</v>
      </c>
      <c r="J772" s="463">
        <v>0</v>
      </c>
      <c r="K772" s="463">
        <v>0</v>
      </c>
      <c r="L772" s="463">
        <v>0</v>
      </c>
      <c r="M772" s="463">
        <v>0</v>
      </c>
      <c r="N772" s="463">
        <f t="shared" si="981"/>
        <v>2</v>
      </c>
    </row>
    <row r="773" spans="1:15" outlineLevel="1">
      <c r="B773" t="str">
        <f t="shared" si="984"/>
        <v>CWW  Win</v>
      </c>
      <c r="C773">
        <v>3</v>
      </c>
      <c r="D773">
        <v>2</v>
      </c>
      <c r="E773">
        <v>2</v>
      </c>
      <c r="F773">
        <v>1</v>
      </c>
      <c r="G773">
        <v>1</v>
      </c>
      <c r="H773" s="463">
        <f t="shared" si="980"/>
        <v>4</v>
      </c>
      <c r="I773" s="463">
        <f t="shared" si="983"/>
        <v>3</v>
      </c>
      <c r="J773" s="463">
        <v>0</v>
      </c>
      <c r="K773" s="463">
        <v>0</v>
      </c>
      <c r="L773" s="463">
        <v>0</v>
      </c>
      <c r="M773" s="463">
        <v>0</v>
      </c>
      <c r="N773" s="463">
        <f t="shared" si="981"/>
        <v>2</v>
      </c>
    </row>
    <row r="774" spans="1:15" outlineLevel="1">
      <c r="B774" t="str">
        <f t="shared" si="984"/>
        <v>CWW  Spr</v>
      </c>
      <c r="C774">
        <v>3</v>
      </c>
      <c r="D774">
        <v>2</v>
      </c>
      <c r="E774">
        <v>3</v>
      </c>
      <c r="F774">
        <v>1</v>
      </c>
      <c r="G774">
        <v>1</v>
      </c>
      <c r="H774" s="463">
        <f t="shared" si="980"/>
        <v>4</v>
      </c>
      <c r="I774" s="463">
        <v>1</v>
      </c>
      <c r="J774" s="463">
        <v>0</v>
      </c>
      <c r="K774" s="463">
        <v>0</v>
      </c>
      <c r="L774" s="463">
        <v>0</v>
      </c>
      <c r="M774" s="463">
        <v>0</v>
      </c>
      <c r="N774" s="463">
        <f t="shared" si="981"/>
        <v>2</v>
      </c>
    </row>
    <row r="775" spans="1:15" outlineLevel="1">
      <c r="A775" t="s">
        <v>1653</v>
      </c>
      <c r="B775" t="str">
        <f t="shared" si="984"/>
        <v>CWW  Aut</v>
      </c>
      <c r="C775">
        <v>3</v>
      </c>
      <c r="D775">
        <v>2</v>
      </c>
      <c r="E775">
        <v>1</v>
      </c>
      <c r="F775">
        <v>1</v>
      </c>
      <c r="G775">
        <v>1</v>
      </c>
      <c r="H775" s="463">
        <f t="shared" si="980"/>
        <v>4</v>
      </c>
      <c r="I775" s="463">
        <v>5</v>
      </c>
      <c r="J775" s="463">
        <v>0</v>
      </c>
      <c r="K775" s="463">
        <v>0</v>
      </c>
      <c r="L775" s="463">
        <v>0</v>
      </c>
      <c r="M775" s="463">
        <v>0</v>
      </c>
      <c r="N775" s="463">
        <f t="shared" si="981"/>
        <v>2</v>
      </c>
    </row>
    <row r="776" spans="1:15" outlineLevel="1">
      <c r="B776" t="str">
        <f t="shared" si="984"/>
        <v>CWW  Win</v>
      </c>
      <c r="C776">
        <v>3</v>
      </c>
      <c r="D776">
        <v>2</v>
      </c>
      <c r="E776">
        <v>2</v>
      </c>
      <c r="F776">
        <v>1</v>
      </c>
      <c r="G776">
        <v>1</v>
      </c>
      <c r="H776" s="463">
        <f t="shared" si="980"/>
        <v>4</v>
      </c>
      <c r="I776" s="463">
        <f t="shared" si="983"/>
        <v>3</v>
      </c>
      <c r="J776" s="463">
        <v>0</v>
      </c>
      <c r="K776" s="463">
        <v>0</v>
      </c>
      <c r="L776" s="463">
        <v>0</v>
      </c>
      <c r="M776" s="463">
        <v>0</v>
      </c>
      <c r="N776" s="463">
        <f t="shared" si="981"/>
        <v>2</v>
      </c>
    </row>
    <row r="777" spans="1:15" outlineLevel="1">
      <c r="B777" t="str">
        <f t="shared" si="984"/>
        <v>CWW  Spr</v>
      </c>
      <c r="C777">
        <v>3</v>
      </c>
      <c r="D777">
        <v>2</v>
      </c>
      <c r="E777">
        <v>3</v>
      </c>
      <c r="F777">
        <v>1</v>
      </c>
      <c r="G777">
        <v>1</v>
      </c>
      <c r="H777" s="463">
        <f t="shared" si="980"/>
        <v>4</v>
      </c>
      <c r="I777" s="463">
        <v>1</v>
      </c>
      <c r="J777" s="463">
        <v>0</v>
      </c>
      <c r="K777" s="463">
        <v>0</v>
      </c>
      <c r="L777" s="463">
        <v>0</v>
      </c>
      <c r="M777" s="463">
        <v>0</v>
      </c>
      <c r="N777" s="463">
        <f t="shared" si="981"/>
        <v>2</v>
      </c>
    </row>
    <row r="778" spans="1:15" outlineLevel="1">
      <c r="A778" t="s">
        <v>857</v>
      </c>
      <c r="B778" t="str">
        <f>INDEX(i.Region_Desc,$C778,1)&amp;" "&amp;INDEX(i.GenotypeDesc,$D778,1)&amp;" "&amp;INDEX(i.TOL_Desc,$E778,1)</f>
        <v>CWW  Aut</v>
      </c>
      <c r="C778">
        <v>3</v>
      </c>
      <c r="D778">
        <v>4</v>
      </c>
      <c r="E778">
        <v>1</v>
      </c>
      <c r="F778">
        <v>1</v>
      </c>
      <c r="G778">
        <v>1</v>
      </c>
      <c r="H778" s="463">
        <f t="shared" si="980"/>
        <v>5</v>
      </c>
      <c r="I778" s="463">
        <v>5</v>
      </c>
      <c r="J778" s="463">
        <v>0</v>
      </c>
      <c r="K778" s="463">
        <v>0</v>
      </c>
      <c r="L778" s="463">
        <v>0</v>
      </c>
      <c r="M778" s="463">
        <v>0</v>
      </c>
      <c r="N778" s="463">
        <f t="shared" si="981"/>
        <v>3</v>
      </c>
    </row>
    <row r="779" spans="1:15" outlineLevel="1">
      <c r="B779" t="str">
        <f>INDEX(i.Region_Desc,$C779,1)&amp;" "&amp;INDEX(i.GenotypeDesc,$D779,1)&amp;" "&amp;INDEX(i.TOL_Desc,$E779,1)</f>
        <v>CWW  Win</v>
      </c>
      <c r="C779">
        <v>3</v>
      </c>
      <c r="D779">
        <v>4</v>
      </c>
      <c r="E779">
        <v>2</v>
      </c>
      <c r="F779">
        <v>1</v>
      </c>
      <c r="G779">
        <v>1</v>
      </c>
      <c r="H779" s="463">
        <f t="shared" si="980"/>
        <v>5</v>
      </c>
      <c r="I779" s="463">
        <f t="shared" si="983"/>
        <v>3</v>
      </c>
      <c r="J779" s="463">
        <v>0</v>
      </c>
      <c r="K779" s="463">
        <v>0</v>
      </c>
      <c r="L779" s="463">
        <v>0</v>
      </c>
      <c r="M779" s="463">
        <v>0</v>
      </c>
      <c r="N779" s="463">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8">
        <f t="shared" si="980"/>
        <v>5</v>
      </c>
      <c r="I780" s="498">
        <v>1</v>
      </c>
      <c r="J780" s="498">
        <v>0</v>
      </c>
      <c r="K780" s="498">
        <v>0</v>
      </c>
      <c r="L780" s="498">
        <v>0</v>
      </c>
      <c r="M780" s="498">
        <v>0</v>
      </c>
      <c r="N780" s="498">
        <f t="shared" si="981"/>
        <v>3</v>
      </c>
    </row>
    <row r="783" spans="1:15">
      <c r="A783" s="16" t="s">
        <v>1696</v>
      </c>
    </row>
    <row r="784" spans="1:15" ht="7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1797</v>
      </c>
      <c r="O784" s="210" t="s">
        <v>1800</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1864</v>
      </c>
    </row>
    <row r="798" spans="1:15" ht="52.5" customHeight="1" outlineLevel="1">
      <c r="C798" s="210" t="s">
        <v>1865</v>
      </c>
      <c r="D798" s="210" t="s">
        <v>1866</v>
      </c>
      <c r="E798" s="210" t="s">
        <v>1867</v>
      </c>
      <c r="F798" s="210" t="s">
        <v>1868</v>
      </c>
      <c r="G798" s="210" t="s">
        <v>1869</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1881</v>
      </c>
      <c r="C808" s="211" t="s">
        <v>1214</v>
      </c>
      <c r="D808" s="211" t="s">
        <v>857</v>
      </c>
    </row>
    <row r="809" spans="1:12" ht="72.75" customHeight="1" outlineLevel="1">
      <c r="C809" s="210" t="s">
        <v>1886</v>
      </c>
      <c r="D809" s="210" t="s">
        <v>1886</v>
      </c>
      <c r="E809" s="210" t="s">
        <v>1067</v>
      </c>
      <c r="F809" s="210" t="s">
        <v>1791</v>
      </c>
      <c r="G809" s="210" t="s">
        <v>1792</v>
      </c>
      <c r="H809" s="210" t="s">
        <v>1793</v>
      </c>
      <c r="I809" s="210" t="s">
        <v>1794</v>
      </c>
      <c r="J809" s="210" t="s">
        <v>1883</v>
      </c>
      <c r="K809" s="210" t="s">
        <v>1884</v>
      </c>
      <c r="L809" s="210" t="s">
        <v>1885</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6" type="noConversion"/>
  <conditionalFormatting sqref="C74:G89">
    <cfRule type="cellIs" dxfId="89"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baseColWidth="10" defaultColWidth="9.16406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50"/>
      <c r="B8" s="250" t="s">
        <v>947</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3"/>
      <c r="V8" s="273"/>
      <c r="W8" s="273"/>
      <c r="X8" s="273"/>
      <c r="Y8" s="273"/>
      <c r="Z8" s="273"/>
      <c r="AA8" s="273"/>
      <c r="AB8" s="273"/>
      <c r="AC8" s="273"/>
      <c r="AD8" s="273"/>
      <c r="AE8" s="273"/>
      <c r="AF8" s="273"/>
      <c r="AG8" s="273"/>
      <c r="AH8" s="273"/>
      <c r="AI8" s="273"/>
      <c r="AJ8" s="273"/>
      <c r="AK8" s="273"/>
      <c r="AL8" s="273"/>
      <c r="AM8" s="274" t="s">
        <v>930</v>
      </c>
      <c r="AN8" s="274"/>
      <c r="AO8" s="274"/>
      <c r="AP8" s="274" t="s">
        <v>1801</v>
      </c>
      <c r="AQ8" s="274"/>
      <c r="AR8" s="274"/>
      <c r="AS8" s="274" t="s">
        <v>1802</v>
      </c>
      <c r="AT8" s="274"/>
      <c r="AU8" s="274"/>
    </row>
    <row r="9" spans="1:73" outlineLevel="1" collapsed="1">
      <c r="A9" s="250"/>
      <c r="B9" s="250"/>
      <c r="C9" s="275" t="s">
        <v>948</v>
      </c>
      <c r="D9" s="275" t="s">
        <v>949</v>
      </c>
      <c r="E9" s="275" t="s">
        <v>950</v>
      </c>
      <c r="F9" s="275" t="s">
        <v>948</v>
      </c>
      <c r="G9" s="275" t="s">
        <v>949</v>
      </c>
      <c r="H9" s="275" t="s">
        <v>950</v>
      </c>
      <c r="I9" s="275" t="s">
        <v>948</v>
      </c>
      <c r="J9" s="275" t="s">
        <v>949</v>
      </c>
      <c r="K9" s="275" t="s">
        <v>950</v>
      </c>
      <c r="L9" s="275" t="s">
        <v>948</v>
      </c>
      <c r="M9" s="275" t="s">
        <v>949</v>
      </c>
      <c r="N9" s="275" t="s">
        <v>950</v>
      </c>
      <c r="O9" s="275" t="s">
        <v>948</v>
      </c>
      <c r="P9" s="275" t="s">
        <v>949</v>
      </c>
      <c r="Q9" s="275" t="s">
        <v>950</v>
      </c>
      <c r="R9" s="275" t="s">
        <v>948</v>
      </c>
      <c r="S9" s="275" t="s">
        <v>949</v>
      </c>
      <c r="T9" s="275" t="s">
        <v>950</v>
      </c>
      <c r="U9" s="275" t="s">
        <v>948</v>
      </c>
      <c r="V9" s="275" t="s">
        <v>949</v>
      </c>
      <c r="W9" s="275" t="s">
        <v>950</v>
      </c>
      <c r="X9" s="275" t="s">
        <v>948</v>
      </c>
      <c r="Y9" s="275" t="s">
        <v>949</v>
      </c>
      <c r="Z9" s="275" t="s">
        <v>950</v>
      </c>
      <c r="AA9" s="275" t="s">
        <v>948</v>
      </c>
      <c r="AB9" s="275" t="s">
        <v>949</v>
      </c>
      <c r="AC9" s="275" t="s">
        <v>950</v>
      </c>
      <c r="AD9" s="275" t="s">
        <v>948</v>
      </c>
      <c r="AE9" s="275" t="s">
        <v>949</v>
      </c>
      <c r="AF9" s="275" t="s">
        <v>950</v>
      </c>
      <c r="AG9" s="275" t="s">
        <v>948</v>
      </c>
      <c r="AH9" s="275" t="s">
        <v>949</v>
      </c>
      <c r="AI9" s="275" t="s">
        <v>950</v>
      </c>
      <c r="AJ9" s="275" t="s">
        <v>948</v>
      </c>
      <c r="AK9" s="275" t="s">
        <v>949</v>
      </c>
      <c r="AL9" s="275" t="s">
        <v>950</v>
      </c>
      <c r="AM9" s="275" t="s">
        <v>948</v>
      </c>
      <c r="AN9" s="275" t="s">
        <v>949</v>
      </c>
      <c r="AO9" s="275" t="s">
        <v>950</v>
      </c>
      <c r="AP9" s="275" t="s">
        <v>948</v>
      </c>
      <c r="AQ9" s="275" t="s">
        <v>949</v>
      </c>
      <c r="AR9" s="275" t="s">
        <v>950</v>
      </c>
      <c r="AS9" s="275" t="s">
        <v>948</v>
      </c>
      <c r="AT9" s="275" t="s">
        <v>949</v>
      </c>
      <c r="AU9" s="275" t="s">
        <v>950</v>
      </c>
    </row>
    <row r="10" spans="1:73" outlineLevel="1">
      <c r="A10" s="250"/>
      <c r="B10" s="250" t="s">
        <v>1124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50"/>
      <c r="V10" s="250"/>
      <c r="W10" s="250"/>
      <c r="X10" s="250"/>
      <c r="Y10" s="250"/>
      <c r="Z10" s="250"/>
      <c r="AA10" s="250"/>
      <c r="AB10" s="250"/>
      <c r="AC10" s="250"/>
      <c r="AD10" s="250"/>
      <c r="AE10" s="250"/>
      <c r="AF10" s="250"/>
      <c r="AG10" s="250"/>
      <c r="AH10" s="250"/>
      <c r="AI10" s="250"/>
      <c r="AJ10" s="250"/>
      <c r="AK10" s="250"/>
      <c r="AL10" s="250"/>
      <c r="AM10" s="268"/>
      <c r="AN10" s="268"/>
      <c r="AO10" s="268"/>
      <c r="AP10" s="268">
        <v>43600</v>
      </c>
      <c r="AQ10" s="268">
        <v>43634</v>
      </c>
      <c r="AR10" s="268">
        <v>43669</v>
      </c>
      <c r="AS10" s="268"/>
      <c r="AT10" s="268"/>
      <c r="AU10" s="268"/>
    </row>
    <row r="11" spans="1:73" outlineLevel="1" collapsed="1">
      <c r="A11" s="250">
        <v>1</v>
      </c>
      <c r="B11" s="270" t="s">
        <v>942</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69">
        <v>36</v>
      </c>
      <c r="AN11" s="269">
        <v>40</v>
      </c>
      <c r="AO11" s="269">
        <v>44</v>
      </c>
      <c r="AP11" s="269">
        <v>35</v>
      </c>
      <c r="AQ11" s="269">
        <v>39</v>
      </c>
      <c r="AR11" s="269">
        <v>43</v>
      </c>
      <c r="AS11" s="269">
        <v>34</v>
      </c>
      <c r="AT11" s="269">
        <v>38</v>
      </c>
      <c r="AU11" s="269">
        <v>42</v>
      </c>
    </row>
    <row r="12" spans="1:73" outlineLevel="1" collapsed="1">
      <c r="A12" s="250">
        <f t="shared" ref="A12:A21" ca="1" si="3">OFFSET(A12,-1,0)+1</f>
        <v>2</v>
      </c>
      <c r="B12" s="270" t="s">
        <v>943</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50">
        <f t="shared" ca="1" si="3"/>
        <v>3</v>
      </c>
      <c r="B13" s="270" t="s">
        <v>953</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50"/>
      <c r="V13" s="250"/>
      <c r="W13" s="250"/>
      <c r="X13" s="250"/>
      <c r="Y13" s="250"/>
      <c r="Z13" s="250"/>
      <c r="AA13" s="250"/>
      <c r="AB13" s="250"/>
      <c r="AC13" s="250"/>
      <c r="AD13" s="250"/>
      <c r="AE13" s="250"/>
      <c r="AF13" s="250"/>
      <c r="AG13" s="250"/>
      <c r="AH13" s="250"/>
      <c r="AI13" s="250"/>
      <c r="AJ13" s="250"/>
      <c r="AK13" s="250"/>
      <c r="AL13" s="250"/>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50">
        <f t="shared" ca="1" si="3"/>
        <v>4</v>
      </c>
      <c r="B14" s="270" t="s">
        <v>1118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50"/>
      <c r="V14" s="250"/>
      <c r="W14" s="250"/>
      <c r="X14" s="250"/>
      <c r="Y14" s="250"/>
      <c r="Z14" s="250"/>
      <c r="AA14" s="250"/>
      <c r="AB14" s="250"/>
      <c r="AC14" s="250"/>
      <c r="AD14" s="250"/>
      <c r="AE14" s="250"/>
      <c r="AF14" s="250"/>
      <c r="AG14" s="250"/>
      <c r="AH14" s="250"/>
      <c r="AI14" s="250"/>
      <c r="AJ14" s="250"/>
      <c r="AK14" s="250"/>
      <c r="AL14" s="250"/>
      <c r="AM14" s="269"/>
      <c r="AN14" s="269"/>
      <c r="AO14" s="269"/>
      <c r="AP14" s="269"/>
      <c r="AQ14" s="269"/>
      <c r="AR14" s="269"/>
      <c r="AS14" s="269"/>
      <c r="AT14" s="269"/>
      <c r="AU14" s="269"/>
    </row>
    <row r="15" spans="1:73" outlineLevel="1">
      <c r="A15" s="250">
        <f t="shared" ca="1" si="3"/>
        <v>5</v>
      </c>
      <c r="B15" s="270" t="s">
        <v>1668</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0" t="s">
        <v>944</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50"/>
      <c r="V16" s="250"/>
      <c r="W16" s="250"/>
      <c r="X16" s="250"/>
      <c r="Y16" s="250"/>
      <c r="Z16" s="250"/>
      <c r="AA16" s="250"/>
      <c r="AB16" s="250"/>
      <c r="AC16" s="250"/>
      <c r="AD16" s="250"/>
      <c r="AE16" s="250"/>
      <c r="AF16" s="250"/>
      <c r="AG16" s="250"/>
      <c r="AH16" s="250"/>
      <c r="AI16" s="250"/>
      <c r="AJ16" s="250"/>
      <c r="AK16" s="250"/>
      <c r="AL16" s="250"/>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50">
        <f t="shared" ca="1" si="3"/>
        <v>7</v>
      </c>
      <c r="B17" s="270" t="s">
        <v>945</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50"/>
      <c r="V17" s="250"/>
      <c r="W17" s="250"/>
      <c r="X17" s="250"/>
      <c r="Y17" s="250"/>
      <c r="Z17" s="250"/>
      <c r="AA17" s="250"/>
      <c r="AB17" s="250"/>
      <c r="AC17" s="250"/>
      <c r="AD17" s="250"/>
      <c r="AE17" s="250"/>
      <c r="AF17" s="250"/>
      <c r="AG17" s="250"/>
      <c r="AH17" s="250"/>
      <c r="AI17" s="250"/>
      <c r="AJ17" s="250"/>
      <c r="AK17" s="250"/>
      <c r="AL17" s="250"/>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50">
        <f t="shared" ca="1" si="3"/>
        <v>8</v>
      </c>
      <c r="B18" s="270" t="s">
        <v>946</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50"/>
      <c r="V18" s="250"/>
      <c r="W18" s="250"/>
      <c r="X18" s="250"/>
      <c r="Y18" s="250"/>
      <c r="Z18" s="250"/>
      <c r="AA18" s="250"/>
      <c r="AB18" s="250"/>
      <c r="AC18" s="250"/>
      <c r="AD18" s="250"/>
      <c r="AE18" s="250"/>
      <c r="AF18" s="250"/>
      <c r="AG18" s="250"/>
      <c r="AH18" s="250"/>
      <c r="AI18" s="250"/>
      <c r="AJ18" s="250"/>
      <c r="AK18" s="250"/>
      <c r="AL18" s="250"/>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50" customFormat="1" outlineLevel="1">
      <c r="A19" s="250">
        <f t="shared" ca="1" si="3"/>
        <v>9</v>
      </c>
      <c r="B19" s="270" t="s">
        <v>1067</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31" t="e">
        <f t="shared" ref="U19" si="16">C19&amp;":"&amp;C19+1</f>
        <v>#DIV/0!</v>
      </c>
      <c r="V19" s="531" t="e">
        <f t="shared" ref="V19" si="17">D19&amp;":"&amp;D19+1</f>
        <v>#DIV/0!</v>
      </c>
      <c r="W19" s="531" t="e">
        <f t="shared" ref="W19" si="18">E19&amp;":"&amp;E19+1</f>
        <v>#DIV/0!</v>
      </c>
      <c r="X19" s="531"/>
      <c r="Y19" s="531"/>
      <c r="Z19" s="531"/>
      <c r="AA19" s="531"/>
      <c r="AB19" s="531"/>
      <c r="AC19" s="531"/>
      <c r="AD19" s="531"/>
      <c r="AE19" s="531"/>
      <c r="AF19" s="531"/>
      <c r="AG19" s="531"/>
      <c r="AH19" s="531"/>
      <c r="AI19" s="531"/>
      <c r="AJ19" s="531"/>
      <c r="AK19" s="531"/>
      <c r="AL19" s="531"/>
      <c r="AM19" s="532" t="e">
        <f t="shared" ref="AM19" si="19">AX19</f>
        <v>#DIV/0!</v>
      </c>
      <c r="AN19" s="532" t="e">
        <f t="shared" ref="AN19" si="20">AY19</f>
        <v>#DIV/0!</v>
      </c>
      <c r="AO19" s="532" t="e">
        <f t="shared" ref="AO19" si="21">AZ19</f>
        <v>#DIV/0!</v>
      </c>
      <c r="AP19" s="532" t="e">
        <f t="shared" ref="AP19" si="22">BA19</f>
        <v>#DIV/0!</v>
      </c>
      <c r="AQ19" s="532" t="e">
        <f t="shared" ref="AQ19" si="23">BB19</f>
        <v>#DIV/0!</v>
      </c>
      <c r="AR19" s="532" t="e">
        <f t="shared" ref="AR19" si="24">BC19</f>
        <v>#DIV/0!</v>
      </c>
      <c r="AS19" s="532" t="e">
        <f t="shared" ref="AS19" si="25">BD19</f>
        <v>#DIV/0!</v>
      </c>
      <c r="AT19" s="532" t="e">
        <f t="shared" ref="AT19" si="26">BE19</f>
        <v>#DIV/0!</v>
      </c>
      <c r="AU19" s="532"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69"/>
      <c r="BJ19" s="269"/>
      <c r="BK19" s="269"/>
      <c r="BL19" s="269"/>
      <c r="BM19" s="269"/>
      <c r="BN19" s="269"/>
      <c r="BO19" s="269"/>
      <c r="BP19" s="269"/>
      <c r="BQ19" s="269"/>
    </row>
    <row r="20" spans="1:69" s="250" customFormat="1" outlineLevel="1">
      <c r="A20" s="250">
        <f t="shared" ca="1" si="3"/>
        <v>10</v>
      </c>
      <c r="B20" s="270" t="s">
        <v>1668</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31" t="e">
        <f t="shared" ref="U20:W38" si="29">C20&amp;":"&amp;C20+1</f>
        <v>#DIV/0!</v>
      </c>
      <c r="V20" s="531" t="e">
        <f t="shared" si="29"/>
        <v>#DIV/0!</v>
      </c>
      <c r="W20" s="531" t="e">
        <f t="shared" si="29"/>
        <v>#DIV/0!</v>
      </c>
      <c r="X20" s="531"/>
      <c r="Y20" s="531"/>
      <c r="Z20" s="531"/>
      <c r="AA20" s="531"/>
      <c r="AB20" s="531"/>
      <c r="AC20" s="531"/>
      <c r="AD20" s="531"/>
      <c r="AE20" s="531"/>
      <c r="AF20" s="531"/>
      <c r="AG20" s="531"/>
      <c r="AH20" s="531"/>
      <c r="AI20" s="531"/>
      <c r="AJ20" s="531"/>
      <c r="AK20" s="531"/>
      <c r="AL20" s="531"/>
      <c r="AM20" s="532" t="e">
        <f t="shared" ref="AM20:AU38" si="30">AX20</f>
        <v>#DIV/0!</v>
      </c>
      <c r="AN20" s="532" t="e">
        <f t="shared" si="30"/>
        <v>#DIV/0!</v>
      </c>
      <c r="AO20" s="532" t="e">
        <f t="shared" si="30"/>
        <v>#DIV/0!</v>
      </c>
      <c r="AP20" s="532" t="e">
        <f t="shared" si="30"/>
        <v>#DIV/0!</v>
      </c>
      <c r="AQ20" s="532" t="e">
        <f t="shared" si="30"/>
        <v>#DIV/0!</v>
      </c>
      <c r="AR20" s="532" t="e">
        <f t="shared" si="30"/>
        <v>#DIV/0!</v>
      </c>
      <c r="AS20" s="532" t="e">
        <f t="shared" si="30"/>
        <v>#DIV/0!</v>
      </c>
      <c r="AT20" s="532" t="e">
        <f t="shared" si="30"/>
        <v>#DIV/0!</v>
      </c>
      <c r="AU20" s="532"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69">
        <v>58</v>
      </c>
      <c r="BJ20" s="269">
        <v>66</v>
      </c>
      <c r="BK20" s="269">
        <v>72</v>
      </c>
      <c r="BL20" s="269">
        <v>62</v>
      </c>
      <c r="BM20" s="269">
        <v>67</v>
      </c>
      <c r="BN20" s="269">
        <v>72</v>
      </c>
      <c r="BO20" s="269">
        <v>58</v>
      </c>
      <c r="BP20" s="269">
        <v>63</v>
      </c>
      <c r="BQ20" s="269">
        <v>68</v>
      </c>
    </row>
    <row r="21" spans="1:69" s="250" customFormat="1" outlineLevel="1" collapsed="1">
      <c r="A21" s="250">
        <f t="shared" ca="1" si="3"/>
        <v>11</v>
      </c>
      <c r="B21" s="270" t="s">
        <v>1669</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31" t="e">
        <f t="shared" si="29"/>
        <v>#DIV/0!</v>
      </c>
      <c r="V21" s="531" t="e">
        <f t="shared" si="29"/>
        <v>#DIV/0!</v>
      </c>
      <c r="W21" s="531" t="e">
        <f t="shared" si="29"/>
        <v>#DIV/0!</v>
      </c>
      <c r="X21" s="531"/>
      <c r="Y21" s="531"/>
      <c r="Z21" s="531"/>
      <c r="AA21" s="531"/>
      <c r="AB21" s="531"/>
      <c r="AC21" s="531"/>
      <c r="AD21" s="531"/>
      <c r="AE21" s="531"/>
      <c r="AF21" s="531"/>
      <c r="AG21" s="531"/>
      <c r="AH21" s="531"/>
      <c r="AI21" s="531"/>
      <c r="AJ21" s="531"/>
      <c r="AK21" s="531"/>
      <c r="AL21" s="531"/>
      <c r="AM21" s="532" t="e">
        <f t="shared" si="30"/>
        <v>#DIV/0!</v>
      </c>
      <c r="AN21" s="532" t="e">
        <f t="shared" si="30"/>
        <v>#DIV/0!</v>
      </c>
      <c r="AO21" s="532" t="e">
        <f t="shared" si="30"/>
        <v>#DIV/0!</v>
      </c>
      <c r="AP21" s="532" t="e">
        <f t="shared" si="30"/>
        <v>#DIV/0!</v>
      </c>
      <c r="AQ21" s="532" t="e">
        <f t="shared" si="30"/>
        <v>#DIV/0!</v>
      </c>
      <c r="AR21" s="532" t="e">
        <f t="shared" si="30"/>
        <v>#DIV/0!</v>
      </c>
      <c r="AS21" s="532" t="e">
        <f t="shared" si="30"/>
        <v>#DIV/0!</v>
      </c>
      <c r="AT21" s="532" t="e">
        <f t="shared" si="30"/>
        <v>#DIV/0!</v>
      </c>
      <c r="AU21" s="532"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69">
        <v>74</v>
      </c>
      <c r="BJ21" s="269">
        <v>82</v>
      </c>
      <c r="BK21" s="269">
        <v>88</v>
      </c>
      <c r="BL21" s="269">
        <v>76</v>
      </c>
      <c r="BM21" s="269">
        <v>81</v>
      </c>
      <c r="BN21" s="269">
        <v>86</v>
      </c>
      <c r="BO21" s="269">
        <v>74</v>
      </c>
      <c r="BP21" s="269">
        <v>79</v>
      </c>
      <c r="BQ21" s="269">
        <v>84</v>
      </c>
    </row>
    <row r="22" spans="1:69" s="250" customFormat="1" outlineLevel="1" collapsed="1">
      <c r="A22" s="250">
        <f t="shared" ref="A22:A43" ca="1" si="31">OFFSET(A22,-1,0)+1</f>
        <v>12</v>
      </c>
      <c r="B22" s="270" t="s">
        <v>1670</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31" t="e">
        <f t="shared" si="29"/>
        <v>#DIV/0!</v>
      </c>
      <c r="V22" s="531" t="e">
        <f t="shared" si="29"/>
        <v>#DIV/0!</v>
      </c>
      <c r="W22" s="531" t="e">
        <f t="shared" si="29"/>
        <v>#DIV/0!</v>
      </c>
      <c r="X22" s="531"/>
      <c r="Y22" s="531"/>
      <c r="Z22" s="531"/>
      <c r="AA22" s="531"/>
      <c r="AB22" s="531"/>
      <c r="AC22" s="531"/>
      <c r="AD22" s="531"/>
      <c r="AE22" s="531"/>
      <c r="AF22" s="531"/>
      <c r="AG22" s="531"/>
      <c r="AH22" s="531"/>
      <c r="AI22" s="531"/>
      <c r="AJ22" s="531"/>
      <c r="AK22" s="531"/>
      <c r="AL22" s="531"/>
      <c r="AM22" s="532" t="e">
        <f t="shared" si="30"/>
        <v>#DIV/0!</v>
      </c>
      <c r="AN22" s="532" t="e">
        <f t="shared" si="30"/>
        <v>#DIV/0!</v>
      </c>
      <c r="AO22" s="532" t="e">
        <f t="shared" si="30"/>
        <v>#DIV/0!</v>
      </c>
      <c r="AP22" s="532" t="e">
        <f t="shared" si="30"/>
        <v>#DIV/0!</v>
      </c>
      <c r="AQ22" s="532" t="e">
        <f t="shared" si="30"/>
        <v>#DIV/0!</v>
      </c>
      <c r="AR22" s="532" t="e">
        <f t="shared" si="30"/>
        <v>#DIV/0!</v>
      </c>
      <c r="AS22" s="532" t="e">
        <f t="shared" si="30"/>
        <v>#DIV/0!</v>
      </c>
      <c r="AT22" s="532" t="e">
        <f t="shared" si="30"/>
        <v>#DIV/0!</v>
      </c>
      <c r="AU22" s="532"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69">
        <v>83</v>
      </c>
      <c r="BJ22" s="269">
        <v>91</v>
      </c>
      <c r="BK22" s="269">
        <v>97</v>
      </c>
      <c r="BL22" s="269">
        <v>85</v>
      </c>
      <c r="BM22" s="269">
        <v>90</v>
      </c>
      <c r="BN22" s="269">
        <v>95</v>
      </c>
      <c r="BO22" s="269">
        <v>83</v>
      </c>
      <c r="BP22" s="269">
        <v>88</v>
      </c>
      <c r="BQ22" s="269">
        <v>93</v>
      </c>
    </row>
    <row r="23" spans="1:69" s="250" customFormat="1" outlineLevel="1" collapsed="1">
      <c r="A23" s="250">
        <f t="shared" ca="1" si="31"/>
        <v>13</v>
      </c>
      <c r="B23" s="270" t="s">
        <v>1672</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31" t="e">
        <f t="shared" si="29"/>
        <v>#DIV/0!</v>
      </c>
      <c r="V23" s="531" t="e">
        <f t="shared" si="29"/>
        <v>#DIV/0!</v>
      </c>
      <c r="W23" s="531" t="e">
        <f t="shared" si="29"/>
        <v>#DIV/0!</v>
      </c>
      <c r="X23" s="531"/>
      <c r="Y23" s="531"/>
      <c r="Z23" s="531"/>
      <c r="AA23" s="531"/>
      <c r="AB23" s="531"/>
      <c r="AC23" s="531"/>
      <c r="AD23" s="531"/>
      <c r="AE23" s="531"/>
      <c r="AF23" s="531"/>
      <c r="AG23" s="531"/>
      <c r="AH23" s="531"/>
      <c r="AI23" s="531"/>
      <c r="AJ23" s="531"/>
      <c r="AK23" s="531"/>
      <c r="AL23" s="531"/>
      <c r="AM23" s="532" t="e">
        <f t="shared" si="30"/>
        <v>#DIV/0!</v>
      </c>
      <c r="AN23" s="532" t="e">
        <f t="shared" si="30"/>
        <v>#DIV/0!</v>
      </c>
      <c r="AO23" s="532" t="e">
        <f t="shared" si="30"/>
        <v>#DIV/0!</v>
      </c>
      <c r="AP23" s="532" t="e">
        <f t="shared" si="30"/>
        <v>#DIV/0!</v>
      </c>
      <c r="AQ23" s="532" t="e">
        <f t="shared" si="30"/>
        <v>#DIV/0!</v>
      </c>
      <c r="AR23" s="532" t="e">
        <f t="shared" si="30"/>
        <v>#DIV/0!</v>
      </c>
      <c r="AS23" s="532" t="e">
        <f t="shared" si="30"/>
        <v>#DIV/0!</v>
      </c>
      <c r="AT23" s="532" t="e">
        <f t="shared" si="30"/>
        <v>#DIV/0!</v>
      </c>
      <c r="AU23" s="532"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69">
        <v>99</v>
      </c>
      <c r="BJ23" s="269">
        <v>107</v>
      </c>
      <c r="BK23" s="269">
        <v>113</v>
      </c>
      <c r="BL23" s="269">
        <v>101</v>
      </c>
      <c r="BM23" s="269">
        <v>106</v>
      </c>
      <c r="BN23" s="269">
        <v>111</v>
      </c>
      <c r="BO23" s="269">
        <v>99</v>
      </c>
      <c r="BP23" s="269">
        <v>104</v>
      </c>
      <c r="BQ23" s="269">
        <v>109</v>
      </c>
    </row>
    <row r="24" spans="1:69" s="250" customFormat="1" outlineLevel="1">
      <c r="A24" s="250">
        <f t="shared" ca="1" si="31"/>
        <v>14</v>
      </c>
      <c r="B24" s="270" t="s">
        <v>1067</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31" t="e">
        <f t="shared" ref="U24" si="33">C24&amp;":"&amp;C24+1</f>
        <v>#DIV/0!</v>
      </c>
      <c r="V24" s="531" t="e">
        <f t="shared" ref="V24" si="34">D24&amp;":"&amp;D24+1</f>
        <v>#DIV/0!</v>
      </c>
      <c r="W24" s="531" t="e">
        <f t="shared" ref="W24" si="35">E24&amp;":"&amp;E24+1</f>
        <v>#DIV/0!</v>
      </c>
      <c r="X24" s="531"/>
      <c r="Y24" s="531"/>
      <c r="Z24" s="531"/>
      <c r="AA24" s="531"/>
      <c r="AB24" s="531"/>
      <c r="AC24" s="531"/>
      <c r="AD24" s="531"/>
      <c r="AE24" s="531"/>
      <c r="AF24" s="531"/>
      <c r="AG24" s="531"/>
      <c r="AH24" s="531"/>
      <c r="AI24" s="531"/>
      <c r="AJ24" s="531"/>
      <c r="AK24" s="531"/>
      <c r="AL24" s="531"/>
      <c r="AM24" s="532" t="e">
        <f t="shared" ref="AM24" si="36">AX24</f>
        <v>#DIV/0!</v>
      </c>
      <c r="AN24" s="532" t="e">
        <f t="shared" ref="AN24" si="37">AY24</f>
        <v>#DIV/0!</v>
      </c>
      <c r="AO24" s="532" t="e">
        <f t="shared" ref="AO24" si="38">AZ24</f>
        <v>#DIV/0!</v>
      </c>
      <c r="AP24" s="532" t="e">
        <f t="shared" ref="AP24" si="39">BA24</f>
        <v>#DIV/0!</v>
      </c>
      <c r="AQ24" s="532" t="e">
        <f t="shared" ref="AQ24" si="40">BB24</f>
        <v>#DIV/0!</v>
      </c>
      <c r="AR24" s="532" t="e">
        <f t="shared" ref="AR24" si="41">BC24</f>
        <v>#DIV/0!</v>
      </c>
      <c r="AS24" s="532" t="e">
        <f t="shared" ref="AS24" si="42">BD24</f>
        <v>#DIV/0!</v>
      </c>
      <c r="AT24" s="532" t="e">
        <f t="shared" ref="AT24" si="43">BE24</f>
        <v>#DIV/0!</v>
      </c>
      <c r="AU24" s="532"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69"/>
      <c r="BJ24" s="269"/>
      <c r="BK24" s="269"/>
      <c r="BL24" s="269"/>
      <c r="BM24" s="269"/>
      <c r="BN24" s="269"/>
      <c r="BO24" s="269"/>
      <c r="BP24" s="269"/>
      <c r="BQ24" s="269"/>
    </row>
    <row r="25" spans="1:69" s="250" customFormat="1" outlineLevel="1">
      <c r="A25" s="250">
        <f t="shared" ca="1" si="31"/>
        <v>15</v>
      </c>
      <c r="B25" s="270" t="s">
        <v>1668</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31" t="e">
        <f t="shared" si="29"/>
        <v>#DIV/0!</v>
      </c>
      <c r="V25" s="531" t="e">
        <f t="shared" si="29"/>
        <v>#DIV/0!</v>
      </c>
      <c r="W25" s="531" t="e">
        <f t="shared" si="29"/>
        <v>#DIV/0!</v>
      </c>
      <c r="X25" s="531"/>
      <c r="Y25" s="531"/>
      <c r="Z25" s="531"/>
      <c r="AA25" s="531"/>
      <c r="AB25" s="531"/>
      <c r="AC25" s="531"/>
      <c r="AD25" s="531"/>
      <c r="AE25" s="531"/>
      <c r="AF25" s="531"/>
      <c r="AG25" s="531"/>
      <c r="AH25" s="531"/>
      <c r="AI25" s="531"/>
      <c r="AJ25" s="531"/>
      <c r="AK25" s="531"/>
      <c r="AL25" s="531"/>
      <c r="AM25" s="532" t="e">
        <f t="shared" si="30"/>
        <v>#DIV/0!</v>
      </c>
      <c r="AN25" s="532" t="e">
        <f t="shared" si="30"/>
        <v>#DIV/0!</v>
      </c>
      <c r="AO25" s="532" t="e">
        <f t="shared" si="30"/>
        <v>#DIV/0!</v>
      </c>
      <c r="AP25" s="532" t="e">
        <f t="shared" si="30"/>
        <v>#DIV/0!</v>
      </c>
      <c r="AQ25" s="532" t="e">
        <f t="shared" si="30"/>
        <v>#DIV/0!</v>
      </c>
      <c r="AR25" s="532" t="e">
        <f t="shared" si="30"/>
        <v>#DIV/0!</v>
      </c>
      <c r="AS25" s="532" t="e">
        <f t="shared" si="30"/>
        <v>#DIV/0!</v>
      </c>
      <c r="AT25" s="532" t="e">
        <f t="shared" si="30"/>
        <v>#DIV/0!</v>
      </c>
      <c r="AU25" s="532"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69">
        <v>58</v>
      </c>
      <c r="BJ25" s="269">
        <v>66</v>
      </c>
      <c r="BK25" s="269">
        <v>72</v>
      </c>
      <c r="BL25" s="269">
        <v>62</v>
      </c>
      <c r="BM25" s="269">
        <v>67</v>
      </c>
      <c r="BN25" s="269">
        <v>72</v>
      </c>
      <c r="BO25" s="269">
        <v>58</v>
      </c>
      <c r="BP25" s="269">
        <v>63</v>
      </c>
      <c r="BQ25" s="269">
        <v>68</v>
      </c>
    </row>
    <row r="26" spans="1:69" s="250" customFormat="1" outlineLevel="1" collapsed="1">
      <c r="A26" s="250">
        <f t="shared" ca="1" si="31"/>
        <v>16</v>
      </c>
      <c r="B26" s="270" t="s">
        <v>1673</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31" t="e">
        <f t="shared" si="29"/>
        <v>#DIV/0!</v>
      </c>
      <c r="V26" s="531" t="e">
        <f t="shared" si="29"/>
        <v>#DIV/0!</v>
      </c>
      <c r="W26" s="531" t="e">
        <f t="shared" si="29"/>
        <v>#DIV/0!</v>
      </c>
      <c r="X26" s="531"/>
      <c r="Y26" s="531"/>
      <c r="Z26" s="531"/>
      <c r="AA26" s="531"/>
      <c r="AB26" s="531"/>
      <c r="AC26" s="531"/>
      <c r="AD26" s="531"/>
      <c r="AE26" s="531"/>
      <c r="AF26" s="531"/>
      <c r="AG26" s="531"/>
      <c r="AH26" s="531"/>
      <c r="AI26" s="531"/>
      <c r="AJ26" s="531"/>
      <c r="AK26" s="531"/>
      <c r="AL26" s="531"/>
      <c r="AM26" s="532" t="e">
        <f t="shared" si="30"/>
        <v>#DIV/0!</v>
      </c>
      <c r="AN26" s="532" t="e">
        <f t="shared" si="30"/>
        <v>#DIV/0!</v>
      </c>
      <c r="AO26" s="532" t="e">
        <f t="shared" si="30"/>
        <v>#DIV/0!</v>
      </c>
      <c r="AP26" s="532" t="e">
        <f t="shared" si="30"/>
        <v>#DIV/0!</v>
      </c>
      <c r="AQ26" s="532" t="e">
        <f t="shared" si="30"/>
        <v>#DIV/0!</v>
      </c>
      <c r="AR26" s="532" t="e">
        <f t="shared" si="30"/>
        <v>#DIV/0!</v>
      </c>
      <c r="AS26" s="532" t="e">
        <f t="shared" si="30"/>
        <v>#DIV/0!</v>
      </c>
      <c r="AT26" s="532" t="e">
        <f t="shared" si="30"/>
        <v>#DIV/0!</v>
      </c>
      <c r="AU26" s="532"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69">
        <v>74</v>
      </c>
      <c r="BJ26" s="269">
        <v>82</v>
      </c>
      <c r="BK26" s="269">
        <v>88</v>
      </c>
      <c r="BL26" s="269">
        <v>76</v>
      </c>
      <c r="BM26" s="269">
        <v>81</v>
      </c>
      <c r="BN26" s="269">
        <v>86</v>
      </c>
      <c r="BO26" s="269">
        <v>74</v>
      </c>
      <c r="BP26" s="269">
        <v>79</v>
      </c>
      <c r="BQ26" s="269">
        <v>84</v>
      </c>
    </row>
    <row r="27" spans="1:69" s="250" customFormat="1" outlineLevel="1" collapsed="1">
      <c r="A27" s="250">
        <f t="shared" ca="1" si="31"/>
        <v>17</v>
      </c>
      <c r="B27" s="270" t="s">
        <v>1670</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31" t="e">
        <f t="shared" si="29"/>
        <v>#DIV/0!</v>
      </c>
      <c r="V27" s="531" t="e">
        <f t="shared" si="29"/>
        <v>#DIV/0!</v>
      </c>
      <c r="W27" s="531" t="e">
        <f t="shared" si="29"/>
        <v>#DIV/0!</v>
      </c>
      <c r="X27" s="531"/>
      <c r="Y27" s="531"/>
      <c r="Z27" s="531"/>
      <c r="AA27" s="531"/>
      <c r="AB27" s="531"/>
      <c r="AC27" s="531"/>
      <c r="AD27" s="531"/>
      <c r="AE27" s="531"/>
      <c r="AF27" s="531"/>
      <c r="AG27" s="531"/>
      <c r="AH27" s="531"/>
      <c r="AI27" s="531"/>
      <c r="AJ27" s="531"/>
      <c r="AK27" s="531"/>
      <c r="AL27" s="531"/>
      <c r="AM27" s="532" t="e">
        <f t="shared" si="30"/>
        <v>#DIV/0!</v>
      </c>
      <c r="AN27" s="532" t="e">
        <f t="shared" si="30"/>
        <v>#DIV/0!</v>
      </c>
      <c r="AO27" s="532" t="e">
        <f t="shared" si="30"/>
        <v>#DIV/0!</v>
      </c>
      <c r="AP27" s="532" t="e">
        <f t="shared" si="30"/>
        <v>#DIV/0!</v>
      </c>
      <c r="AQ27" s="532" t="e">
        <f t="shared" si="30"/>
        <v>#DIV/0!</v>
      </c>
      <c r="AR27" s="532" t="e">
        <f t="shared" si="30"/>
        <v>#DIV/0!</v>
      </c>
      <c r="AS27" s="532" t="e">
        <f t="shared" si="30"/>
        <v>#DIV/0!</v>
      </c>
      <c r="AT27" s="532" t="e">
        <f t="shared" si="30"/>
        <v>#DIV/0!</v>
      </c>
      <c r="AU27" s="532"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69">
        <v>83</v>
      </c>
      <c r="BJ27" s="269">
        <v>91</v>
      </c>
      <c r="BK27" s="269">
        <v>97</v>
      </c>
      <c r="BL27" s="269">
        <v>85</v>
      </c>
      <c r="BM27" s="269">
        <v>90</v>
      </c>
      <c r="BN27" s="269">
        <v>95</v>
      </c>
      <c r="BO27" s="269">
        <v>83</v>
      </c>
      <c r="BP27" s="269">
        <v>88</v>
      </c>
      <c r="BQ27" s="269">
        <v>93</v>
      </c>
    </row>
    <row r="28" spans="1:69" s="250" customFormat="1" outlineLevel="1" collapsed="1">
      <c r="A28" s="250">
        <f t="shared" ca="1" si="31"/>
        <v>18</v>
      </c>
      <c r="B28" s="270" t="s">
        <v>1674</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31" t="e">
        <f t="shared" si="29"/>
        <v>#DIV/0!</v>
      </c>
      <c r="V28" s="531" t="e">
        <f t="shared" si="29"/>
        <v>#DIV/0!</v>
      </c>
      <c r="W28" s="531" t="e">
        <f t="shared" si="29"/>
        <v>#DIV/0!</v>
      </c>
      <c r="X28" s="531"/>
      <c r="Y28" s="531"/>
      <c r="Z28" s="531"/>
      <c r="AA28" s="531"/>
      <c r="AB28" s="531"/>
      <c r="AC28" s="531"/>
      <c r="AD28" s="531"/>
      <c r="AE28" s="531"/>
      <c r="AF28" s="531"/>
      <c r="AG28" s="531"/>
      <c r="AH28" s="531"/>
      <c r="AI28" s="531"/>
      <c r="AJ28" s="531"/>
      <c r="AK28" s="531"/>
      <c r="AL28" s="531"/>
      <c r="AM28" s="532" t="e">
        <f t="shared" si="30"/>
        <v>#DIV/0!</v>
      </c>
      <c r="AN28" s="532" t="e">
        <f t="shared" si="30"/>
        <v>#DIV/0!</v>
      </c>
      <c r="AO28" s="532" t="e">
        <f t="shared" si="30"/>
        <v>#DIV/0!</v>
      </c>
      <c r="AP28" s="532" t="e">
        <f t="shared" si="30"/>
        <v>#DIV/0!</v>
      </c>
      <c r="AQ28" s="532" t="e">
        <f t="shared" si="30"/>
        <v>#DIV/0!</v>
      </c>
      <c r="AR28" s="532" t="e">
        <f t="shared" si="30"/>
        <v>#DIV/0!</v>
      </c>
      <c r="AS28" s="532" t="e">
        <f t="shared" si="30"/>
        <v>#DIV/0!</v>
      </c>
      <c r="AT28" s="532" t="e">
        <f t="shared" si="30"/>
        <v>#DIV/0!</v>
      </c>
      <c r="AU28" s="532"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69">
        <v>99</v>
      </c>
      <c r="BJ28" s="269">
        <v>107</v>
      </c>
      <c r="BK28" s="269">
        <v>113</v>
      </c>
      <c r="BL28" s="269">
        <v>101</v>
      </c>
      <c r="BM28" s="269">
        <v>106</v>
      </c>
      <c r="BN28" s="269">
        <v>111</v>
      </c>
      <c r="BO28" s="269">
        <v>99</v>
      </c>
      <c r="BP28" s="269">
        <v>104</v>
      </c>
      <c r="BQ28" s="269">
        <v>109</v>
      </c>
    </row>
    <row r="29" spans="1:69" s="250" customFormat="1" outlineLevel="1">
      <c r="A29" s="250">
        <f t="shared" ca="1" si="31"/>
        <v>19</v>
      </c>
      <c r="B29" s="270" t="s">
        <v>1067</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31" t="e">
        <f t="shared" ref="U29" si="46">C29&amp;":"&amp;C29+1</f>
        <v>#DIV/0!</v>
      </c>
      <c r="V29" s="531" t="e">
        <f t="shared" ref="V29" si="47">D29&amp;":"&amp;D29+1</f>
        <v>#DIV/0!</v>
      </c>
      <c r="W29" s="531" t="e">
        <f t="shared" ref="W29" si="48">E29&amp;":"&amp;E29+1</f>
        <v>#DIV/0!</v>
      </c>
      <c r="X29" s="531"/>
      <c r="Y29" s="531"/>
      <c r="Z29" s="531"/>
      <c r="AA29" s="531"/>
      <c r="AB29" s="531"/>
      <c r="AC29" s="531"/>
      <c r="AD29" s="531"/>
      <c r="AE29" s="531"/>
      <c r="AF29" s="531"/>
      <c r="AG29" s="531"/>
      <c r="AH29" s="531"/>
      <c r="AI29" s="531"/>
      <c r="AJ29" s="531"/>
      <c r="AK29" s="531"/>
      <c r="AL29" s="531"/>
      <c r="AM29" s="532" t="e">
        <f t="shared" ref="AM29" si="49">AX29</f>
        <v>#DIV/0!</v>
      </c>
      <c r="AN29" s="532" t="e">
        <f t="shared" ref="AN29" si="50">AY29</f>
        <v>#DIV/0!</v>
      </c>
      <c r="AO29" s="532" t="e">
        <f t="shared" ref="AO29" si="51">AZ29</f>
        <v>#DIV/0!</v>
      </c>
      <c r="AP29" s="532" t="e">
        <f t="shared" ref="AP29" si="52">BA29</f>
        <v>#DIV/0!</v>
      </c>
      <c r="AQ29" s="532" t="e">
        <f t="shared" ref="AQ29" si="53">BB29</f>
        <v>#DIV/0!</v>
      </c>
      <c r="AR29" s="532" t="e">
        <f t="shared" ref="AR29" si="54">BC29</f>
        <v>#DIV/0!</v>
      </c>
      <c r="AS29" s="532" t="e">
        <f t="shared" ref="AS29" si="55">BD29</f>
        <v>#DIV/0!</v>
      </c>
      <c r="AT29" s="532" t="e">
        <f t="shared" ref="AT29" si="56">BE29</f>
        <v>#DIV/0!</v>
      </c>
      <c r="AU29" s="532"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69"/>
      <c r="BJ29" s="269"/>
      <c r="BK29" s="269"/>
      <c r="BL29" s="269"/>
      <c r="BM29" s="269"/>
      <c r="BN29" s="269"/>
      <c r="BO29" s="269"/>
      <c r="BP29" s="269"/>
      <c r="BQ29" s="269"/>
    </row>
    <row r="30" spans="1:69" s="250" customFormat="1" outlineLevel="1">
      <c r="A30" s="250">
        <f t="shared" ca="1" si="31"/>
        <v>20</v>
      </c>
      <c r="B30" s="270" t="s">
        <v>1668</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31" t="e">
        <f t="shared" si="29"/>
        <v>#DIV/0!</v>
      </c>
      <c r="V30" s="531" t="e">
        <f t="shared" si="29"/>
        <v>#DIV/0!</v>
      </c>
      <c r="W30" s="531" t="e">
        <f t="shared" si="29"/>
        <v>#DIV/0!</v>
      </c>
      <c r="X30" s="531"/>
      <c r="Y30" s="531"/>
      <c r="Z30" s="531"/>
      <c r="AA30" s="531"/>
      <c r="AB30" s="531"/>
      <c r="AC30" s="531"/>
      <c r="AD30" s="531"/>
      <c r="AE30" s="531"/>
      <c r="AF30" s="531"/>
      <c r="AG30" s="531"/>
      <c r="AH30" s="531"/>
      <c r="AI30" s="531"/>
      <c r="AJ30" s="531"/>
      <c r="AK30" s="531"/>
      <c r="AL30" s="531"/>
      <c r="AM30" s="532" t="e">
        <f t="shared" si="30"/>
        <v>#DIV/0!</v>
      </c>
      <c r="AN30" s="532" t="e">
        <f t="shared" si="30"/>
        <v>#DIV/0!</v>
      </c>
      <c r="AO30" s="532" t="e">
        <f t="shared" si="30"/>
        <v>#DIV/0!</v>
      </c>
      <c r="AP30" s="532" t="e">
        <f t="shared" si="30"/>
        <v>#DIV/0!</v>
      </c>
      <c r="AQ30" s="532" t="e">
        <f t="shared" si="30"/>
        <v>#DIV/0!</v>
      </c>
      <c r="AR30" s="532" t="e">
        <f t="shared" si="30"/>
        <v>#DIV/0!</v>
      </c>
      <c r="AS30" s="532" t="e">
        <f t="shared" si="30"/>
        <v>#DIV/0!</v>
      </c>
      <c r="AT30" s="532" t="e">
        <f t="shared" si="30"/>
        <v>#DIV/0!</v>
      </c>
      <c r="AU30" s="532"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69">
        <v>58</v>
      </c>
      <c r="BJ30" s="269">
        <v>66</v>
      </c>
      <c r="BK30" s="269">
        <v>72</v>
      </c>
      <c r="BL30" s="269">
        <v>62</v>
      </c>
      <c r="BM30" s="269">
        <v>67</v>
      </c>
      <c r="BN30" s="269">
        <v>72</v>
      </c>
      <c r="BO30" s="269">
        <v>58</v>
      </c>
      <c r="BP30" s="269">
        <v>63</v>
      </c>
      <c r="BQ30" s="269">
        <v>68</v>
      </c>
    </row>
    <row r="31" spans="1:69" s="250" customFormat="1" outlineLevel="1" collapsed="1">
      <c r="A31" s="250">
        <f t="shared" ca="1" si="31"/>
        <v>21</v>
      </c>
      <c r="B31" s="270" t="s">
        <v>1675</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31" t="e">
        <f t="shared" si="29"/>
        <v>#DIV/0!</v>
      </c>
      <c r="V31" s="531" t="e">
        <f t="shared" si="29"/>
        <v>#DIV/0!</v>
      </c>
      <c r="W31" s="531" t="e">
        <f t="shared" si="29"/>
        <v>#DIV/0!</v>
      </c>
      <c r="X31" s="531"/>
      <c r="Y31" s="531"/>
      <c r="Z31" s="531"/>
      <c r="AA31" s="531"/>
      <c r="AB31" s="531"/>
      <c r="AC31" s="531"/>
      <c r="AD31" s="531"/>
      <c r="AE31" s="531"/>
      <c r="AF31" s="531"/>
      <c r="AG31" s="531"/>
      <c r="AH31" s="531"/>
      <c r="AI31" s="531"/>
      <c r="AJ31" s="531"/>
      <c r="AK31" s="531"/>
      <c r="AL31" s="531"/>
      <c r="AM31" s="532" t="e">
        <f t="shared" si="30"/>
        <v>#DIV/0!</v>
      </c>
      <c r="AN31" s="532" t="e">
        <f t="shared" si="30"/>
        <v>#DIV/0!</v>
      </c>
      <c r="AO31" s="532" t="e">
        <f t="shared" si="30"/>
        <v>#DIV/0!</v>
      </c>
      <c r="AP31" s="532" t="e">
        <f t="shared" si="30"/>
        <v>#DIV/0!</v>
      </c>
      <c r="AQ31" s="532" t="e">
        <f t="shared" si="30"/>
        <v>#DIV/0!</v>
      </c>
      <c r="AR31" s="532" t="e">
        <f t="shared" si="30"/>
        <v>#DIV/0!</v>
      </c>
      <c r="AS31" s="532" t="e">
        <f t="shared" si="30"/>
        <v>#DIV/0!</v>
      </c>
      <c r="AT31" s="532" t="e">
        <f t="shared" si="30"/>
        <v>#DIV/0!</v>
      </c>
      <c r="AU31" s="532"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69">
        <v>74</v>
      </c>
      <c r="BJ31" s="269">
        <v>82</v>
      </c>
      <c r="BK31" s="269">
        <v>88</v>
      </c>
      <c r="BL31" s="269">
        <v>76</v>
      </c>
      <c r="BM31" s="269">
        <v>81</v>
      </c>
      <c r="BN31" s="269">
        <v>86</v>
      </c>
      <c r="BO31" s="269">
        <v>74</v>
      </c>
      <c r="BP31" s="269">
        <v>79</v>
      </c>
      <c r="BQ31" s="269">
        <v>84</v>
      </c>
    </row>
    <row r="32" spans="1:69" s="250" customFormat="1" outlineLevel="1" collapsed="1">
      <c r="A32" s="250">
        <f t="shared" ca="1" si="31"/>
        <v>22</v>
      </c>
      <c r="B32" s="270" t="s">
        <v>1670</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31" t="e">
        <f t="shared" si="29"/>
        <v>#DIV/0!</v>
      </c>
      <c r="V32" s="531" t="e">
        <f t="shared" si="29"/>
        <v>#DIV/0!</v>
      </c>
      <c r="W32" s="531" t="e">
        <f t="shared" si="29"/>
        <v>#DIV/0!</v>
      </c>
      <c r="X32" s="531"/>
      <c r="Y32" s="531"/>
      <c r="Z32" s="531"/>
      <c r="AA32" s="531"/>
      <c r="AB32" s="531"/>
      <c r="AC32" s="531"/>
      <c r="AD32" s="531"/>
      <c r="AE32" s="531"/>
      <c r="AF32" s="531"/>
      <c r="AG32" s="531"/>
      <c r="AH32" s="531"/>
      <c r="AI32" s="531"/>
      <c r="AJ32" s="531"/>
      <c r="AK32" s="531"/>
      <c r="AL32" s="531"/>
      <c r="AM32" s="532" t="e">
        <f t="shared" si="30"/>
        <v>#DIV/0!</v>
      </c>
      <c r="AN32" s="532" t="e">
        <f t="shared" si="30"/>
        <v>#DIV/0!</v>
      </c>
      <c r="AO32" s="532" t="e">
        <f t="shared" si="30"/>
        <v>#DIV/0!</v>
      </c>
      <c r="AP32" s="532" t="e">
        <f t="shared" si="30"/>
        <v>#DIV/0!</v>
      </c>
      <c r="AQ32" s="532" t="e">
        <f t="shared" si="30"/>
        <v>#DIV/0!</v>
      </c>
      <c r="AR32" s="532" t="e">
        <f t="shared" si="30"/>
        <v>#DIV/0!</v>
      </c>
      <c r="AS32" s="532" t="e">
        <f t="shared" si="30"/>
        <v>#DIV/0!</v>
      </c>
      <c r="AT32" s="532" t="e">
        <f t="shared" si="30"/>
        <v>#DIV/0!</v>
      </c>
      <c r="AU32" s="532"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69">
        <v>83</v>
      </c>
      <c r="BJ32" s="269">
        <v>91</v>
      </c>
      <c r="BK32" s="269">
        <v>97</v>
      </c>
      <c r="BL32" s="269">
        <v>85</v>
      </c>
      <c r="BM32" s="269">
        <v>90</v>
      </c>
      <c r="BN32" s="269">
        <v>95</v>
      </c>
      <c r="BO32" s="269">
        <v>83</v>
      </c>
      <c r="BP32" s="269">
        <v>88</v>
      </c>
      <c r="BQ32" s="269">
        <v>93</v>
      </c>
    </row>
    <row r="33" spans="1:69" s="250" customFormat="1" outlineLevel="1" collapsed="1">
      <c r="A33" s="250">
        <f t="shared" ca="1" si="31"/>
        <v>23</v>
      </c>
      <c r="B33" s="270" t="s">
        <v>1676</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31" t="e">
        <f t="shared" si="29"/>
        <v>#DIV/0!</v>
      </c>
      <c r="V33" s="531" t="e">
        <f t="shared" si="29"/>
        <v>#DIV/0!</v>
      </c>
      <c r="W33" s="531" t="e">
        <f t="shared" si="29"/>
        <v>#DIV/0!</v>
      </c>
      <c r="X33" s="531"/>
      <c r="Y33" s="531"/>
      <c r="Z33" s="531"/>
      <c r="AA33" s="531"/>
      <c r="AB33" s="531"/>
      <c r="AC33" s="531"/>
      <c r="AD33" s="531"/>
      <c r="AE33" s="531"/>
      <c r="AF33" s="531"/>
      <c r="AG33" s="531"/>
      <c r="AH33" s="531"/>
      <c r="AI33" s="531"/>
      <c r="AJ33" s="531"/>
      <c r="AK33" s="531"/>
      <c r="AL33" s="531"/>
      <c r="AM33" s="532" t="e">
        <f t="shared" si="30"/>
        <v>#DIV/0!</v>
      </c>
      <c r="AN33" s="532" t="e">
        <f t="shared" si="30"/>
        <v>#DIV/0!</v>
      </c>
      <c r="AO33" s="532" t="e">
        <f t="shared" si="30"/>
        <v>#DIV/0!</v>
      </c>
      <c r="AP33" s="532" t="e">
        <f t="shared" si="30"/>
        <v>#DIV/0!</v>
      </c>
      <c r="AQ33" s="532" t="e">
        <f t="shared" si="30"/>
        <v>#DIV/0!</v>
      </c>
      <c r="AR33" s="532" t="e">
        <f t="shared" si="30"/>
        <v>#DIV/0!</v>
      </c>
      <c r="AS33" s="532" t="e">
        <f t="shared" si="30"/>
        <v>#DIV/0!</v>
      </c>
      <c r="AT33" s="532" t="e">
        <f t="shared" si="30"/>
        <v>#DIV/0!</v>
      </c>
      <c r="AU33" s="532"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69">
        <v>99</v>
      </c>
      <c r="BJ33" s="269">
        <v>107</v>
      </c>
      <c r="BK33" s="269">
        <v>113</v>
      </c>
      <c r="BL33" s="269">
        <v>101</v>
      </c>
      <c r="BM33" s="269">
        <v>106</v>
      </c>
      <c r="BN33" s="269">
        <v>111</v>
      </c>
      <c r="BO33" s="269">
        <v>99</v>
      </c>
      <c r="BP33" s="269">
        <v>104</v>
      </c>
      <c r="BQ33" s="269">
        <v>109</v>
      </c>
    </row>
    <row r="34" spans="1:69" s="250" customFormat="1" outlineLevel="1">
      <c r="A34" s="250">
        <f t="shared" ca="1" si="31"/>
        <v>24</v>
      </c>
      <c r="B34" s="270" t="s">
        <v>1067</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31" t="e">
        <f t="shared" ref="U34" si="58">C34&amp;":"&amp;C34+1</f>
        <v>#DIV/0!</v>
      </c>
      <c r="V34" s="531" t="e">
        <f t="shared" ref="V34" si="59">D34&amp;":"&amp;D34+1</f>
        <v>#DIV/0!</v>
      </c>
      <c r="W34" s="531" t="e">
        <f t="shared" ref="W34" si="60">E34&amp;":"&amp;E34+1</f>
        <v>#DIV/0!</v>
      </c>
      <c r="X34" s="531"/>
      <c r="Y34" s="531"/>
      <c r="Z34" s="531"/>
      <c r="AA34" s="531"/>
      <c r="AB34" s="531"/>
      <c r="AC34" s="531"/>
      <c r="AD34" s="531"/>
      <c r="AE34" s="531"/>
      <c r="AF34" s="531"/>
      <c r="AG34" s="531"/>
      <c r="AH34" s="531"/>
      <c r="AI34" s="531"/>
      <c r="AJ34" s="531"/>
      <c r="AK34" s="531"/>
      <c r="AL34" s="531"/>
      <c r="AM34" s="532" t="e">
        <f t="shared" ref="AM34" si="61">AX34</f>
        <v>#DIV/0!</v>
      </c>
      <c r="AN34" s="532" t="e">
        <f t="shared" ref="AN34" si="62">AY34</f>
        <v>#DIV/0!</v>
      </c>
      <c r="AO34" s="532" t="e">
        <f t="shared" ref="AO34" si="63">AZ34</f>
        <v>#DIV/0!</v>
      </c>
      <c r="AP34" s="532" t="e">
        <f t="shared" ref="AP34" si="64">BA34</f>
        <v>#DIV/0!</v>
      </c>
      <c r="AQ34" s="532" t="e">
        <f t="shared" ref="AQ34" si="65">BB34</f>
        <v>#DIV/0!</v>
      </c>
      <c r="AR34" s="532" t="e">
        <f t="shared" ref="AR34" si="66">BC34</f>
        <v>#DIV/0!</v>
      </c>
      <c r="AS34" s="532" t="e">
        <f t="shared" ref="AS34" si="67">BD34</f>
        <v>#DIV/0!</v>
      </c>
      <c r="AT34" s="532" t="e">
        <f t="shared" ref="AT34" si="68">BE34</f>
        <v>#DIV/0!</v>
      </c>
      <c r="AU34" s="532"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69"/>
      <c r="BJ34" s="269"/>
      <c r="BK34" s="269"/>
      <c r="BL34" s="269"/>
      <c r="BM34" s="269"/>
      <c r="BN34" s="269"/>
      <c r="BO34" s="269"/>
      <c r="BP34" s="269"/>
      <c r="BQ34" s="269"/>
    </row>
    <row r="35" spans="1:69" s="250" customFormat="1" outlineLevel="1">
      <c r="A35" s="250">
        <f t="shared" ca="1" si="31"/>
        <v>25</v>
      </c>
      <c r="B35" s="270" t="s">
        <v>1668</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31" t="e">
        <f t="shared" si="29"/>
        <v>#DIV/0!</v>
      </c>
      <c r="V35" s="531" t="e">
        <f t="shared" si="29"/>
        <v>#DIV/0!</v>
      </c>
      <c r="W35" s="531" t="e">
        <f t="shared" si="29"/>
        <v>#DIV/0!</v>
      </c>
      <c r="X35" s="531"/>
      <c r="Y35" s="531"/>
      <c r="Z35" s="531"/>
      <c r="AA35" s="531"/>
      <c r="AB35" s="531"/>
      <c r="AC35" s="531"/>
      <c r="AD35" s="531"/>
      <c r="AE35" s="531"/>
      <c r="AF35" s="531"/>
      <c r="AG35" s="531"/>
      <c r="AH35" s="531"/>
      <c r="AI35" s="531"/>
      <c r="AJ35" s="531"/>
      <c r="AK35" s="531"/>
      <c r="AL35" s="531"/>
      <c r="AM35" s="532" t="e">
        <f t="shared" si="30"/>
        <v>#DIV/0!</v>
      </c>
      <c r="AN35" s="532" t="e">
        <f t="shared" si="30"/>
        <v>#DIV/0!</v>
      </c>
      <c r="AO35" s="532" t="e">
        <f t="shared" si="30"/>
        <v>#DIV/0!</v>
      </c>
      <c r="AP35" s="532" t="e">
        <f t="shared" si="30"/>
        <v>#DIV/0!</v>
      </c>
      <c r="AQ35" s="532" t="e">
        <f t="shared" si="30"/>
        <v>#DIV/0!</v>
      </c>
      <c r="AR35" s="532" t="e">
        <f t="shared" si="30"/>
        <v>#DIV/0!</v>
      </c>
      <c r="AS35" s="532" t="e">
        <f t="shared" si="30"/>
        <v>#DIV/0!</v>
      </c>
      <c r="AT35" s="532" t="e">
        <f t="shared" si="30"/>
        <v>#DIV/0!</v>
      </c>
      <c r="AU35" s="532"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69">
        <v>58</v>
      </c>
      <c r="BJ35" s="269">
        <v>66</v>
      </c>
      <c r="BK35" s="269">
        <v>72</v>
      </c>
      <c r="BL35" s="269">
        <v>62</v>
      </c>
      <c r="BM35" s="269">
        <v>67</v>
      </c>
      <c r="BN35" s="269">
        <v>72</v>
      </c>
      <c r="BO35" s="269">
        <v>58</v>
      </c>
      <c r="BP35" s="269">
        <v>63</v>
      </c>
      <c r="BQ35" s="269">
        <v>68</v>
      </c>
    </row>
    <row r="36" spans="1:69" s="250" customFormat="1" outlineLevel="1" collapsed="1">
      <c r="A36" s="250">
        <f t="shared" ca="1" si="31"/>
        <v>26</v>
      </c>
      <c r="B36" s="270" t="s">
        <v>1677</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31" t="e">
        <f t="shared" si="29"/>
        <v>#DIV/0!</v>
      </c>
      <c r="V36" s="531" t="e">
        <f t="shared" si="29"/>
        <v>#DIV/0!</v>
      </c>
      <c r="W36" s="531" t="e">
        <f t="shared" si="29"/>
        <v>#DIV/0!</v>
      </c>
      <c r="X36" s="531"/>
      <c r="Y36" s="531"/>
      <c r="Z36" s="531"/>
      <c r="AA36" s="531"/>
      <c r="AB36" s="531"/>
      <c r="AC36" s="531"/>
      <c r="AD36" s="531"/>
      <c r="AE36" s="531"/>
      <c r="AF36" s="531"/>
      <c r="AG36" s="531"/>
      <c r="AH36" s="531"/>
      <c r="AI36" s="531"/>
      <c r="AJ36" s="531"/>
      <c r="AK36" s="531"/>
      <c r="AL36" s="531"/>
      <c r="AM36" s="532" t="e">
        <f t="shared" si="30"/>
        <v>#DIV/0!</v>
      </c>
      <c r="AN36" s="532" t="e">
        <f t="shared" si="30"/>
        <v>#DIV/0!</v>
      </c>
      <c r="AO36" s="532" t="e">
        <f t="shared" si="30"/>
        <v>#DIV/0!</v>
      </c>
      <c r="AP36" s="532" t="e">
        <f t="shared" si="30"/>
        <v>#DIV/0!</v>
      </c>
      <c r="AQ36" s="532" t="e">
        <f t="shared" si="30"/>
        <v>#DIV/0!</v>
      </c>
      <c r="AR36" s="532" t="e">
        <f t="shared" si="30"/>
        <v>#DIV/0!</v>
      </c>
      <c r="AS36" s="532" t="e">
        <f t="shared" si="30"/>
        <v>#DIV/0!</v>
      </c>
      <c r="AT36" s="532" t="e">
        <f t="shared" si="30"/>
        <v>#DIV/0!</v>
      </c>
      <c r="AU36" s="532"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69">
        <v>74</v>
      </c>
      <c r="BJ36" s="269">
        <v>82</v>
      </c>
      <c r="BK36" s="269">
        <v>88</v>
      </c>
      <c r="BL36" s="269">
        <v>76</v>
      </c>
      <c r="BM36" s="269">
        <v>81</v>
      </c>
      <c r="BN36" s="269">
        <v>86</v>
      </c>
      <c r="BO36" s="269">
        <v>74</v>
      </c>
      <c r="BP36" s="269">
        <v>79</v>
      </c>
      <c r="BQ36" s="269">
        <v>84</v>
      </c>
    </row>
    <row r="37" spans="1:69" s="250" customFormat="1" outlineLevel="1" collapsed="1">
      <c r="A37" s="250">
        <f t="shared" ca="1" si="31"/>
        <v>27</v>
      </c>
      <c r="B37" s="270" t="s">
        <v>1670</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31" t="e">
        <f t="shared" si="29"/>
        <v>#DIV/0!</v>
      </c>
      <c r="V37" s="531" t="e">
        <f t="shared" si="29"/>
        <v>#DIV/0!</v>
      </c>
      <c r="W37" s="531" t="e">
        <f t="shared" si="29"/>
        <v>#DIV/0!</v>
      </c>
      <c r="X37" s="531"/>
      <c r="Y37" s="531"/>
      <c r="Z37" s="531"/>
      <c r="AA37" s="531"/>
      <c r="AB37" s="531"/>
      <c r="AC37" s="531"/>
      <c r="AD37" s="531"/>
      <c r="AE37" s="531"/>
      <c r="AF37" s="531"/>
      <c r="AG37" s="531"/>
      <c r="AH37" s="531"/>
      <c r="AI37" s="531"/>
      <c r="AJ37" s="531"/>
      <c r="AK37" s="531"/>
      <c r="AL37" s="531"/>
      <c r="AM37" s="532" t="e">
        <f t="shared" si="30"/>
        <v>#DIV/0!</v>
      </c>
      <c r="AN37" s="532" t="e">
        <f t="shared" si="30"/>
        <v>#DIV/0!</v>
      </c>
      <c r="AO37" s="532" t="e">
        <f t="shared" si="30"/>
        <v>#DIV/0!</v>
      </c>
      <c r="AP37" s="532" t="e">
        <f t="shared" si="30"/>
        <v>#DIV/0!</v>
      </c>
      <c r="AQ37" s="532" t="e">
        <f t="shared" si="30"/>
        <v>#DIV/0!</v>
      </c>
      <c r="AR37" s="532" t="e">
        <f t="shared" si="30"/>
        <v>#DIV/0!</v>
      </c>
      <c r="AS37" s="532" t="e">
        <f t="shared" si="30"/>
        <v>#DIV/0!</v>
      </c>
      <c r="AT37" s="532" t="e">
        <f t="shared" si="30"/>
        <v>#DIV/0!</v>
      </c>
      <c r="AU37" s="532"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69">
        <v>83</v>
      </c>
      <c r="BJ37" s="269">
        <v>91</v>
      </c>
      <c r="BK37" s="269">
        <v>97</v>
      </c>
      <c r="BL37" s="269">
        <v>85</v>
      </c>
      <c r="BM37" s="269">
        <v>90</v>
      </c>
      <c r="BN37" s="269">
        <v>95</v>
      </c>
      <c r="BO37" s="269">
        <v>83</v>
      </c>
      <c r="BP37" s="269">
        <v>88</v>
      </c>
      <c r="BQ37" s="269">
        <v>93</v>
      </c>
    </row>
    <row r="38" spans="1:69" s="250" customFormat="1" outlineLevel="1" collapsed="1">
      <c r="A38" s="250">
        <f t="shared" ca="1" si="31"/>
        <v>28</v>
      </c>
      <c r="B38" s="270" t="s">
        <v>1678</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31" t="e">
        <f t="shared" si="29"/>
        <v>#DIV/0!</v>
      </c>
      <c r="V38" s="531" t="e">
        <f t="shared" si="29"/>
        <v>#DIV/0!</v>
      </c>
      <c r="W38" s="531" t="e">
        <f t="shared" si="29"/>
        <v>#DIV/0!</v>
      </c>
      <c r="X38" s="531"/>
      <c r="Y38" s="531"/>
      <c r="Z38" s="531"/>
      <c r="AA38" s="531"/>
      <c r="AB38" s="531"/>
      <c r="AC38" s="531"/>
      <c r="AD38" s="531"/>
      <c r="AE38" s="531"/>
      <c r="AF38" s="531"/>
      <c r="AG38" s="531"/>
      <c r="AH38" s="531"/>
      <c r="AI38" s="531"/>
      <c r="AJ38" s="531"/>
      <c r="AK38" s="531"/>
      <c r="AL38" s="531"/>
      <c r="AM38" s="532" t="e">
        <f t="shared" si="30"/>
        <v>#DIV/0!</v>
      </c>
      <c r="AN38" s="532" t="e">
        <f t="shared" si="30"/>
        <v>#DIV/0!</v>
      </c>
      <c r="AO38" s="532" t="e">
        <f t="shared" si="30"/>
        <v>#DIV/0!</v>
      </c>
      <c r="AP38" s="532" t="e">
        <f t="shared" si="30"/>
        <v>#DIV/0!</v>
      </c>
      <c r="AQ38" s="532" t="e">
        <f t="shared" si="30"/>
        <v>#DIV/0!</v>
      </c>
      <c r="AR38" s="532" t="e">
        <f t="shared" si="30"/>
        <v>#DIV/0!</v>
      </c>
      <c r="AS38" s="532" t="e">
        <f t="shared" si="30"/>
        <v>#DIV/0!</v>
      </c>
      <c r="AT38" s="532" t="e">
        <f t="shared" si="30"/>
        <v>#DIV/0!</v>
      </c>
      <c r="AU38" s="532"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69">
        <v>99</v>
      </c>
      <c r="BJ38" s="269">
        <v>107</v>
      </c>
      <c r="BK38" s="269">
        <v>113</v>
      </c>
      <c r="BL38" s="269">
        <v>101</v>
      </c>
      <c r="BM38" s="269">
        <v>106</v>
      </c>
      <c r="BN38" s="269">
        <v>111</v>
      </c>
      <c r="BO38" s="269">
        <v>99</v>
      </c>
      <c r="BP38" s="269">
        <v>104</v>
      </c>
      <c r="BQ38" s="269">
        <v>109</v>
      </c>
    </row>
    <row r="39" spans="1:69" s="250" customFormat="1" outlineLevel="1">
      <c r="A39" s="250">
        <f t="shared" ca="1" si="31"/>
        <v>29</v>
      </c>
      <c r="B39" s="270" t="s">
        <v>1067</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31" t="e">
        <f t="shared" ref="U39" si="71">C39&amp;":"&amp;C39+1</f>
        <v>#DIV/0!</v>
      </c>
      <c r="V39" s="531" t="e">
        <f t="shared" ref="V39" si="72">D39&amp;":"&amp;D39+1</f>
        <v>#DIV/0!</v>
      </c>
      <c r="W39" s="531" t="e">
        <f t="shared" ref="W39" si="73">E39&amp;":"&amp;E39+1</f>
        <v>#DIV/0!</v>
      </c>
      <c r="X39" s="531"/>
      <c r="Y39" s="531"/>
      <c r="Z39" s="531"/>
      <c r="AA39" s="531"/>
      <c r="AB39" s="531"/>
      <c r="AC39" s="531"/>
      <c r="AD39" s="531"/>
      <c r="AE39" s="531"/>
      <c r="AF39" s="531"/>
      <c r="AG39" s="531"/>
      <c r="AH39" s="531"/>
      <c r="AI39" s="531"/>
      <c r="AJ39" s="531"/>
      <c r="AK39" s="531"/>
      <c r="AL39" s="531"/>
      <c r="AM39" s="532" t="e">
        <f t="shared" ref="AM39" si="74">AX39</f>
        <v>#DIV/0!</v>
      </c>
      <c r="AN39" s="532" t="e">
        <f t="shared" ref="AN39" si="75">AY39</f>
        <v>#DIV/0!</v>
      </c>
      <c r="AO39" s="532" t="e">
        <f t="shared" ref="AO39" si="76">AZ39</f>
        <v>#DIV/0!</v>
      </c>
      <c r="AP39" s="532" t="e">
        <f t="shared" ref="AP39" si="77">BA39</f>
        <v>#DIV/0!</v>
      </c>
      <c r="AQ39" s="532" t="e">
        <f t="shared" ref="AQ39" si="78">BB39</f>
        <v>#DIV/0!</v>
      </c>
      <c r="AR39" s="532" t="e">
        <f t="shared" ref="AR39" si="79">BC39</f>
        <v>#DIV/0!</v>
      </c>
      <c r="AS39" s="532" t="e">
        <f t="shared" ref="AS39" si="80">BD39</f>
        <v>#DIV/0!</v>
      </c>
      <c r="AT39" s="532" t="e">
        <f t="shared" ref="AT39" si="81">BE39</f>
        <v>#DIV/0!</v>
      </c>
      <c r="AU39" s="532"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69"/>
      <c r="BJ39" s="269"/>
      <c r="BK39" s="269"/>
      <c r="BL39" s="269"/>
      <c r="BM39" s="269"/>
      <c r="BN39" s="269"/>
      <c r="BO39" s="269"/>
      <c r="BP39" s="269"/>
      <c r="BQ39" s="269"/>
    </row>
    <row r="40" spans="1:69" s="250" customFormat="1" outlineLevel="1">
      <c r="A40" s="250">
        <f t="shared" ca="1" si="31"/>
        <v>30</v>
      </c>
      <c r="B40" s="270" t="s">
        <v>1668</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31" t="e">
        <f t="shared" ref="U40:W43" si="84">C40&amp;":"&amp;C40+1</f>
        <v>#DIV/0!</v>
      </c>
      <c r="V40" s="531" t="e">
        <f t="shared" si="84"/>
        <v>#DIV/0!</v>
      </c>
      <c r="W40" s="531" t="e">
        <f t="shared" si="84"/>
        <v>#DIV/0!</v>
      </c>
      <c r="X40" s="531"/>
      <c r="Y40" s="531"/>
      <c r="Z40" s="531"/>
      <c r="AA40" s="531"/>
      <c r="AB40" s="531"/>
      <c r="AC40" s="531"/>
      <c r="AD40" s="531"/>
      <c r="AE40" s="531"/>
      <c r="AF40" s="531"/>
      <c r="AG40" s="531"/>
      <c r="AH40" s="531"/>
      <c r="AI40" s="531"/>
      <c r="AJ40" s="531"/>
      <c r="AK40" s="531"/>
      <c r="AL40" s="531"/>
      <c r="AM40" s="532" t="e">
        <f t="shared" ref="AM40:AU43" si="85">AX40</f>
        <v>#DIV/0!</v>
      </c>
      <c r="AN40" s="532" t="e">
        <f t="shared" si="85"/>
        <v>#DIV/0!</v>
      </c>
      <c r="AO40" s="532" t="e">
        <f t="shared" si="85"/>
        <v>#DIV/0!</v>
      </c>
      <c r="AP40" s="532" t="e">
        <f t="shared" si="85"/>
        <v>#DIV/0!</v>
      </c>
      <c r="AQ40" s="532" t="e">
        <f t="shared" si="85"/>
        <v>#DIV/0!</v>
      </c>
      <c r="AR40" s="532" t="e">
        <f t="shared" si="85"/>
        <v>#DIV/0!</v>
      </c>
      <c r="AS40" s="532" t="e">
        <f t="shared" si="85"/>
        <v>#DIV/0!</v>
      </c>
      <c r="AT40" s="532" t="e">
        <f t="shared" si="85"/>
        <v>#DIV/0!</v>
      </c>
      <c r="AU40" s="532"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69">
        <v>58</v>
      </c>
      <c r="BJ40" s="269">
        <v>66</v>
      </c>
      <c r="BK40" s="269">
        <v>72</v>
      </c>
      <c r="BL40" s="269">
        <v>62</v>
      </c>
      <c r="BM40" s="269">
        <v>67</v>
      </c>
      <c r="BN40" s="269">
        <v>72</v>
      </c>
      <c r="BO40" s="269">
        <v>58</v>
      </c>
      <c r="BP40" s="269">
        <v>63</v>
      </c>
      <c r="BQ40" s="269">
        <v>68</v>
      </c>
    </row>
    <row r="41" spans="1:69" s="250" customFormat="1" outlineLevel="1" collapsed="1">
      <c r="A41" s="250">
        <f t="shared" ca="1" si="31"/>
        <v>31</v>
      </c>
      <c r="B41" s="270" t="s">
        <v>1679</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31" t="e">
        <f t="shared" si="84"/>
        <v>#DIV/0!</v>
      </c>
      <c r="V41" s="531" t="e">
        <f t="shared" si="84"/>
        <v>#DIV/0!</v>
      </c>
      <c r="W41" s="531" t="e">
        <f t="shared" si="84"/>
        <v>#DIV/0!</v>
      </c>
      <c r="X41" s="531"/>
      <c r="Y41" s="531"/>
      <c r="Z41" s="531"/>
      <c r="AA41" s="531"/>
      <c r="AB41" s="531"/>
      <c r="AC41" s="531"/>
      <c r="AD41" s="531"/>
      <c r="AE41" s="531"/>
      <c r="AF41" s="531"/>
      <c r="AG41" s="531"/>
      <c r="AH41" s="531"/>
      <c r="AI41" s="531"/>
      <c r="AJ41" s="531"/>
      <c r="AK41" s="531"/>
      <c r="AL41" s="531"/>
      <c r="AM41" s="532" t="e">
        <f t="shared" si="85"/>
        <v>#DIV/0!</v>
      </c>
      <c r="AN41" s="532" t="e">
        <f t="shared" si="85"/>
        <v>#DIV/0!</v>
      </c>
      <c r="AO41" s="532" t="e">
        <f t="shared" si="85"/>
        <v>#DIV/0!</v>
      </c>
      <c r="AP41" s="532" t="e">
        <f t="shared" si="85"/>
        <v>#DIV/0!</v>
      </c>
      <c r="AQ41" s="532" t="e">
        <f t="shared" si="85"/>
        <v>#DIV/0!</v>
      </c>
      <c r="AR41" s="532" t="e">
        <f t="shared" si="85"/>
        <v>#DIV/0!</v>
      </c>
      <c r="AS41" s="532" t="e">
        <f t="shared" si="85"/>
        <v>#DIV/0!</v>
      </c>
      <c r="AT41" s="532" t="e">
        <f t="shared" si="85"/>
        <v>#DIV/0!</v>
      </c>
      <c r="AU41" s="532"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69">
        <v>74</v>
      </c>
      <c r="BJ41" s="269">
        <v>82</v>
      </c>
      <c r="BK41" s="269">
        <v>88</v>
      </c>
      <c r="BL41" s="269">
        <v>76</v>
      </c>
      <c r="BM41" s="269">
        <v>81</v>
      </c>
      <c r="BN41" s="269">
        <v>86</v>
      </c>
      <c r="BO41" s="269">
        <v>74</v>
      </c>
      <c r="BP41" s="269">
        <v>79</v>
      </c>
      <c r="BQ41" s="269">
        <v>84</v>
      </c>
    </row>
    <row r="42" spans="1:69" s="250" customFormat="1" outlineLevel="1" collapsed="1">
      <c r="A42" s="250">
        <f t="shared" ca="1" si="31"/>
        <v>32</v>
      </c>
      <c r="B42" s="270" t="s">
        <v>1670</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31" t="e">
        <f t="shared" si="84"/>
        <v>#DIV/0!</v>
      </c>
      <c r="V42" s="531" t="e">
        <f t="shared" si="84"/>
        <v>#DIV/0!</v>
      </c>
      <c r="W42" s="531" t="e">
        <f t="shared" si="84"/>
        <v>#DIV/0!</v>
      </c>
      <c r="X42" s="531"/>
      <c r="Y42" s="531"/>
      <c r="Z42" s="531"/>
      <c r="AA42" s="531"/>
      <c r="AB42" s="531"/>
      <c r="AC42" s="531"/>
      <c r="AD42" s="531"/>
      <c r="AE42" s="531"/>
      <c r="AF42" s="531"/>
      <c r="AG42" s="531"/>
      <c r="AH42" s="531"/>
      <c r="AI42" s="531"/>
      <c r="AJ42" s="531"/>
      <c r="AK42" s="531"/>
      <c r="AL42" s="531"/>
      <c r="AM42" s="532" t="e">
        <f t="shared" si="85"/>
        <v>#DIV/0!</v>
      </c>
      <c r="AN42" s="532" t="e">
        <f t="shared" si="85"/>
        <v>#DIV/0!</v>
      </c>
      <c r="AO42" s="532" t="e">
        <f t="shared" si="85"/>
        <v>#DIV/0!</v>
      </c>
      <c r="AP42" s="532" t="e">
        <f t="shared" si="85"/>
        <v>#DIV/0!</v>
      </c>
      <c r="AQ42" s="532" t="e">
        <f t="shared" si="85"/>
        <v>#DIV/0!</v>
      </c>
      <c r="AR42" s="532" t="e">
        <f t="shared" si="85"/>
        <v>#DIV/0!</v>
      </c>
      <c r="AS42" s="532" t="e">
        <f t="shared" si="85"/>
        <v>#DIV/0!</v>
      </c>
      <c r="AT42" s="532" t="e">
        <f t="shared" si="85"/>
        <v>#DIV/0!</v>
      </c>
      <c r="AU42" s="532"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69">
        <v>83</v>
      </c>
      <c r="BJ42" s="269">
        <v>91</v>
      </c>
      <c r="BK42" s="269">
        <v>97</v>
      </c>
      <c r="BL42" s="269">
        <v>85</v>
      </c>
      <c r="BM42" s="269">
        <v>90</v>
      </c>
      <c r="BN42" s="269">
        <v>95</v>
      </c>
      <c r="BO42" s="269">
        <v>83</v>
      </c>
      <c r="BP42" s="269">
        <v>88</v>
      </c>
      <c r="BQ42" s="269">
        <v>93</v>
      </c>
    </row>
    <row r="43" spans="1:69" s="250" customFormat="1" outlineLevel="1" collapsed="1">
      <c r="A43" s="250">
        <f t="shared" ca="1" si="31"/>
        <v>33</v>
      </c>
      <c r="B43" s="270" t="s">
        <v>1680</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31" t="e">
        <f t="shared" si="84"/>
        <v>#DIV/0!</v>
      </c>
      <c r="V43" s="531" t="e">
        <f t="shared" si="84"/>
        <v>#DIV/0!</v>
      </c>
      <c r="W43" s="531" t="e">
        <f t="shared" si="84"/>
        <v>#DIV/0!</v>
      </c>
      <c r="X43" s="531"/>
      <c r="Y43" s="531"/>
      <c r="Z43" s="531"/>
      <c r="AA43" s="531"/>
      <c r="AB43" s="531"/>
      <c r="AC43" s="531"/>
      <c r="AD43" s="531"/>
      <c r="AE43" s="531"/>
      <c r="AF43" s="531"/>
      <c r="AG43" s="531"/>
      <c r="AH43" s="531"/>
      <c r="AI43" s="531"/>
      <c r="AJ43" s="531"/>
      <c r="AK43" s="531"/>
      <c r="AL43" s="531"/>
      <c r="AM43" s="532" t="e">
        <f t="shared" si="85"/>
        <v>#DIV/0!</v>
      </c>
      <c r="AN43" s="532" t="e">
        <f t="shared" si="85"/>
        <v>#DIV/0!</v>
      </c>
      <c r="AO43" s="532" t="e">
        <f t="shared" si="85"/>
        <v>#DIV/0!</v>
      </c>
      <c r="AP43" s="532" t="e">
        <f t="shared" si="85"/>
        <v>#DIV/0!</v>
      </c>
      <c r="AQ43" s="532" t="e">
        <f t="shared" si="85"/>
        <v>#DIV/0!</v>
      </c>
      <c r="AR43" s="532" t="e">
        <f t="shared" si="85"/>
        <v>#DIV/0!</v>
      </c>
      <c r="AS43" s="532" t="e">
        <f t="shared" si="85"/>
        <v>#DIV/0!</v>
      </c>
      <c r="AT43" s="532" t="e">
        <f t="shared" si="85"/>
        <v>#DIV/0!</v>
      </c>
      <c r="AU43" s="532"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69">
        <v>99</v>
      </c>
      <c r="BJ43" s="269">
        <v>107</v>
      </c>
      <c r="BK43" s="269">
        <v>113</v>
      </c>
      <c r="BL43" s="269">
        <v>101</v>
      </c>
      <c r="BM43" s="269">
        <v>106</v>
      </c>
      <c r="BN43" s="269">
        <v>111</v>
      </c>
      <c r="BO43" s="269">
        <v>99</v>
      </c>
      <c r="BP43" s="269">
        <v>104</v>
      </c>
      <c r="BQ43" s="269">
        <v>109</v>
      </c>
    </row>
    <row r="44" spans="1:69" outlineLevel="1">
      <c r="B44" s="280"/>
      <c r="C44" s="281" t="s">
        <v>567</v>
      </c>
      <c r="D44" s="282"/>
      <c r="E44" s="283"/>
      <c r="F44" s="281" t="s">
        <v>1107</v>
      </c>
      <c r="G44" s="281"/>
      <c r="H44" s="31"/>
      <c r="I44" s="31"/>
      <c r="J44" s="31"/>
      <c r="K44" s="31"/>
      <c r="L44" s="31"/>
      <c r="M44" s="31"/>
      <c r="N44" s="31"/>
      <c r="O44" s="31"/>
      <c r="P44" s="31"/>
      <c r="Q44" s="31"/>
      <c r="R44" s="31"/>
      <c r="S44" s="31"/>
      <c r="T44" s="31"/>
    </row>
    <row r="45" spans="1:69" ht="16" outlineLevel="1">
      <c r="B45" s="284" t="s">
        <v>1131</v>
      </c>
      <c r="C45" s="285">
        <v>2</v>
      </c>
      <c r="D45" s="285">
        <v>24</v>
      </c>
      <c r="E45" s="250"/>
      <c r="F45" s="286">
        <f>i.TOLoffset_r1*6</f>
        <v>12</v>
      </c>
      <c r="G45" s="286">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1801</v>
      </c>
      <c r="G67" t="s">
        <v>1802</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1801</v>
      </c>
    </row>
    <row r="106" spans="1:11" ht="36" outlineLevel="1">
      <c r="C106" s="27" t="s">
        <v>957</v>
      </c>
      <c r="D106" s="210" t="s">
        <v>1488</v>
      </c>
      <c r="E106" s="210" t="s">
        <v>1489</v>
      </c>
      <c r="F106" s="210" t="s">
        <v>1489</v>
      </c>
      <c r="G106" s="210" t="s">
        <v>1489</v>
      </c>
    </row>
    <row r="107" spans="1:11" outlineLevel="1">
      <c r="C107" s="27"/>
      <c r="D107" s="210"/>
      <c r="E107" s="537" t="s">
        <v>1709</v>
      </c>
      <c r="F107" s="537" t="s">
        <v>1710</v>
      </c>
      <c r="G107" s="537" t="s">
        <v>1711</v>
      </c>
    </row>
    <row r="108" spans="1:11" outlineLevel="1">
      <c r="A108">
        <v>1</v>
      </c>
      <c r="B108" t="s">
        <v>836</v>
      </c>
      <c r="C108" s="106">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837</v>
      </c>
      <c r="C109" s="108">
        <v>43</v>
      </c>
      <c r="D109" s="476" t="str">
        <f>TEXT($C109,"0")&amp;":"&amp;TEXT($C109+1,"0")</f>
        <v>43:44</v>
      </c>
      <c r="E109" s="478" t="str">
        <f>TEXT($C109-18,"0")&amp;":"&amp;TEXT($C109-17,"0")</f>
        <v>25:26</v>
      </c>
      <c r="F109" s="478" t="str">
        <f t="shared" si="104"/>
        <v>25:26</v>
      </c>
      <c r="G109" s="478" t="str">
        <f t="shared" si="104"/>
        <v>25:26</v>
      </c>
    </row>
    <row r="110" spans="1:11" outlineLevel="1">
      <c r="A110">
        <v>3</v>
      </c>
      <c r="B110" t="s">
        <v>393</v>
      </c>
      <c r="C110" s="109">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1435</v>
      </c>
      <c r="C115" s="32">
        <v>0.25</v>
      </c>
      <c r="D115" s="32">
        <v>500000</v>
      </c>
      <c r="E115" s="463">
        <v>2</v>
      </c>
      <c r="F115" s="464">
        <v>0.03</v>
      </c>
      <c r="G115" s="464">
        <v>0.03</v>
      </c>
      <c r="H115" s="390">
        <v>0</v>
      </c>
      <c r="I115" s="390">
        <v>2</v>
      </c>
      <c r="J115" s="390" t="b">
        <v>0</v>
      </c>
      <c r="K115" s="390">
        <v>0.85</v>
      </c>
      <c r="L115" s="390">
        <v>0.85</v>
      </c>
      <c r="M115" s="390">
        <v>0</v>
      </c>
    </row>
    <row r="116" spans="1:13"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1437</v>
      </c>
      <c r="C117" s="32">
        <v>0.5</v>
      </c>
      <c r="D117" s="32">
        <v>1000000</v>
      </c>
      <c r="M117" s="390">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3" t="s">
        <v>1442</v>
      </c>
      <c r="C122" s="463" t="b">
        <v>0</v>
      </c>
      <c r="D122" s="463" t="b">
        <v>0</v>
      </c>
      <c r="E122" s="463" t="s">
        <v>31</v>
      </c>
      <c r="F122" s="463" t="s">
        <v>31</v>
      </c>
      <c r="G122" s="463" t="s">
        <v>31</v>
      </c>
    </row>
    <row r="123" spans="1:13" outlineLevel="1">
      <c r="A123">
        <v>2</v>
      </c>
      <c r="B123" s="463" t="s">
        <v>1443</v>
      </c>
      <c r="C123" s="463" t="b">
        <v>1</v>
      </c>
      <c r="D123" s="463" t="b">
        <v>1</v>
      </c>
      <c r="E123" s="463">
        <v>1</v>
      </c>
      <c r="F123" s="463">
        <v>3.0000000000000001E-6</v>
      </c>
      <c r="G123" s="463" t="s">
        <v>31</v>
      </c>
    </row>
    <row r="124" spans="1:13" outlineLevel="1">
      <c r="A124">
        <v>3</v>
      </c>
      <c r="B124" s="463" t="s">
        <v>1444</v>
      </c>
      <c r="C124" s="463" t="b">
        <v>1</v>
      </c>
      <c r="D124" s="463" t="b">
        <v>1</v>
      </c>
      <c r="E124" s="463">
        <v>1</v>
      </c>
      <c r="F124" s="463">
        <v>5.0000000000000004E-6</v>
      </c>
      <c r="G124" s="463" t="s">
        <v>31</v>
      </c>
    </row>
    <row r="125" spans="1:13" outlineLevel="1">
      <c r="A125">
        <v>4</v>
      </c>
      <c r="B125" s="463" t="s">
        <v>1445</v>
      </c>
      <c r="C125" s="463" t="b">
        <v>1</v>
      </c>
      <c r="D125" s="463" t="b">
        <v>1</v>
      </c>
      <c r="E125" s="463">
        <v>2</v>
      </c>
      <c r="F125" s="463" t="s">
        <v>31</v>
      </c>
      <c r="G125" s="463">
        <v>0.3</v>
      </c>
    </row>
    <row r="126" spans="1:13" outlineLevel="1">
      <c r="A126">
        <v>5</v>
      </c>
      <c r="B126" s="463" t="s">
        <v>1446</v>
      </c>
      <c r="C126" s="463" t="b">
        <v>1</v>
      </c>
      <c r="D126" s="463" t="b">
        <v>1</v>
      </c>
      <c r="E126" s="463">
        <v>2</v>
      </c>
      <c r="F126" s="463" t="s">
        <v>31</v>
      </c>
      <c r="G126" s="463">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1">
        <v>0.5</v>
      </c>
      <c r="F131" s="331">
        <v>0.85</v>
      </c>
      <c r="G131" s="331">
        <v>1</v>
      </c>
      <c r="H131" s="331">
        <v>0.5</v>
      </c>
      <c r="I131" s="331">
        <v>0.85</v>
      </c>
      <c r="J131" s="331">
        <v>1</v>
      </c>
    </row>
    <row r="132" spans="1:192" outlineLevel="1">
      <c r="A132">
        <v>1</v>
      </c>
      <c r="B132" t="s">
        <v>838</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839</v>
      </c>
      <c r="C133" s="332">
        <v>-0.06</v>
      </c>
      <c r="D133" s="332">
        <v>0.01</v>
      </c>
      <c r="E133" s="336">
        <f t="shared" si="105"/>
        <v>-0.03</v>
      </c>
      <c r="F133" s="167">
        <f t="shared" si="105"/>
        <v>-5.0999999999999997E-2</v>
      </c>
      <c r="G133" s="337">
        <f t="shared" si="105"/>
        <v>-0.06</v>
      </c>
      <c r="H133" s="336">
        <f t="shared" si="106"/>
        <v>5.0000000000000001E-3</v>
      </c>
      <c r="I133" s="167">
        <f t="shared" si="106"/>
        <v>8.5000000000000006E-3</v>
      </c>
      <c r="J133" s="337">
        <f t="shared" si="106"/>
        <v>0.01</v>
      </c>
    </row>
    <row r="134" spans="1:192" outlineLevel="1">
      <c r="A134">
        <v>3</v>
      </c>
      <c r="B134" t="s">
        <v>840</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6"/>
      <c r="D135" s="536"/>
      <c r="E135" s="167"/>
      <c r="F135" s="167"/>
      <c r="G135" s="167"/>
      <c r="H135" s="167"/>
      <c r="I135" s="167"/>
      <c r="J135" s="167"/>
    </row>
    <row r="136" spans="1:192" outlineLevel="1"/>
    <row r="137" spans="1:192">
      <c r="BX137" t="s">
        <v>1155</v>
      </c>
      <c r="CE137" t="s">
        <v>1155</v>
      </c>
    </row>
    <row r="138" spans="1:192" ht="18" collapsed="1">
      <c r="A138" s="219"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hidden="1" outlineLevel="1">
      <c r="A141" s="167">
        <v>1</v>
      </c>
      <c r="B141" s="167"/>
      <c r="C141" s="330">
        <v>0</v>
      </c>
      <c r="D141" s="173" t="b">
        <v>0</v>
      </c>
      <c r="E141" s="173">
        <v>50</v>
      </c>
      <c r="F141" s="327" t="s">
        <v>1222</v>
      </c>
      <c r="G141" s="328">
        <f>IF(F142="","-",F142-1)</f>
        <v>329</v>
      </c>
      <c r="H141" s="328" t="s">
        <v>31</v>
      </c>
      <c r="I141" s="328">
        <v>0</v>
      </c>
      <c r="J141" s="328">
        <v>0</v>
      </c>
      <c r="K141" s="328">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8"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1801</v>
      </c>
      <c r="F200" s="167" t="s">
        <v>1802</v>
      </c>
      <c r="G200" s="167"/>
      <c r="H200" s="167" t="s">
        <v>1101</v>
      </c>
      <c r="I200" s="167"/>
      <c r="J200" s="167"/>
      <c r="K200" s="167"/>
      <c r="L200" s="167"/>
      <c r="M200" s="167"/>
      <c r="N200" s="167"/>
    </row>
    <row r="201" spans="1:47" ht="63"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20">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20">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20">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20">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20">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20">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1801</v>
      </c>
      <c r="J211" s="172"/>
      <c r="K211" s="172"/>
      <c r="L211" s="172" t="s">
        <v>1802</v>
      </c>
      <c r="M211" s="172"/>
      <c r="N211" s="172"/>
    </row>
    <row r="212" spans="1:14" hidden="1" outlineLevel="1">
      <c r="C212" s="174">
        <v>287</v>
      </c>
      <c r="D212" s="421">
        <v>321</v>
      </c>
      <c r="E212" s="421">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3">
        <f t="shared" ref="C213:E218" si="146">C$212+CHOOSE(d.Region,F213,I213,L213)</f>
        <v>287</v>
      </c>
      <c r="D213" s="334">
        <f t="shared" si="146"/>
        <v>321</v>
      </c>
      <c r="E213" s="335">
        <f t="shared" si="146"/>
        <v>356</v>
      </c>
      <c r="F213" s="418"/>
      <c r="G213" s="221"/>
      <c r="H213" s="221"/>
      <c r="I213" s="221"/>
      <c r="J213" s="221"/>
      <c r="K213" s="221"/>
      <c r="L213" s="221"/>
      <c r="M213" s="221"/>
      <c r="N213" s="221"/>
    </row>
    <row r="214" spans="1:14" hidden="1" outlineLevel="1">
      <c r="A214">
        <v>2</v>
      </c>
      <c r="B214" t="s">
        <v>1100</v>
      </c>
      <c r="C214" s="336">
        <f t="shared" si="146"/>
        <v>287</v>
      </c>
      <c r="D214" s="167">
        <f t="shared" si="146"/>
        <v>321</v>
      </c>
      <c r="E214" s="337">
        <f t="shared" si="146"/>
        <v>356</v>
      </c>
      <c r="F214" s="418"/>
      <c r="G214" s="221"/>
      <c r="H214" s="221"/>
      <c r="I214" s="221"/>
      <c r="J214" s="221"/>
      <c r="K214" s="221"/>
      <c r="L214" s="221"/>
      <c r="M214" s="221"/>
      <c r="N214" s="221"/>
    </row>
    <row r="215" spans="1:14" hidden="1" outlineLevel="1">
      <c r="A215">
        <v>3</v>
      </c>
      <c r="B215" t="s">
        <v>1099</v>
      </c>
      <c r="C215" s="336">
        <f t="shared" si="146"/>
        <v>287</v>
      </c>
      <c r="D215" s="167">
        <f t="shared" si="146"/>
        <v>321</v>
      </c>
      <c r="E215" s="337">
        <f t="shared" si="146"/>
        <v>356</v>
      </c>
      <c r="F215" s="418"/>
      <c r="G215" s="221"/>
      <c r="H215" s="221"/>
      <c r="I215" s="221"/>
      <c r="J215" s="221"/>
      <c r="K215" s="221"/>
      <c r="L215" s="221"/>
      <c r="M215" s="221"/>
      <c r="N215" s="221"/>
    </row>
    <row r="216" spans="1:14" hidden="1" outlineLevel="1">
      <c r="A216">
        <v>4</v>
      </c>
      <c r="B216" t="s">
        <v>929</v>
      </c>
      <c r="C216" s="336">
        <f t="shared" si="146"/>
        <v>287</v>
      </c>
      <c r="D216" s="167">
        <f t="shared" si="146"/>
        <v>321</v>
      </c>
      <c r="E216" s="337">
        <f t="shared" si="146"/>
        <v>356</v>
      </c>
      <c r="F216" s="418"/>
      <c r="G216" s="221"/>
      <c r="H216" s="221"/>
      <c r="I216" s="221"/>
      <c r="J216" s="221"/>
      <c r="K216" s="221"/>
      <c r="L216" s="221"/>
      <c r="M216" s="221"/>
      <c r="N216" s="221"/>
    </row>
    <row r="217" spans="1:14" hidden="1" outlineLevel="1">
      <c r="A217">
        <v>5</v>
      </c>
      <c r="B217" t="s">
        <v>954</v>
      </c>
      <c r="C217" s="336">
        <f t="shared" ref="C217" si="147">C$212+CHOOSE(d.Region,F217,I217,L217)</f>
        <v>287</v>
      </c>
      <c r="D217" s="167">
        <f t="shared" ref="D217" si="148">D$212+CHOOSE(d.Region,G217,J217,M217)</f>
        <v>321</v>
      </c>
      <c r="E217" s="337">
        <f t="shared" ref="E217" si="149">E$212+CHOOSE(d.Region,H217,K217,N217)</f>
        <v>356</v>
      </c>
      <c r="F217" s="418"/>
      <c r="G217" s="221"/>
      <c r="H217" s="221"/>
      <c r="I217" s="221"/>
      <c r="J217" s="221"/>
      <c r="K217" s="221"/>
      <c r="L217" s="221"/>
      <c r="M217" s="221"/>
      <c r="N217" s="221"/>
    </row>
    <row r="218" spans="1:14" hidden="1" outlineLevel="1">
      <c r="A218">
        <v>6</v>
      </c>
      <c r="B218" t="s">
        <v>1482</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1801</v>
      </c>
      <c r="J222" s="172"/>
      <c r="K222" s="172"/>
      <c r="L222" s="172" t="s">
        <v>1802</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369</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1040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1765</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4">
        <f t="shared" ref="C236:H236" si="164">INDEX(i.Periods,C$234+1,1+d.TOL+(C$231-1)*3)</f>
        <v>49</v>
      </c>
      <c r="D236" s="534">
        <f t="shared" si="164"/>
        <v>54</v>
      </c>
      <c r="E236" s="534">
        <f t="shared" si="164"/>
        <v>69</v>
      </c>
      <c r="F236" s="534">
        <f t="shared" si="164"/>
        <v>76</v>
      </c>
      <c r="G236" s="534">
        <f t="shared" si="164"/>
        <v>84</v>
      </c>
      <c r="H236" s="534">
        <f t="shared" si="164"/>
        <v>102</v>
      </c>
      <c r="I236" s="534">
        <f t="shared" ref="I236:AK236" si="165">INDEX(i.Periods,I$234+1,1+d.TOL+(I$231-1)*3)</f>
        <v>51</v>
      </c>
      <c r="J236" s="534">
        <f t="shared" si="165"/>
        <v>56</v>
      </c>
      <c r="K236" s="534">
        <f t="shared" si="165"/>
        <v>71</v>
      </c>
      <c r="L236" s="534">
        <f t="shared" si="165"/>
        <v>78</v>
      </c>
      <c r="M236" s="534">
        <f t="shared" si="165"/>
        <v>86</v>
      </c>
      <c r="N236" s="534">
        <f t="shared" si="165"/>
        <v>102</v>
      </c>
      <c r="O236" s="534">
        <f t="shared" si="165"/>
        <v>54</v>
      </c>
      <c r="P236" s="534">
        <f t="shared" si="165"/>
        <v>59</v>
      </c>
      <c r="Q236" s="534">
        <f t="shared" si="165"/>
        <v>74</v>
      </c>
      <c r="R236" s="534">
        <f t="shared" si="165"/>
        <v>81</v>
      </c>
      <c r="S236" s="534">
        <f t="shared" si="165"/>
        <v>89</v>
      </c>
      <c r="T236" s="534">
        <f t="shared" si="165"/>
        <v>102</v>
      </c>
      <c r="U236" s="534">
        <f t="shared" si="165"/>
        <v>56</v>
      </c>
      <c r="V236" s="534">
        <f t="shared" si="165"/>
        <v>61</v>
      </c>
      <c r="W236" s="534">
        <f t="shared" si="165"/>
        <v>76</v>
      </c>
      <c r="X236" s="534">
        <f t="shared" si="165"/>
        <v>83</v>
      </c>
      <c r="Y236" s="534">
        <f t="shared" si="165"/>
        <v>91</v>
      </c>
      <c r="Z236" s="534">
        <f t="shared" si="165"/>
        <v>102</v>
      </c>
      <c r="AA236" s="534">
        <f t="shared" si="165"/>
        <v>58</v>
      </c>
      <c r="AB236" s="534">
        <f t="shared" si="165"/>
        <v>63</v>
      </c>
      <c r="AC236" s="534">
        <f t="shared" si="165"/>
        <v>78</v>
      </c>
      <c r="AD236" s="534">
        <f t="shared" si="165"/>
        <v>85</v>
      </c>
      <c r="AE236" s="534">
        <f t="shared" si="165"/>
        <v>93</v>
      </c>
      <c r="AF236" s="534">
        <f t="shared" si="165"/>
        <v>102</v>
      </c>
      <c r="AG236" s="534">
        <f t="shared" si="165"/>
        <v>49</v>
      </c>
      <c r="AH236" s="534">
        <f t="shared" si="165"/>
        <v>54</v>
      </c>
      <c r="AI236" s="534">
        <f t="shared" si="165"/>
        <v>69</v>
      </c>
      <c r="AJ236" s="534">
        <f t="shared" si="165"/>
        <v>76</v>
      </c>
      <c r="AK236" s="534">
        <f t="shared" si="165"/>
        <v>84</v>
      </c>
      <c r="AL236" s="534">
        <f t="shared" ref="AL236:AQ236" si="166">INDEX(i.Periods,AL$234+1,1+d.TOL+(AL$231-1)*3)</f>
        <v>102</v>
      </c>
      <c r="AM236" s="534">
        <f t="shared" si="166"/>
        <v>114</v>
      </c>
      <c r="AN236" s="534">
        <f t="shared" si="166"/>
        <v>121</v>
      </c>
      <c r="AO236" s="534">
        <f t="shared" si="166"/>
        <v>129</v>
      </c>
      <c r="AP236" s="534">
        <f t="shared" si="166"/>
        <v>137</v>
      </c>
      <c r="AQ236" s="534">
        <f t="shared" si="166"/>
        <v>154</v>
      </c>
      <c r="AR236" s="534">
        <f t="shared" ref="AR236:BK236" si="167">INDEX(i.Periods,AR$234+1,1+d.TOL+(AR$231-1)*3)</f>
        <v>167</v>
      </c>
      <c r="AS236" s="534">
        <f t="shared" si="167"/>
        <v>173</v>
      </c>
      <c r="AT236" s="534">
        <f t="shared" si="167"/>
        <v>181</v>
      </c>
      <c r="AU236" s="534">
        <f t="shared" si="167"/>
        <v>189</v>
      </c>
      <c r="AV236" s="534">
        <f t="shared" si="167"/>
        <v>206</v>
      </c>
      <c r="AW236" s="534">
        <f t="shared" si="167"/>
        <v>219</v>
      </c>
      <c r="AX236" s="534">
        <f t="shared" si="167"/>
        <v>225</v>
      </c>
      <c r="AY236" s="534">
        <f t="shared" si="167"/>
        <v>233</v>
      </c>
      <c r="AZ236" s="534">
        <f t="shared" si="167"/>
        <v>241</v>
      </c>
      <c r="BA236" s="534">
        <f t="shared" si="167"/>
        <v>258</v>
      </c>
      <c r="BB236" s="534">
        <f t="shared" si="167"/>
        <v>271</v>
      </c>
      <c r="BC236" s="534">
        <f t="shared" si="167"/>
        <v>277</v>
      </c>
      <c r="BD236" s="534">
        <f t="shared" si="167"/>
        <v>285</v>
      </c>
      <c r="BE236" s="534">
        <f t="shared" si="167"/>
        <v>293</v>
      </c>
      <c r="BF236" s="534">
        <f t="shared" si="167"/>
        <v>310</v>
      </c>
      <c r="BG236" s="534">
        <f t="shared" si="167"/>
        <v>323</v>
      </c>
      <c r="BH236" s="534">
        <f t="shared" si="167"/>
        <v>329</v>
      </c>
      <c r="BI236" s="534">
        <f t="shared" si="167"/>
        <v>337</v>
      </c>
      <c r="BJ236" s="534">
        <f t="shared" si="167"/>
        <v>345</v>
      </c>
      <c r="BK236" s="534">
        <f t="shared" si="167"/>
        <v>362</v>
      </c>
    </row>
    <row r="237" spans="1:64" ht="56.25" customHeight="1" outlineLevel="1">
      <c r="A237">
        <v>1</v>
      </c>
      <c r="B237" t="s">
        <v>1706</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1707</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1708</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4" t="s">
        <v>1152</v>
      </c>
    </row>
    <row r="250" spans="1:67">
      <c r="A250" s="244"/>
      <c r="B250" s="243"/>
      <c r="C250" s="118" t="s">
        <v>1686</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7" outlineLevel="1">
      <c r="A253" t="s">
        <v>1710</v>
      </c>
      <c r="B253" s="50"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1399</v>
      </c>
    </row>
    <row r="254" spans="1:67" outlineLevel="1">
      <c r="B254" s="51"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2"/>
    </row>
    <row r="255" spans="1:67" outlineLevel="1">
      <c r="B255" s="51"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2"/>
    </row>
    <row r="256" spans="1:67" outlineLevel="1">
      <c r="B256" s="51"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2"/>
    </row>
    <row r="257" spans="2:67" outlineLevel="1">
      <c r="B257" s="51" t="s">
        <v>1538</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2"/>
    </row>
    <row r="258" spans="2:67" outlineLevel="1">
      <c r="B258" s="51"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2"/>
    </row>
    <row r="259" spans="2:67" outlineLevel="1">
      <c r="B259" s="51" t="s">
        <v>1685</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2"/>
    </row>
    <row r="260" spans="2:67" outlineLevel="1">
      <c r="B260" s="51" t="s">
        <v>1084</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2"/>
    </row>
    <row r="261" spans="2:67" ht="27">
      <c r="B261" s="50"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1399</v>
      </c>
    </row>
    <row r="262" spans="2:67">
      <c r="B262" s="51"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2"/>
    </row>
    <row r="263" spans="2:67">
      <c r="B263" s="51"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2"/>
    </row>
    <row r="264" spans="2:67">
      <c r="B264" s="51"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2"/>
    </row>
    <row r="265" spans="2:67">
      <c r="B265" s="51" t="s">
        <v>954</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2"/>
    </row>
    <row r="266" spans="2:67">
      <c r="B266" s="51"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2"/>
    </row>
    <row r="267" spans="2:67">
      <c r="B267" s="51" t="s">
        <v>1685</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2"/>
    </row>
    <row r="268" spans="2:67">
      <c r="B268" s="51" t="s">
        <v>1084</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2"/>
    </row>
    <row r="269" spans="2:67" ht="27" outlineLevel="1">
      <c r="B269" s="50"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1399</v>
      </c>
    </row>
    <row r="270" spans="2:67" outlineLevel="1">
      <c r="B270" s="51"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2"/>
    </row>
    <row r="271" spans="2:67" outlineLevel="1">
      <c r="B271" s="51"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2"/>
    </row>
    <row r="272" spans="2:67" outlineLevel="1">
      <c r="B272" s="51"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2"/>
    </row>
    <row r="273" spans="1:67" outlineLevel="1">
      <c r="B273" s="51" t="s">
        <v>954</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2"/>
    </row>
    <row r="274" spans="1:67" outlineLevel="1">
      <c r="B274" s="51"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2"/>
    </row>
    <row r="275" spans="1:67" outlineLevel="1">
      <c r="B275" s="51" t="s">
        <v>1685</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2"/>
    </row>
    <row r="276" spans="1:67" outlineLevel="1">
      <c r="B276" s="51" t="s">
        <v>1084</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2"/>
    </row>
    <row r="277" spans="1:67" ht="27" outlineLevel="1">
      <c r="A277" t="s">
        <v>1711</v>
      </c>
      <c r="B277" s="50"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1399</v>
      </c>
    </row>
    <row r="278" spans="1:67" outlineLevel="1">
      <c r="B278" s="51"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2"/>
    </row>
    <row r="279" spans="1:67" outlineLevel="1">
      <c r="B279" s="51"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2"/>
    </row>
    <row r="280" spans="1:67" outlineLevel="1">
      <c r="B280" s="51"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2"/>
    </row>
    <row r="281" spans="1:67" outlineLevel="1">
      <c r="B281" s="51" t="s">
        <v>1538</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2"/>
    </row>
    <row r="282" spans="1:67" outlineLevel="1">
      <c r="B282" s="51"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2"/>
    </row>
    <row r="283" spans="1:67" outlineLevel="1">
      <c r="B283" s="51" t="s">
        <v>1685</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2"/>
    </row>
    <row r="284" spans="1:67" outlineLevel="1">
      <c r="B284" s="51" t="s">
        <v>1084</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2"/>
    </row>
    <row r="285" spans="1:67" ht="27">
      <c r="B285" s="50"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1399</v>
      </c>
    </row>
    <row r="286" spans="1:67">
      <c r="B286" s="51"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2"/>
    </row>
    <row r="287" spans="1:67">
      <c r="B287" s="51"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2"/>
    </row>
    <row r="288" spans="1:67">
      <c r="B288" s="51"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2"/>
    </row>
    <row r="289" spans="1:67">
      <c r="B289" s="51" t="s">
        <v>954</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2"/>
    </row>
    <row r="290" spans="1:67">
      <c r="B290" s="51"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2"/>
    </row>
    <row r="291" spans="1:67">
      <c r="B291" s="51" t="s">
        <v>1685</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2"/>
    </row>
    <row r="292" spans="1:67">
      <c r="B292" s="51" t="s">
        <v>1084</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2"/>
    </row>
    <row r="293" spans="1:67" ht="27" outlineLevel="1">
      <c r="B293" s="50"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1399</v>
      </c>
    </row>
    <row r="294" spans="1:67" outlineLevel="1">
      <c r="B294" s="51"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2"/>
    </row>
    <row r="295" spans="1:67" outlineLevel="1">
      <c r="B295" s="51"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2"/>
    </row>
    <row r="296" spans="1:67" outlineLevel="1">
      <c r="B296" s="51"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2"/>
    </row>
    <row r="297" spans="1:67" outlineLevel="1">
      <c r="B297" s="51" t="s">
        <v>954</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2"/>
    </row>
    <row r="298" spans="1:67" outlineLevel="1">
      <c r="B298" s="51"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2"/>
    </row>
    <row r="299" spans="1:67" outlineLevel="1">
      <c r="B299" s="51" t="s">
        <v>1685</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2"/>
    </row>
    <row r="300" spans="1:67" outlineLevel="1">
      <c r="B300" s="51" t="s">
        <v>1084</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4" t="s">
        <v>1139</v>
      </c>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ollapsed="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4"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5" t="s">
        <v>1397</v>
      </c>
      <c r="AI306" s="444"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5" t="s">
        <v>1397</v>
      </c>
      <c r="AY306" s="444"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5" t="s">
        <v>1397</v>
      </c>
    </row>
    <row r="307" spans="1:67" ht="27"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4">
        <f t="shared" ref="R307:R360" si="280">CHOOSE(d.Region,AH307,AX307,BN307)</f>
        <v>0</v>
      </c>
      <c r="S307" s="445"/>
      <c r="T307" s="241"/>
      <c r="U307" s="241"/>
      <c r="V307" s="241"/>
      <c r="W307" s="241"/>
      <c r="X307" s="241"/>
      <c r="Y307" s="241"/>
      <c r="Z307" s="241"/>
      <c r="AA307" s="241"/>
      <c r="AB307" s="241"/>
      <c r="AC307" s="241"/>
      <c r="AD307" s="241"/>
      <c r="AE307" s="241"/>
      <c r="AF307" s="241"/>
      <c r="AG307" s="241"/>
      <c r="AH307" s="456"/>
      <c r="AI307" s="445"/>
      <c r="AJ307" s="241"/>
      <c r="AK307" s="241"/>
      <c r="AL307" s="241"/>
      <c r="AM307" s="241"/>
      <c r="AN307" s="241"/>
      <c r="AO307" s="241"/>
      <c r="AP307" s="241"/>
      <c r="AQ307" s="241"/>
      <c r="AR307" s="241"/>
      <c r="AS307" s="241"/>
      <c r="AT307" s="241"/>
      <c r="AU307" s="241"/>
      <c r="AV307" s="241"/>
      <c r="AW307" s="241"/>
      <c r="AX307" s="456"/>
      <c r="AY307" s="445"/>
      <c r="AZ307" s="241"/>
      <c r="BA307" s="241"/>
      <c r="BB307" s="241"/>
      <c r="BC307" s="241"/>
      <c r="BD307" s="241"/>
      <c r="BE307" s="241"/>
      <c r="BF307" s="241"/>
      <c r="BG307" s="241"/>
      <c r="BH307" s="241"/>
      <c r="BI307" s="241"/>
      <c r="BJ307" s="241"/>
      <c r="BK307" s="241"/>
      <c r="BL307" s="241"/>
      <c r="BM307" s="241"/>
      <c r="BN307" s="456"/>
      <c r="BO307" s="31"/>
    </row>
    <row r="308" spans="1:67" outlineLevel="2">
      <c r="B308" s="51" t="s">
        <v>1104</v>
      </c>
      <c r="C308" s="240">
        <f t="shared" si="265"/>
        <v>0</v>
      </c>
      <c r="D308" s="240">
        <f t="shared" si="266"/>
        <v>0</v>
      </c>
      <c r="E308" s="240">
        <f t="shared" si="267"/>
        <v>0</v>
      </c>
      <c r="F308" s="240">
        <f t="shared" si="268"/>
        <v>0</v>
      </c>
      <c r="G308" s="240">
        <f t="shared" si="269"/>
        <v>0</v>
      </c>
      <c r="H308" s="240">
        <f t="shared" si="270"/>
        <v>0</v>
      </c>
      <c r="I308" s="240">
        <f t="shared" si="271"/>
        <v>0</v>
      </c>
      <c r="J308" s="240">
        <f t="shared" si="272"/>
        <v>0</v>
      </c>
      <c r="K308" s="240">
        <f t="shared" si="273"/>
        <v>0</v>
      </c>
      <c r="L308" s="240">
        <f t="shared" si="274"/>
        <v>0</v>
      </c>
      <c r="M308" s="240">
        <f t="shared" si="275"/>
        <v>0</v>
      </c>
      <c r="N308" s="240">
        <f t="shared" si="276"/>
        <v>0</v>
      </c>
      <c r="O308" s="240">
        <f t="shared" si="277"/>
        <v>0</v>
      </c>
      <c r="P308" s="240">
        <f t="shared" si="278"/>
        <v>0</v>
      </c>
      <c r="Q308" s="240">
        <f t="shared" si="279"/>
        <v>0</v>
      </c>
      <c r="R308" s="435">
        <f t="shared" si="280"/>
        <v>0</v>
      </c>
      <c r="S308" s="446"/>
      <c r="T308" s="239"/>
      <c r="U308" s="239"/>
      <c r="V308" s="239"/>
      <c r="W308" s="239"/>
      <c r="X308" s="239"/>
      <c r="Y308" s="239"/>
      <c r="Z308" s="239"/>
      <c r="AA308" s="239"/>
      <c r="AB308" s="239"/>
      <c r="AC308" s="239"/>
      <c r="AD308" s="239"/>
      <c r="AE308" s="239"/>
      <c r="AF308" s="239"/>
      <c r="AG308" s="239"/>
      <c r="AH308" s="457"/>
      <c r="AI308" s="446"/>
      <c r="AJ308" s="239"/>
      <c r="AK308" s="239"/>
      <c r="AL308" s="239"/>
      <c r="AM308" s="239"/>
      <c r="AN308" s="239"/>
      <c r="AO308" s="239"/>
      <c r="AP308" s="239"/>
      <c r="AQ308" s="239"/>
      <c r="AR308" s="239"/>
      <c r="AS308" s="239"/>
      <c r="AT308" s="239"/>
      <c r="AU308" s="239"/>
      <c r="AV308" s="239"/>
      <c r="AW308" s="239"/>
      <c r="AX308" s="457"/>
      <c r="AY308" s="446"/>
      <c r="AZ308" s="239"/>
      <c r="BA308" s="239"/>
      <c r="BB308" s="239"/>
      <c r="BC308" s="239"/>
      <c r="BD308" s="239"/>
      <c r="BE308" s="239"/>
      <c r="BF308" s="239"/>
      <c r="BG308" s="239"/>
      <c r="BH308" s="239"/>
      <c r="BI308" s="239"/>
      <c r="BJ308" s="239"/>
      <c r="BK308" s="239"/>
      <c r="BL308" s="239"/>
      <c r="BM308" s="239"/>
      <c r="BN308" s="457"/>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6">
        <f t="shared" si="280"/>
        <v>0</v>
      </c>
      <c r="S309" s="447"/>
      <c r="T309" s="238"/>
      <c r="U309" s="238"/>
      <c r="V309" s="238"/>
      <c r="W309" s="238"/>
      <c r="X309" s="238"/>
      <c r="Y309" s="238"/>
      <c r="Z309" s="238"/>
      <c r="AA309" s="238"/>
      <c r="AB309" s="238"/>
      <c r="AC309" s="238"/>
      <c r="AD309" s="238"/>
      <c r="AE309" s="238"/>
      <c r="AF309" s="238"/>
      <c r="AG309" s="238"/>
      <c r="AH309" s="458"/>
      <c r="AI309" s="447"/>
      <c r="AJ309" s="238"/>
      <c r="AK309" s="238"/>
      <c r="AL309" s="238"/>
      <c r="AM309" s="238"/>
      <c r="AN309" s="238"/>
      <c r="AO309" s="238"/>
      <c r="AP309" s="238"/>
      <c r="AQ309" s="238"/>
      <c r="AR309" s="238"/>
      <c r="AS309" s="238"/>
      <c r="AT309" s="238"/>
      <c r="AU309" s="238"/>
      <c r="AV309" s="238"/>
      <c r="AW309" s="238"/>
      <c r="AX309" s="458"/>
      <c r="AY309" s="447"/>
      <c r="AZ309" s="238"/>
      <c r="BA309" s="238"/>
      <c r="BB309" s="238"/>
      <c r="BC309" s="238"/>
      <c r="BD309" s="238"/>
      <c r="BE309" s="238"/>
      <c r="BF309" s="238"/>
      <c r="BG309" s="238"/>
      <c r="BH309" s="238"/>
      <c r="BI309" s="238"/>
      <c r="BJ309" s="238"/>
      <c r="BK309" s="238"/>
      <c r="BL309" s="238"/>
      <c r="BM309" s="238"/>
      <c r="BN309" s="458"/>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4">
        <f t="shared" si="280"/>
        <v>0</v>
      </c>
      <c r="S310" s="445"/>
      <c r="T310" s="241"/>
      <c r="U310" s="241"/>
      <c r="V310" s="241"/>
      <c r="W310" s="241"/>
      <c r="X310" s="241"/>
      <c r="Y310" s="241"/>
      <c r="Z310" s="241"/>
      <c r="AA310" s="241"/>
      <c r="AB310" s="241"/>
      <c r="AC310" s="241"/>
      <c r="AD310" s="241"/>
      <c r="AE310" s="241"/>
      <c r="AF310" s="241"/>
      <c r="AG310" s="241"/>
      <c r="AH310" s="456"/>
      <c r="AI310" s="445"/>
      <c r="AJ310" s="241"/>
      <c r="AK310" s="241"/>
      <c r="AL310" s="241"/>
      <c r="AM310" s="241"/>
      <c r="AN310" s="241"/>
      <c r="AO310" s="241"/>
      <c r="AP310" s="241"/>
      <c r="AQ310" s="241"/>
      <c r="AR310" s="241"/>
      <c r="AS310" s="241"/>
      <c r="AT310" s="241"/>
      <c r="AU310" s="241"/>
      <c r="AV310" s="241"/>
      <c r="AW310" s="241"/>
      <c r="AX310" s="456"/>
      <c r="AY310" s="445"/>
      <c r="AZ310" s="241"/>
      <c r="BA310" s="241"/>
      <c r="BB310" s="241"/>
      <c r="BC310" s="241"/>
      <c r="BD310" s="241"/>
      <c r="BE310" s="241"/>
      <c r="BF310" s="241"/>
      <c r="BG310" s="241"/>
      <c r="BH310" s="241"/>
      <c r="BI310" s="241"/>
      <c r="BJ310" s="241"/>
      <c r="BK310" s="241"/>
      <c r="BL310" s="241"/>
      <c r="BM310" s="241"/>
      <c r="BN310" s="456"/>
      <c r="BO310" s="31"/>
    </row>
    <row r="311" spans="1:67" outlineLevel="2">
      <c r="B311" s="51" t="s">
        <v>1104</v>
      </c>
      <c r="C311" s="240">
        <f t="shared" si="265"/>
        <v>0</v>
      </c>
      <c r="D311" s="240">
        <f t="shared" si="266"/>
        <v>0</v>
      </c>
      <c r="E311" s="240">
        <f t="shared" si="267"/>
        <v>0</v>
      </c>
      <c r="F311" s="240">
        <f t="shared" si="268"/>
        <v>0</v>
      </c>
      <c r="G311" s="240">
        <f t="shared" si="269"/>
        <v>0</v>
      </c>
      <c r="H311" s="240">
        <f t="shared" si="270"/>
        <v>0</v>
      </c>
      <c r="I311" s="240">
        <f t="shared" si="271"/>
        <v>0</v>
      </c>
      <c r="J311" s="240">
        <f t="shared" si="272"/>
        <v>0</v>
      </c>
      <c r="K311" s="240">
        <f t="shared" si="273"/>
        <v>0</v>
      </c>
      <c r="L311" s="240">
        <f t="shared" si="274"/>
        <v>0</v>
      </c>
      <c r="M311" s="240">
        <f t="shared" si="275"/>
        <v>0</v>
      </c>
      <c r="N311" s="240">
        <f t="shared" si="276"/>
        <v>0</v>
      </c>
      <c r="O311" s="240">
        <f t="shared" si="277"/>
        <v>0</v>
      </c>
      <c r="P311" s="240">
        <f t="shared" si="278"/>
        <v>0</v>
      </c>
      <c r="Q311" s="240">
        <f t="shared" si="279"/>
        <v>0</v>
      </c>
      <c r="R311" s="435">
        <f t="shared" si="280"/>
        <v>0</v>
      </c>
      <c r="S311" s="446"/>
      <c r="T311" s="239"/>
      <c r="U311" s="239"/>
      <c r="V311" s="239"/>
      <c r="W311" s="239"/>
      <c r="X311" s="239"/>
      <c r="Y311" s="239"/>
      <c r="Z311" s="239"/>
      <c r="AA311" s="239"/>
      <c r="AB311" s="239"/>
      <c r="AC311" s="239"/>
      <c r="AD311" s="239"/>
      <c r="AE311" s="239"/>
      <c r="AF311" s="239"/>
      <c r="AG311" s="239"/>
      <c r="AH311" s="457"/>
      <c r="AI311" s="446"/>
      <c r="AJ311" s="239"/>
      <c r="AK311" s="239"/>
      <c r="AL311" s="239"/>
      <c r="AM311" s="239"/>
      <c r="AN311" s="239"/>
      <c r="AO311" s="239"/>
      <c r="AP311" s="239"/>
      <c r="AQ311" s="239"/>
      <c r="AR311" s="239"/>
      <c r="AS311" s="239"/>
      <c r="AT311" s="239"/>
      <c r="AU311" s="239"/>
      <c r="AV311" s="239"/>
      <c r="AW311" s="239"/>
      <c r="AX311" s="457"/>
      <c r="AY311" s="446"/>
      <c r="AZ311" s="239"/>
      <c r="BA311" s="239"/>
      <c r="BB311" s="239"/>
      <c r="BC311" s="239"/>
      <c r="BD311" s="239"/>
      <c r="BE311" s="239"/>
      <c r="BF311" s="239"/>
      <c r="BG311" s="239"/>
      <c r="BH311" s="239"/>
      <c r="BI311" s="239"/>
      <c r="BJ311" s="239"/>
      <c r="BK311" s="239"/>
      <c r="BL311" s="239"/>
      <c r="BM311" s="239"/>
      <c r="BN311" s="457"/>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6">
        <f t="shared" si="280"/>
        <v>0</v>
      </c>
      <c r="S312" s="447"/>
      <c r="T312" s="238"/>
      <c r="U312" s="238"/>
      <c r="V312" s="238"/>
      <c r="W312" s="238"/>
      <c r="X312" s="238"/>
      <c r="Y312" s="238"/>
      <c r="Z312" s="238"/>
      <c r="AA312" s="238"/>
      <c r="AB312" s="238"/>
      <c r="AC312" s="238"/>
      <c r="AD312" s="238"/>
      <c r="AE312" s="238"/>
      <c r="AF312" s="238"/>
      <c r="AG312" s="238"/>
      <c r="AH312" s="458"/>
      <c r="AI312" s="447"/>
      <c r="AJ312" s="238"/>
      <c r="AK312" s="238"/>
      <c r="AL312" s="238"/>
      <c r="AM312" s="238"/>
      <c r="AN312" s="238"/>
      <c r="AO312" s="238"/>
      <c r="AP312" s="238"/>
      <c r="AQ312" s="238"/>
      <c r="AR312" s="238"/>
      <c r="AS312" s="238"/>
      <c r="AT312" s="238"/>
      <c r="AU312" s="238"/>
      <c r="AV312" s="238"/>
      <c r="AW312" s="238"/>
      <c r="AX312" s="458"/>
      <c r="AY312" s="447"/>
      <c r="AZ312" s="238"/>
      <c r="BA312" s="238"/>
      <c r="BB312" s="238"/>
      <c r="BC312" s="238"/>
      <c r="BD312" s="238"/>
      <c r="BE312" s="238"/>
      <c r="BF312" s="238"/>
      <c r="BG312" s="238"/>
      <c r="BH312" s="238"/>
      <c r="BI312" s="238"/>
      <c r="BJ312" s="238"/>
      <c r="BK312" s="238"/>
      <c r="BL312" s="238"/>
      <c r="BM312" s="238"/>
      <c r="BN312" s="458"/>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4">
        <f t="shared" si="280"/>
        <v>0</v>
      </c>
      <c r="S313" s="445"/>
      <c r="T313" s="241"/>
      <c r="U313" s="241"/>
      <c r="V313" s="241"/>
      <c r="W313" s="241"/>
      <c r="X313" s="241"/>
      <c r="Y313" s="241"/>
      <c r="Z313" s="241"/>
      <c r="AA313" s="241"/>
      <c r="AB313" s="241"/>
      <c r="AC313" s="241"/>
      <c r="AD313" s="241"/>
      <c r="AE313" s="241"/>
      <c r="AF313" s="241"/>
      <c r="AG313" s="241"/>
      <c r="AH313" s="456"/>
      <c r="AI313" s="445"/>
      <c r="AJ313" s="241"/>
      <c r="AK313" s="241"/>
      <c r="AL313" s="241"/>
      <c r="AM313" s="241"/>
      <c r="AN313" s="241"/>
      <c r="AO313" s="241"/>
      <c r="AP313" s="241"/>
      <c r="AQ313" s="241"/>
      <c r="AR313" s="241"/>
      <c r="AS313" s="241"/>
      <c r="AT313" s="241"/>
      <c r="AU313" s="241"/>
      <c r="AV313" s="241"/>
      <c r="AW313" s="241"/>
      <c r="AX313" s="456"/>
      <c r="AY313" s="445"/>
      <c r="AZ313" s="241"/>
      <c r="BA313" s="241"/>
      <c r="BB313" s="241"/>
      <c r="BC313" s="241"/>
      <c r="BD313" s="241"/>
      <c r="BE313" s="241"/>
      <c r="BF313" s="241"/>
      <c r="BG313" s="241"/>
      <c r="BH313" s="241"/>
      <c r="BI313" s="241"/>
      <c r="BJ313" s="241"/>
      <c r="BK313" s="241"/>
      <c r="BL313" s="241"/>
      <c r="BM313" s="241"/>
      <c r="BN313" s="456"/>
      <c r="BO313" s="31"/>
    </row>
    <row r="314" spans="1:67" outlineLevel="2">
      <c r="B314" s="51" t="s">
        <v>1104</v>
      </c>
      <c r="C314" s="240">
        <f t="shared" si="265"/>
        <v>0</v>
      </c>
      <c r="D314" s="240">
        <f t="shared" si="266"/>
        <v>0</v>
      </c>
      <c r="E314" s="240">
        <f t="shared" si="267"/>
        <v>0</v>
      </c>
      <c r="F314" s="240">
        <f t="shared" si="268"/>
        <v>0</v>
      </c>
      <c r="G314" s="240">
        <f t="shared" si="269"/>
        <v>0</v>
      </c>
      <c r="H314" s="240">
        <f t="shared" si="270"/>
        <v>0</v>
      </c>
      <c r="I314" s="240">
        <f t="shared" si="271"/>
        <v>0</v>
      </c>
      <c r="J314" s="240">
        <f t="shared" si="272"/>
        <v>0</v>
      </c>
      <c r="K314" s="240">
        <f t="shared" si="273"/>
        <v>0</v>
      </c>
      <c r="L314" s="240">
        <f t="shared" si="274"/>
        <v>0</v>
      </c>
      <c r="M314" s="240">
        <f t="shared" si="275"/>
        <v>0</v>
      </c>
      <c r="N314" s="240">
        <f t="shared" si="276"/>
        <v>0</v>
      </c>
      <c r="O314" s="240">
        <f t="shared" si="277"/>
        <v>0</v>
      </c>
      <c r="P314" s="240">
        <f t="shared" si="278"/>
        <v>0</v>
      </c>
      <c r="Q314" s="240">
        <f t="shared" si="279"/>
        <v>0</v>
      </c>
      <c r="R314" s="435">
        <f t="shared" si="280"/>
        <v>0</v>
      </c>
      <c r="S314" s="446"/>
      <c r="T314" s="239"/>
      <c r="U314" s="239"/>
      <c r="V314" s="239"/>
      <c r="W314" s="239"/>
      <c r="X314" s="239"/>
      <c r="Y314" s="239"/>
      <c r="Z314" s="239"/>
      <c r="AA314" s="239"/>
      <c r="AB314" s="239"/>
      <c r="AC314" s="239"/>
      <c r="AD314" s="239"/>
      <c r="AE314" s="239"/>
      <c r="AF314" s="239"/>
      <c r="AG314" s="239"/>
      <c r="AH314" s="457"/>
      <c r="AI314" s="446"/>
      <c r="AJ314" s="239"/>
      <c r="AK314" s="239"/>
      <c r="AL314" s="239"/>
      <c r="AM314" s="239"/>
      <c r="AN314" s="239"/>
      <c r="AO314" s="239"/>
      <c r="AP314" s="239"/>
      <c r="AQ314" s="239"/>
      <c r="AR314" s="239"/>
      <c r="AS314" s="239"/>
      <c r="AT314" s="239"/>
      <c r="AU314" s="239"/>
      <c r="AV314" s="239"/>
      <c r="AW314" s="239"/>
      <c r="AX314" s="457"/>
      <c r="AY314" s="446"/>
      <c r="AZ314" s="239"/>
      <c r="BA314" s="239"/>
      <c r="BB314" s="239"/>
      <c r="BC314" s="239"/>
      <c r="BD314" s="239"/>
      <c r="BE314" s="239"/>
      <c r="BF314" s="239"/>
      <c r="BG314" s="239"/>
      <c r="BH314" s="239"/>
      <c r="BI314" s="239"/>
      <c r="BJ314" s="239"/>
      <c r="BK314" s="239"/>
      <c r="BL314" s="239"/>
      <c r="BM314" s="239"/>
      <c r="BN314" s="457"/>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6">
        <f t="shared" si="280"/>
        <v>0</v>
      </c>
      <c r="S315" s="447"/>
      <c r="T315" s="238"/>
      <c r="U315" s="238"/>
      <c r="V315" s="238"/>
      <c r="W315" s="238"/>
      <c r="X315" s="238"/>
      <c r="Y315" s="238"/>
      <c r="Z315" s="238"/>
      <c r="AA315" s="238"/>
      <c r="AB315" s="238"/>
      <c r="AC315" s="238"/>
      <c r="AD315" s="238"/>
      <c r="AE315" s="238"/>
      <c r="AF315" s="238"/>
      <c r="AG315" s="238"/>
      <c r="AH315" s="458"/>
      <c r="AI315" s="447"/>
      <c r="AJ315" s="238"/>
      <c r="AK315" s="238"/>
      <c r="AL315" s="238"/>
      <c r="AM315" s="238"/>
      <c r="AN315" s="238"/>
      <c r="AO315" s="238"/>
      <c r="AP315" s="238"/>
      <c r="AQ315" s="238"/>
      <c r="AR315" s="238"/>
      <c r="AS315" s="238"/>
      <c r="AT315" s="238"/>
      <c r="AU315" s="238"/>
      <c r="AV315" s="238"/>
      <c r="AW315" s="238"/>
      <c r="AX315" s="458"/>
      <c r="AY315" s="447"/>
      <c r="AZ315" s="238"/>
      <c r="BA315" s="238"/>
      <c r="BB315" s="238"/>
      <c r="BC315" s="238"/>
      <c r="BD315" s="238"/>
      <c r="BE315" s="238"/>
      <c r="BF315" s="238"/>
      <c r="BG315" s="238"/>
      <c r="BH315" s="238"/>
      <c r="BI315" s="238"/>
      <c r="BJ315" s="238"/>
      <c r="BK315" s="238"/>
      <c r="BL315" s="238"/>
      <c r="BM315" s="238"/>
      <c r="BN315" s="458"/>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4">
        <f t="shared" si="280"/>
        <v>0</v>
      </c>
      <c r="S316" s="445"/>
      <c r="T316" s="241"/>
      <c r="U316" s="241"/>
      <c r="V316" s="241"/>
      <c r="W316" s="241"/>
      <c r="X316" s="241"/>
      <c r="Y316" s="241"/>
      <c r="Z316" s="241"/>
      <c r="AA316" s="241"/>
      <c r="AB316" s="241"/>
      <c r="AC316" s="241"/>
      <c r="AD316" s="241"/>
      <c r="AE316" s="241"/>
      <c r="AF316" s="241"/>
      <c r="AG316" s="241"/>
      <c r="AH316" s="456"/>
      <c r="AI316" s="445"/>
      <c r="AJ316" s="241"/>
      <c r="AK316" s="241"/>
      <c r="AL316" s="241"/>
      <c r="AM316" s="241"/>
      <c r="AN316" s="241"/>
      <c r="AO316" s="241"/>
      <c r="AP316" s="241"/>
      <c r="AQ316" s="241"/>
      <c r="AR316" s="241"/>
      <c r="AS316" s="241"/>
      <c r="AT316" s="241"/>
      <c r="AU316" s="241"/>
      <c r="AV316" s="241"/>
      <c r="AW316" s="241"/>
      <c r="AX316" s="456"/>
      <c r="AY316" s="445"/>
      <c r="AZ316" s="241"/>
      <c r="BA316" s="241"/>
      <c r="BB316" s="241"/>
      <c r="BC316" s="241"/>
      <c r="BD316" s="241"/>
      <c r="BE316" s="241"/>
      <c r="BF316" s="241"/>
      <c r="BG316" s="241"/>
      <c r="BH316" s="241"/>
      <c r="BI316" s="241"/>
      <c r="BJ316" s="241"/>
      <c r="BK316" s="241"/>
      <c r="BL316" s="241"/>
      <c r="BM316" s="241"/>
      <c r="BN316" s="456"/>
      <c r="BO316" s="31"/>
    </row>
    <row r="317" spans="1:67" outlineLevel="2">
      <c r="B317" s="51" t="s">
        <v>1104</v>
      </c>
      <c r="C317" s="240">
        <f t="shared" si="265"/>
        <v>0</v>
      </c>
      <c r="D317" s="240">
        <f t="shared" si="266"/>
        <v>0</v>
      </c>
      <c r="E317" s="240">
        <f t="shared" si="267"/>
        <v>0</v>
      </c>
      <c r="F317" s="240">
        <f t="shared" si="268"/>
        <v>0</v>
      </c>
      <c r="G317" s="240">
        <f t="shared" si="269"/>
        <v>0</v>
      </c>
      <c r="H317" s="240">
        <f t="shared" si="270"/>
        <v>0</v>
      </c>
      <c r="I317" s="240">
        <f t="shared" si="271"/>
        <v>0</v>
      </c>
      <c r="J317" s="240">
        <f t="shared" si="272"/>
        <v>0</v>
      </c>
      <c r="K317" s="240">
        <f t="shared" si="273"/>
        <v>0</v>
      </c>
      <c r="L317" s="240">
        <f t="shared" si="274"/>
        <v>0</v>
      </c>
      <c r="M317" s="240">
        <f t="shared" si="275"/>
        <v>0</v>
      </c>
      <c r="N317" s="240">
        <f t="shared" si="276"/>
        <v>0</v>
      </c>
      <c r="O317" s="240">
        <f t="shared" si="277"/>
        <v>0</v>
      </c>
      <c r="P317" s="240">
        <f t="shared" si="278"/>
        <v>0</v>
      </c>
      <c r="Q317" s="240">
        <f t="shared" si="279"/>
        <v>0</v>
      </c>
      <c r="R317" s="435">
        <f t="shared" si="280"/>
        <v>0</v>
      </c>
      <c r="S317" s="446"/>
      <c r="T317" s="239"/>
      <c r="U317" s="239"/>
      <c r="V317" s="239"/>
      <c r="W317" s="239"/>
      <c r="X317" s="239"/>
      <c r="Y317" s="239"/>
      <c r="Z317" s="239"/>
      <c r="AA317" s="239"/>
      <c r="AB317" s="239"/>
      <c r="AC317" s="239"/>
      <c r="AD317" s="239"/>
      <c r="AE317" s="239"/>
      <c r="AF317" s="239"/>
      <c r="AG317" s="239"/>
      <c r="AH317" s="457"/>
      <c r="AI317" s="446"/>
      <c r="AJ317" s="239"/>
      <c r="AK317" s="239"/>
      <c r="AL317" s="239"/>
      <c r="AM317" s="239"/>
      <c r="AN317" s="239"/>
      <c r="AO317" s="239"/>
      <c r="AP317" s="239"/>
      <c r="AQ317" s="239"/>
      <c r="AR317" s="239"/>
      <c r="AS317" s="239"/>
      <c r="AT317" s="239"/>
      <c r="AU317" s="239"/>
      <c r="AV317" s="239"/>
      <c r="AW317" s="239"/>
      <c r="AX317" s="457"/>
      <c r="AY317" s="446"/>
      <c r="AZ317" s="239"/>
      <c r="BA317" s="239"/>
      <c r="BB317" s="239"/>
      <c r="BC317" s="239"/>
      <c r="BD317" s="239"/>
      <c r="BE317" s="239"/>
      <c r="BF317" s="239"/>
      <c r="BG317" s="239"/>
      <c r="BH317" s="239"/>
      <c r="BI317" s="239"/>
      <c r="BJ317" s="239"/>
      <c r="BK317" s="239"/>
      <c r="BL317" s="239"/>
      <c r="BM317" s="239"/>
      <c r="BN317" s="457"/>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6">
        <f t="shared" si="280"/>
        <v>0</v>
      </c>
      <c r="S318" s="447"/>
      <c r="T318" s="238"/>
      <c r="U318" s="238"/>
      <c r="V318" s="238"/>
      <c r="W318" s="238"/>
      <c r="X318" s="238"/>
      <c r="Y318" s="238"/>
      <c r="Z318" s="238"/>
      <c r="AA318" s="238"/>
      <c r="AB318" s="238"/>
      <c r="AC318" s="238"/>
      <c r="AD318" s="238"/>
      <c r="AE318" s="238"/>
      <c r="AF318" s="238"/>
      <c r="AG318" s="238"/>
      <c r="AH318" s="458"/>
      <c r="AI318" s="447"/>
      <c r="AJ318" s="238"/>
      <c r="AK318" s="238"/>
      <c r="AL318" s="238"/>
      <c r="AM318" s="238"/>
      <c r="AN318" s="238"/>
      <c r="AO318" s="238"/>
      <c r="AP318" s="238"/>
      <c r="AQ318" s="238"/>
      <c r="AR318" s="238"/>
      <c r="AS318" s="238"/>
      <c r="AT318" s="238"/>
      <c r="AU318" s="238"/>
      <c r="AV318" s="238"/>
      <c r="AW318" s="238"/>
      <c r="AX318" s="458"/>
      <c r="AY318" s="447"/>
      <c r="AZ318" s="238"/>
      <c r="BA318" s="238"/>
      <c r="BB318" s="238"/>
      <c r="BC318" s="238"/>
      <c r="BD318" s="238"/>
      <c r="BE318" s="238"/>
      <c r="BF318" s="238"/>
      <c r="BG318" s="238"/>
      <c r="BH318" s="238"/>
      <c r="BI318" s="238"/>
      <c r="BJ318" s="238"/>
      <c r="BK318" s="238"/>
      <c r="BL318" s="238"/>
      <c r="BM318" s="238"/>
      <c r="BN318" s="458"/>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4">
        <f t="shared" ref="R319:R321" si="296">CHOOSE(d.Region,AH319,AX319,BN319)</f>
        <v>0</v>
      </c>
      <c r="S319" s="445"/>
      <c r="T319" s="241"/>
      <c r="U319" s="241"/>
      <c r="V319" s="241"/>
      <c r="W319" s="241"/>
      <c r="X319" s="241"/>
      <c r="Y319" s="241"/>
      <c r="Z319" s="241"/>
      <c r="AA319" s="241"/>
      <c r="AB319" s="241"/>
      <c r="AC319" s="241"/>
      <c r="AD319" s="241"/>
      <c r="AE319" s="241"/>
      <c r="AF319" s="241"/>
      <c r="AG319" s="241"/>
      <c r="AH319" s="456"/>
      <c r="AI319" s="445"/>
      <c r="AJ319" s="241"/>
      <c r="AK319" s="241"/>
      <c r="AL319" s="241"/>
      <c r="AM319" s="241"/>
      <c r="AN319" s="241"/>
      <c r="AO319" s="241"/>
      <c r="AP319" s="241"/>
      <c r="AQ319" s="241"/>
      <c r="AR319" s="241"/>
      <c r="AS319" s="241"/>
      <c r="AT319" s="241"/>
      <c r="AU319" s="241"/>
      <c r="AV319" s="241"/>
      <c r="AW319" s="241"/>
      <c r="AX319" s="456"/>
      <c r="AY319" s="445"/>
      <c r="AZ319" s="241"/>
      <c r="BA319" s="241"/>
      <c r="BB319" s="241"/>
      <c r="BC319" s="241"/>
      <c r="BD319" s="241"/>
      <c r="BE319" s="241"/>
      <c r="BF319" s="241"/>
      <c r="BG319" s="241"/>
      <c r="BH319" s="241"/>
      <c r="BI319" s="241"/>
      <c r="BJ319" s="241"/>
      <c r="BK319" s="241"/>
      <c r="BL319" s="241"/>
      <c r="BM319" s="241"/>
      <c r="BN319" s="456"/>
      <c r="BO319" s="31"/>
    </row>
    <row r="320" spans="1:67" outlineLevel="2">
      <c r="B320" s="51" t="s">
        <v>1104</v>
      </c>
      <c r="C320" s="240">
        <f t="shared" si="281"/>
        <v>0</v>
      </c>
      <c r="D320" s="240">
        <f t="shared" si="282"/>
        <v>0</v>
      </c>
      <c r="E320" s="240">
        <f t="shared" si="283"/>
        <v>0</v>
      </c>
      <c r="F320" s="240">
        <f t="shared" si="284"/>
        <v>0</v>
      </c>
      <c r="G320" s="240">
        <f t="shared" si="285"/>
        <v>0</v>
      </c>
      <c r="H320" s="240">
        <f t="shared" si="286"/>
        <v>0</v>
      </c>
      <c r="I320" s="240">
        <f t="shared" si="287"/>
        <v>0</v>
      </c>
      <c r="J320" s="240">
        <f t="shared" si="288"/>
        <v>0</v>
      </c>
      <c r="K320" s="240">
        <f t="shared" si="289"/>
        <v>0</v>
      </c>
      <c r="L320" s="240">
        <f t="shared" si="290"/>
        <v>0</v>
      </c>
      <c r="M320" s="240">
        <f t="shared" si="291"/>
        <v>0</v>
      </c>
      <c r="N320" s="240">
        <f t="shared" si="292"/>
        <v>0</v>
      </c>
      <c r="O320" s="240">
        <f t="shared" si="293"/>
        <v>0</v>
      </c>
      <c r="P320" s="240">
        <f t="shared" si="294"/>
        <v>0</v>
      </c>
      <c r="Q320" s="240">
        <f t="shared" si="295"/>
        <v>0</v>
      </c>
      <c r="R320" s="435">
        <f t="shared" si="296"/>
        <v>0</v>
      </c>
      <c r="S320" s="446"/>
      <c r="T320" s="239"/>
      <c r="U320" s="239"/>
      <c r="V320" s="239"/>
      <c r="W320" s="239"/>
      <c r="X320" s="239"/>
      <c r="Y320" s="239"/>
      <c r="Z320" s="239"/>
      <c r="AA320" s="239"/>
      <c r="AB320" s="239"/>
      <c r="AC320" s="239"/>
      <c r="AD320" s="239"/>
      <c r="AE320" s="239"/>
      <c r="AF320" s="239"/>
      <c r="AG320" s="239"/>
      <c r="AH320" s="457"/>
      <c r="AI320" s="446"/>
      <c r="AJ320" s="239"/>
      <c r="AK320" s="239"/>
      <c r="AL320" s="239"/>
      <c r="AM320" s="239"/>
      <c r="AN320" s="239"/>
      <c r="AO320" s="239"/>
      <c r="AP320" s="239"/>
      <c r="AQ320" s="239"/>
      <c r="AR320" s="239"/>
      <c r="AS320" s="239"/>
      <c r="AT320" s="239"/>
      <c r="AU320" s="239"/>
      <c r="AV320" s="239"/>
      <c r="AW320" s="239"/>
      <c r="AX320" s="457"/>
      <c r="AY320" s="446"/>
      <c r="AZ320" s="239"/>
      <c r="BA320" s="239"/>
      <c r="BB320" s="239"/>
      <c r="BC320" s="239"/>
      <c r="BD320" s="239"/>
      <c r="BE320" s="239"/>
      <c r="BF320" s="239"/>
      <c r="BG320" s="239"/>
      <c r="BH320" s="239"/>
      <c r="BI320" s="239"/>
      <c r="BJ320" s="239"/>
      <c r="BK320" s="239"/>
      <c r="BL320" s="239"/>
      <c r="BM320" s="239"/>
      <c r="BN320" s="457"/>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6">
        <f t="shared" si="296"/>
        <v>0</v>
      </c>
      <c r="S321" s="447"/>
      <c r="T321" s="238"/>
      <c r="U321" s="238"/>
      <c r="V321" s="238"/>
      <c r="W321" s="238"/>
      <c r="X321" s="238"/>
      <c r="Y321" s="238"/>
      <c r="Z321" s="238"/>
      <c r="AA321" s="238"/>
      <c r="AB321" s="238"/>
      <c r="AC321" s="238"/>
      <c r="AD321" s="238"/>
      <c r="AE321" s="238"/>
      <c r="AF321" s="238"/>
      <c r="AG321" s="238"/>
      <c r="AH321" s="458"/>
      <c r="AI321" s="447"/>
      <c r="AJ321" s="238"/>
      <c r="AK321" s="238"/>
      <c r="AL321" s="238"/>
      <c r="AM321" s="238"/>
      <c r="AN321" s="238"/>
      <c r="AO321" s="238"/>
      <c r="AP321" s="238"/>
      <c r="AQ321" s="238"/>
      <c r="AR321" s="238"/>
      <c r="AS321" s="238"/>
      <c r="AT321" s="238"/>
      <c r="AU321" s="238"/>
      <c r="AV321" s="238"/>
      <c r="AW321" s="238"/>
      <c r="AX321" s="458"/>
      <c r="AY321" s="447"/>
      <c r="AZ321" s="238"/>
      <c r="BA321" s="238"/>
      <c r="BB321" s="238"/>
      <c r="BC321" s="238"/>
      <c r="BD321" s="238"/>
      <c r="BE321" s="238"/>
      <c r="BF321" s="238"/>
      <c r="BG321" s="238"/>
      <c r="BH321" s="238"/>
      <c r="BI321" s="238"/>
      <c r="BJ321" s="238"/>
      <c r="BK321" s="238"/>
      <c r="BL321" s="238"/>
      <c r="BM321" s="238"/>
      <c r="BN321" s="458"/>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1"/>
    </row>
    <row r="323" spans="2:67" outlineLevel="2">
      <c r="B323" s="51" t="s">
        <v>1104</v>
      </c>
      <c r="C323" s="240">
        <f t="shared" si="265"/>
        <v>0</v>
      </c>
      <c r="D323" s="240">
        <f t="shared" si="266"/>
        <v>0</v>
      </c>
      <c r="E323" s="240">
        <f t="shared" si="267"/>
        <v>0</v>
      </c>
      <c r="F323" s="240">
        <f t="shared" si="268"/>
        <v>0</v>
      </c>
      <c r="G323" s="240">
        <f t="shared" si="269"/>
        <v>0</v>
      </c>
      <c r="H323" s="240">
        <f t="shared" si="270"/>
        <v>0</v>
      </c>
      <c r="I323" s="240">
        <f t="shared" si="271"/>
        <v>0</v>
      </c>
      <c r="J323" s="240">
        <f t="shared" si="272"/>
        <v>0</v>
      </c>
      <c r="K323" s="240">
        <f t="shared" si="273"/>
        <v>0</v>
      </c>
      <c r="L323" s="240">
        <f t="shared" si="274"/>
        <v>0</v>
      </c>
      <c r="M323" s="240">
        <f t="shared" si="275"/>
        <v>0</v>
      </c>
      <c r="N323" s="240">
        <f t="shared" si="276"/>
        <v>0</v>
      </c>
      <c r="O323" s="240">
        <f t="shared" si="277"/>
        <v>0</v>
      </c>
      <c r="P323" s="240">
        <f t="shared" si="278"/>
        <v>0</v>
      </c>
      <c r="Q323" s="240">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7"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4">
        <f t="shared" si="280"/>
        <v>0</v>
      </c>
      <c r="S325" s="445"/>
      <c r="T325" s="241"/>
      <c r="U325" s="241"/>
      <c r="V325" s="241"/>
      <c r="W325" s="241"/>
      <c r="X325" s="241"/>
      <c r="Y325" s="241"/>
      <c r="Z325" s="241"/>
      <c r="AA325" s="241"/>
      <c r="AB325" s="241"/>
      <c r="AC325" s="241"/>
      <c r="AD325" s="241"/>
      <c r="AE325" s="241"/>
      <c r="AF325" s="241"/>
      <c r="AG325" s="241"/>
      <c r="AH325" s="456"/>
      <c r="AI325" s="445"/>
      <c r="AJ325" s="241"/>
      <c r="AK325" s="241"/>
      <c r="AL325" s="241"/>
      <c r="AM325" s="241"/>
      <c r="AN325" s="241"/>
      <c r="AO325" s="241"/>
      <c r="AP325" s="241"/>
      <c r="AQ325" s="241"/>
      <c r="AR325" s="241"/>
      <c r="AS325" s="241"/>
      <c r="AT325" s="241"/>
      <c r="AU325" s="241"/>
      <c r="AV325" s="241"/>
      <c r="AW325" s="241"/>
      <c r="AX325" s="456"/>
      <c r="AY325" s="445"/>
      <c r="AZ325" s="241"/>
      <c r="BA325" s="241"/>
      <c r="BB325" s="241"/>
      <c r="BC325" s="241"/>
      <c r="BD325" s="241"/>
      <c r="BE325" s="241"/>
      <c r="BF325" s="241"/>
      <c r="BG325" s="241"/>
      <c r="BH325" s="241"/>
      <c r="BI325" s="241"/>
      <c r="BJ325" s="241"/>
      <c r="BK325" s="241"/>
      <c r="BL325" s="241"/>
      <c r="BM325" s="241"/>
      <c r="BN325" s="456"/>
      <c r="BO325" s="31"/>
    </row>
    <row r="326" spans="2:67" outlineLevel="1">
      <c r="B326" s="51" t="s">
        <v>1104</v>
      </c>
      <c r="C326" s="240">
        <f t="shared" si="265"/>
        <v>0</v>
      </c>
      <c r="D326" s="240">
        <f t="shared" si="266"/>
        <v>0</v>
      </c>
      <c r="E326" s="240">
        <f t="shared" si="267"/>
        <v>0</v>
      </c>
      <c r="F326" s="240">
        <f t="shared" si="268"/>
        <v>0</v>
      </c>
      <c r="G326" s="240">
        <f t="shared" si="269"/>
        <v>0</v>
      </c>
      <c r="H326" s="240">
        <f t="shared" si="270"/>
        <v>0</v>
      </c>
      <c r="I326" s="240">
        <f t="shared" si="271"/>
        <v>0</v>
      </c>
      <c r="J326" s="240">
        <f t="shared" si="272"/>
        <v>0</v>
      </c>
      <c r="K326" s="240">
        <f t="shared" si="273"/>
        <v>0</v>
      </c>
      <c r="L326" s="240">
        <f t="shared" si="274"/>
        <v>0</v>
      </c>
      <c r="M326" s="240">
        <f t="shared" si="275"/>
        <v>0</v>
      </c>
      <c r="N326" s="240">
        <f t="shared" si="276"/>
        <v>0</v>
      </c>
      <c r="O326" s="240">
        <f t="shared" si="277"/>
        <v>0</v>
      </c>
      <c r="P326" s="240">
        <f t="shared" si="278"/>
        <v>0</v>
      </c>
      <c r="Q326" s="240">
        <f t="shared" si="279"/>
        <v>0</v>
      </c>
      <c r="R326" s="435">
        <f t="shared" si="280"/>
        <v>0</v>
      </c>
      <c r="S326" s="446"/>
      <c r="T326" s="239"/>
      <c r="U326" s="239"/>
      <c r="V326" s="239"/>
      <c r="W326" s="239"/>
      <c r="X326" s="239"/>
      <c r="Y326" s="239"/>
      <c r="Z326" s="239"/>
      <c r="AA326" s="239"/>
      <c r="AB326" s="239"/>
      <c r="AC326" s="239"/>
      <c r="AD326" s="239"/>
      <c r="AE326" s="239"/>
      <c r="AF326" s="239"/>
      <c r="AG326" s="239"/>
      <c r="AH326" s="457"/>
      <c r="AI326" s="446"/>
      <c r="AJ326" s="239"/>
      <c r="AK326" s="239"/>
      <c r="AL326" s="239"/>
      <c r="AM326" s="239"/>
      <c r="AN326" s="239"/>
      <c r="AO326" s="239"/>
      <c r="AP326" s="239"/>
      <c r="AQ326" s="239"/>
      <c r="AR326" s="239"/>
      <c r="AS326" s="239"/>
      <c r="AT326" s="239"/>
      <c r="AU326" s="239"/>
      <c r="AV326" s="239"/>
      <c r="AW326" s="239"/>
      <c r="AX326" s="457"/>
      <c r="AY326" s="446"/>
      <c r="AZ326" s="239"/>
      <c r="BA326" s="239"/>
      <c r="BB326" s="239"/>
      <c r="BC326" s="239"/>
      <c r="BD326" s="239"/>
      <c r="BE326" s="239"/>
      <c r="BF326" s="239"/>
      <c r="BG326" s="239"/>
      <c r="BH326" s="239"/>
      <c r="BI326" s="239"/>
      <c r="BJ326" s="239"/>
      <c r="BK326" s="239"/>
      <c r="BL326" s="239"/>
      <c r="BM326" s="239"/>
      <c r="BN326" s="457"/>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6">
        <f t="shared" si="280"/>
        <v>0</v>
      </c>
      <c r="S327" s="447"/>
      <c r="T327" s="238"/>
      <c r="U327" s="238"/>
      <c r="V327" s="238"/>
      <c r="W327" s="238"/>
      <c r="X327" s="238"/>
      <c r="Y327" s="238"/>
      <c r="Z327" s="238"/>
      <c r="AA327" s="238"/>
      <c r="AB327" s="238"/>
      <c r="AC327" s="238"/>
      <c r="AD327" s="238"/>
      <c r="AE327" s="238"/>
      <c r="AF327" s="238"/>
      <c r="AG327" s="238"/>
      <c r="AH327" s="458"/>
      <c r="AI327" s="447"/>
      <c r="AJ327" s="238"/>
      <c r="AK327" s="238"/>
      <c r="AL327" s="238"/>
      <c r="AM327" s="238"/>
      <c r="AN327" s="238"/>
      <c r="AO327" s="238"/>
      <c r="AP327" s="238"/>
      <c r="AQ327" s="238"/>
      <c r="AR327" s="238"/>
      <c r="AS327" s="238"/>
      <c r="AT327" s="238"/>
      <c r="AU327" s="238"/>
      <c r="AV327" s="238"/>
      <c r="AW327" s="238"/>
      <c r="AX327" s="458"/>
      <c r="AY327" s="447"/>
      <c r="AZ327" s="238"/>
      <c r="BA327" s="238"/>
      <c r="BB327" s="238"/>
      <c r="BC327" s="238"/>
      <c r="BD327" s="238"/>
      <c r="BE327" s="238"/>
      <c r="BF327" s="238"/>
      <c r="BG327" s="238"/>
      <c r="BH327" s="238"/>
      <c r="BI327" s="238"/>
      <c r="BJ327" s="238"/>
      <c r="BK327" s="238"/>
      <c r="BL327" s="238"/>
      <c r="BM327" s="238"/>
      <c r="BN327" s="458"/>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4">
        <f t="shared" si="280"/>
        <v>0</v>
      </c>
      <c r="S328" s="445"/>
      <c r="T328" s="241"/>
      <c r="U328" s="241"/>
      <c r="V328" s="241"/>
      <c r="W328" s="241"/>
      <c r="X328" s="241"/>
      <c r="Y328" s="241"/>
      <c r="Z328" s="241"/>
      <c r="AA328" s="241"/>
      <c r="AB328" s="241"/>
      <c r="AC328" s="241"/>
      <c r="AD328" s="241"/>
      <c r="AE328" s="241"/>
      <c r="AF328" s="241"/>
      <c r="AG328" s="241"/>
      <c r="AH328" s="456"/>
      <c r="AI328" s="445"/>
      <c r="AJ328" s="241"/>
      <c r="AK328" s="241"/>
      <c r="AL328" s="241"/>
      <c r="AM328" s="241"/>
      <c r="AN328" s="241"/>
      <c r="AO328" s="241"/>
      <c r="AP328" s="241"/>
      <c r="AQ328" s="241"/>
      <c r="AR328" s="241"/>
      <c r="AS328" s="241"/>
      <c r="AT328" s="241"/>
      <c r="AU328" s="241"/>
      <c r="AV328" s="241"/>
      <c r="AW328" s="241"/>
      <c r="AX328" s="456"/>
      <c r="AY328" s="445"/>
      <c r="AZ328" s="241"/>
      <c r="BA328" s="241"/>
      <c r="BB328" s="241"/>
      <c r="BC328" s="241"/>
      <c r="BD328" s="241"/>
      <c r="BE328" s="241"/>
      <c r="BF328" s="241"/>
      <c r="BG328" s="241"/>
      <c r="BH328" s="241"/>
      <c r="BI328" s="241"/>
      <c r="BJ328" s="241"/>
      <c r="BK328" s="241"/>
      <c r="BL328" s="241"/>
      <c r="BM328" s="241"/>
      <c r="BN328" s="456"/>
      <c r="BO328" s="31"/>
    </row>
    <row r="329" spans="2:67" outlineLevel="1">
      <c r="B329" s="51" t="s">
        <v>1104</v>
      </c>
      <c r="C329" s="240">
        <f t="shared" si="265"/>
        <v>0</v>
      </c>
      <c r="D329" s="240">
        <f t="shared" si="266"/>
        <v>0</v>
      </c>
      <c r="E329" s="240">
        <f t="shared" si="267"/>
        <v>0</v>
      </c>
      <c r="F329" s="240">
        <f t="shared" si="268"/>
        <v>0</v>
      </c>
      <c r="G329" s="240">
        <f t="shared" si="269"/>
        <v>0</v>
      </c>
      <c r="H329" s="240">
        <f t="shared" si="270"/>
        <v>0</v>
      </c>
      <c r="I329" s="240">
        <f t="shared" si="271"/>
        <v>0</v>
      </c>
      <c r="J329" s="240">
        <f t="shared" si="272"/>
        <v>0</v>
      </c>
      <c r="K329" s="240">
        <f t="shared" si="273"/>
        <v>0</v>
      </c>
      <c r="L329" s="240">
        <f t="shared" si="274"/>
        <v>0</v>
      </c>
      <c r="M329" s="240">
        <f t="shared" si="275"/>
        <v>0</v>
      </c>
      <c r="N329" s="240">
        <f t="shared" si="276"/>
        <v>0</v>
      </c>
      <c r="O329" s="240">
        <f t="shared" si="277"/>
        <v>0</v>
      </c>
      <c r="P329" s="240">
        <f t="shared" si="278"/>
        <v>0</v>
      </c>
      <c r="Q329" s="240">
        <f t="shared" si="279"/>
        <v>0</v>
      </c>
      <c r="R329" s="435">
        <f t="shared" si="280"/>
        <v>0</v>
      </c>
      <c r="S329" s="446"/>
      <c r="T329" s="239"/>
      <c r="U329" s="239"/>
      <c r="V329" s="239"/>
      <c r="W329" s="239"/>
      <c r="X329" s="239"/>
      <c r="Y329" s="239"/>
      <c r="Z329" s="239"/>
      <c r="AA329" s="239"/>
      <c r="AB329" s="239"/>
      <c r="AC329" s="239"/>
      <c r="AD329" s="239"/>
      <c r="AE329" s="239"/>
      <c r="AF329" s="239"/>
      <c r="AG329" s="239"/>
      <c r="AH329" s="457"/>
      <c r="AI329" s="446"/>
      <c r="AJ329" s="239"/>
      <c r="AK329" s="239"/>
      <c r="AL329" s="239"/>
      <c r="AM329" s="239"/>
      <c r="AN329" s="239"/>
      <c r="AO329" s="239"/>
      <c r="AP329" s="239"/>
      <c r="AQ329" s="239"/>
      <c r="AR329" s="239"/>
      <c r="AS329" s="239"/>
      <c r="AT329" s="239"/>
      <c r="AU329" s="239"/>
      <c r="AV329" s="239"/>
      <c r="AW329" s="239"/>
      <c r="AX329" s="457"/>
      <c r="AY329" s="446"/>
      <c r="AZ329" s="239"/>
      <c r="BA329" s="239"/>
      <c r="BB329" s="239"/>
      <c r="BC329" s="239"/>
      <c r="BD329" s="239"/>
      <c r="BE329" s="239"/>
      <c r="BF329" s="239"/>
      <c r="BG329" s="239"/>
      <c r="BH329" s="239"/>
      <c r="BI329" s="239"/>
      <c r="BJ329" s="239"/>
      <c r="BK329" s="239"/>
      <c r="BL329" s="239"/>
      <c r="BM329" s="239"/>
      <c r="BN329" s="457"/>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6">
        <f t="shared" si="280"/>
        <v>0</v>
      </c>
      <c r="S330" s="447"/>
      <c r="T330" s="238"/>
      <c r="U330" s="238"/>
      <c r="V330" s="238"/>
      <c r="W330" s="238"/>
      <c r="X330" s="238"/>
      <c r="Y330" s="238"/>
      <c r="Z330" s="238"/>
      <c r="AA330" s="238"/>
      <c r="AB330" s="238"/>
      <c r="AC330" s="238"/>
      <c r="AD330" s="238"/>
      <c r="AE330" s="238"/>
      <c r="AF330" s="238"/>
      <c r="AG330" s="238"/>
      <c r="AH330" s="458"/>
      <c r="AI330" s="447"/>
      <c r="AJ330" s="238"/>
      <c r="AK330" s="238"/>
      <c r="AL330" s="238"/>
      <c r="AM330" s="238"/>
      <c r="AN330" s="238"/>
      <c r="AO330" s="238"/>
      <c r="AP330" s="238"/>
      <c r="AQ330" s="238"/>
      <c r="AR330" s="238"/>
      <c r="AS330" s="238"/>
      <c r="AT330" s="238"/>
      <c r="AU330" s="238"/>
      <c r="AV330" s="238"/>
      <c r="AW330" s="238"/>
      <c r="AX330" s="458"/>
      <c r="AY330" s="447"/>
      <c r="AZ330" s="238"/>
      <c r="BA330" s="238"/>
      <c r="BB330" s="238"/>
      <c r="BC330" s="238"/>
      <c r="BD330" s="238"/>
      <c r="BE330" s="238"/>
      <c r="BF330" s="238"/>
      <c r="BG330" s="238"/>
      <c r="BH330" s="238"/>
      <c r="BI330" s="238"/>
      <c r="BJ330" s="238"/>
      <c r="BK330" s="238"/>
      <c r="BL330" s="238"/>
      <c r="BM330" s="238"/>
      <c r="BN330" s="458"/>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4">
        <f t="shared" si="280"/>
        <v>0</v>
      </c>
      <c r="S331" s="445"/>
      <c r="T331" s="241"/>
      <c r="U331" s="241"/>
      <c r="V331" s="241"/>
      <c r="W331" s="241"/>
      <c r="X331" s="241"/>
      <c r="Y331" s="241"/>
      <c r="Z331" s="241"/>
      <c r="AA331" s="241"/>
      <c r="AB331" s="241"/>
      <c r="AC331" s="241"/>
      <c r="AD331" s="241"/>
      <c r="AE331" s="241"/>
      <c r="AF331" s="241"/>
      <c r="AG331" s="241"/>
      <c r="AH331" s="456"/>
      <c r="AI331" s="445"/>
      <c r="AJ331" s="241"/>
      <c r="AK331" s="241"/>
      <c r="AL331" s="241"/>
      <c r="AM331" s="241"/>
      <c r="AN331" s="241"/>
      <c r="AO331" s="241"/>
      <c r="AP331" s="241"/>
      <c r="AQ331" s="241"/>
      <c r="AR331" s="241"/>
      <c r="AS331" s="241"/>
      <c r="AT331" s="241"/>
      <c r="AU331" s="241"/>
      <c r="AV331" s="241"/>
      <c r="AW331" s="241"/>
      <c r="AX331" s="456"/>
      <c r="AY331" s="445"/>
      <c r="AZ331" s="241"/>
      <c r="BA331" s="241"/>
      <c r="BB331" s="241"/>
      <c r="BC331" s="241"/>
      <c r="BD331" s="241"/>
      <c r="BE331" s="241"/>
      <c r="BF331" s="241"/>
      <c r="BG331" s="241"/>
      <c r="BH331" s="241"/>
      <c r="BI331" s="241"/>
      <c r="BJ331" s="241"/>
      <c r="BK331" s="241"/>
      <c r="BL331" s="241"/>
      <c r="BM331" s="241"/>
      <c r="BN331" s="456"/>
      <c r="BO331" s="31"/>
    </row>
    <row r="332" spans="2:67" outlineLevel="1">
      <c r="B332" s="51" t="s">
        <v>1104</v>
      </c>
      <c r="C332" s="240">
        <f t="shared" si="265"/>
        <v>0</v>
      </c>
      <c r="D332" s="240">
        <f t="shared" si="266"/>
        <v>0</v>
      </c>
      <c r="E332" s="240">
        <f t="shared" si="267"/>
        <v>0</v>
      </c>
      <c r="F332" s="240">
        <f t="shared" si="268"/>
        <v>0</v>
      </c>
      <c r="G332" s="240">
        <f t="shared" si="269"/>
        <v>0</v>
      </c>
      <c r="H332" s="240">
        <f t="shared" si="270"/>
        <v>0</v>
      </c>
      <c r="I332" s="240">
        <f t="shared" si="271"/>
        <v>0</v>
      </c>
      <c r="J332" s="240">
        <f t="shared" si="272"/>
        <v>0</v>
      </c>
      <c r="K332" s="240">
        <f t="shared" si="273"/>
        <v>0</v>
      </c>
      <c r="L332" s="240">
        <f t="shared" si="274"/>
        <v>0</v>
      </c>
      <c r="M332" s="240">
        <f t="shared" si="275"/>
        <v>0</v>
      </c>
      <c r="N332" s="240">
        <f t="shared" si="276"/>
        <v>0</v>
      </c>
      <c r="O332" s="240">
        <f t="shared" si="277"/>
        <v>0</v>
      </c>
      <c r="P332" s="240">
        <f t="shared" si="278"/>
        <v>0</v>
      </c>
      <c r="Q332" s="240">
        <f t="shared" si="279"/>
        <v>0</v>
      </c>
      <c r="R332" s="435">
        <f t="shared" si="280"/>
        <v>0</v>
      </c>
      <c r="S332" s="446"/>
      <c r="T332" s="239"/>
      <c r="U332" s="239"/>
      <c r="V332" s="239"/>
      <c r="W332" s="239"/>
      <c r="X332" s="239"/>
      <c r="Y332" s="239"/>
      <c r="Z332" s="239"/>
      <c r="AA332" s="239"/>
      <c r="AB332" s="239"/>
      <c r="AC332" s="239"/>
      <c r="AD332" s="239"/>
      <c r="AE332" s="239"/>
      <c r="AF332" s="239"/>
      <c r="AG332" s="239"/>
      <c r="AH332" s="457"/>
      <c r="AI332" s="446"/>
      <c r="AJ332" s="239"/>
      <c r="AK332" s="239"/>
      <c r="AL332" s="239"/>
      <c r="AM332" s="239"/>
      <c r="AN332" s="239"/>
      <c r="AO332" s="239"/>
      <c r="AP332" s="239"/>
      <c r="AQ332" s="239"/>
      <c r="AR332" s="239"/>
      <c r="AS332" s="239"/>
      <c r="AT332" s="239"/>
      <c r="AU332" s="239"/>
      <c r="AV332" s="239"/>
      <c r="AW332" s="239"/>
      <c r="AX332" s="457"/>
      <c r="AY332" s="446"/>
      <c r="AZ332" s="239"/>
      <c r="BA332" s="239"/>
      <c r="BB332" s="239"/>
      <c r="BC332" s="239"/>
      <c r="BD332" s="239"/>
      <c r="BE332" s="239"/>
      <c r="BF332" s="239"/>
      <c r="BG332" s="239"/>
      <c r="BH332" s="239"/>
      <c r="BI332" s="239"/>
      <c r="BJ332" s="239"/>
      <c r="BK332" s="239"/>
      <c r="BL332" s="239"/>
      <c r="BM332" s="239"/>
      <c r="BN332" s="457"/>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6">
        <f t="shared" si="280"/>
        <v>0</v>
      </c>
      <c r="S333" s="447"/>
      <c r="T333" s="238"/>
      <c r="U333" s="238"/>
      <c r="V333" s="238"/>
      <c r="W333" s="238"/>
      <c r="X333" s="238"/>
      <c r="Y333" s="238"/>
      <c r="Z333" s="238"/>
      <c r="AA333" s="238"/>
      <c r="AB333" s="238"/>
      <c r="AC333" s="238"/>
      <c r="AD333" s="238"/>
      <c r="AE333" s="238"/>
      <c r="AF333" s="238"/>
      <c r="AG333" s="238"/>
      <c r="AH333" s="458"/>
      <c r="AI333" s="447"/>
      <c r="AJ333" s="238"/>
      <c r="AK333" s="238"/>
      <c r="AL333" s="238"/>
      <c r="AM333" s="238"/>
      <c r="AN333" s="238"/>
      <c r="AO333" s="238"/>
      <c r="AP333" s="238"/>
      <c r="AQ333" s="238"/>
      <c r="AR333" s="238"/>
      <c r="AS333" s="238"/>
      <c r="AT333" s="238"/>
      <c r="AU333" s="238"/>
      <c r="AV333" s="238"/>
      <c r="AW333" s="238"/>
      <c r="AX333" s="458"/>
      <c r="AY333" s="447"/>
      <c r="AZ333" s="238"/>
      <c r="BA333" s="238"/>
      <c r="BB333" s="238"/>
      <c r="BC333" s="238"/>
      <c r="BD333" s="238"/>
      <c r="BE333" s="238"/>
      <c r="BF333" s="238"/>
      <c r="BG333" s="238"/>
      <c r="BH333" s="238"/>
      <c r="BI333" s="238"/>
      <c r="BJ333" s="238"/>
      <c r="BK333" s="238"/>
      <c r="BL333" s="238"/>
      <c r="BM333" s="238"/>
      <c r="BN333" s="458"/>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4">
        <f t="shared" si="280"/>
        <v>0</v>
      </c>
      <c r="S334" s="445"/>
      <c r="T334" s="241"/>
      <c r="U334" s="241"/>
      <c r="V334" s="241"/>
      <c r="W334" s="241"/>
      <c r="X334" s="241"/>
      <c r="Y334" s="241"/>
      <c r="Z334" s="241"/>
      <c r="AA334" s="241"/>
      <c r="AB334" s="241"/>
      <c r="AC334" s="241"/>
      <c r="AD334" s="241"/>
      <c r="AE334" s="241"/>
      <c r="AF334" s="241"/>
      <c r="AG334" s="241"/>
      <c r="AH334" s="456"/>
      <c r="AI334" s="445"/>
      <c r="AJ334" s="241"/>
      <c r="AK334" s="241"/>
      <c r="AL334" s="241"/>
      <c r="AM334" s="241"/>
      <c r="AN334" s="241"/>
      <c r="AO334" s="241"/>
      <c r="AP334" s="241"/>
      <c r="AQ334" s="241"/>
      <c r="AR334" s="241"/>
      <c r="AS334" s="241"/>
      <c r="AT334" s="241"/>
      <c r="AU334" s="241"/>
      <c r="AV334" s="241"/>
      <c r="AW334" s="241"/>
      <c r="AX334" s="456"/>
      <c r="AY334" s="445"/>
      <c r="AZ334" s="241"/>
      <c r="BA334" s="241"/>
      <c r="BB334" s="241"/>
      <c r="BC334" s="241"/>
      <c r="BD334" s="241"/>
      <c r="BE334" s="241"/>
      <c r="BF334" s="241"/>
      <c r="BG334" s="241"/>
      <c r="BH334" s="241"/>
      <c r="BI334" s="241"/>
      <c r="BJ334" s="241"/>
      <c r="BK334" s="241"/>
      <c r="BL334" s="241"/>
      <c r="BM334" s="241"/>
      <c r="BN334" s="456"/>
      <c r="BO334" s="31"/>
    </row>
    <row r="335" spans="2:67" outlineLevel="1">
      <c r="B335" s="51" t="s">
        <v>1104</v>
      </c>
      <c r="C335" s="240">
        <f t="shared" si="265"/>
        <v>0</v>
      </c>
      <c r="D335" s="240">
        <f t="shared" si="266"/>
        <v>0</v>
      </c>
      <c r="E335" s="240">
        <f t="shared" si="267"/>
        <v>0</v>
      </c>
      <c r="F335" s="240">
        <f t="shared" si="268"/>
        <v>0</v>
      </c>
      <c r="G335" s="240">
        <f t="shared" si="269"/>
        <v>0</v>
      </c>
      <c r="H335" s="240">
        <f t="shared" si="270"/>
        <v>0</v>
      </c>
      <c r="I335" s="240">
        <f t="shared" si="271"/>
        <v>0</v>
      </c>
      <c r="J335" s="240">
        <f t="shared" si="272"/>
        <v>0</v>
      </c>
      <c r="K335" s="240">
        <f t="shared" si="273"/>
        <v>0</v>
      </c>
      <c r="L335" s="240">
        <f t="shared" si="274"/>
        <v>0</v>
      </c>
      <c r="M335" s="240">
        <f t="shared" si="275"/>
        <v>0</v>
      </c>
      <c r="N335" s="240">
        <f t="shared" si="276"/>
        <v>0</v>
      </c>
      <c r="O335" s="240">
        <f t="shared" si="277"/>
        <v>0</v>
      </c>
      <c r="P335" s="240">
        <f t="shared" si="278"/>
        <v>0</v>
      </c>
      <c r="Q335" s="240">
        <f t="shared" si="279"/>
        <v>0</v>
      </c>
      <c r="R335" s="435">
        <f t="shared" si="280"/>
        <v>0</v>
      </c>
      <c r="S335" s="446"/>
      <c r="T335" s="239"/>
      <c r="U335" s="239"/>
      <c r="V335" s="239"/>
      <c r="W335" s="239"/>
      <c r="X335" s="239"/>
      <c r="Y335" s="239"/>
      <c r="Z335" s="239"/>
      <c r="AA335" s="239"/>
      <c r="AB335" s="239"/>
      <c r="AC335" s="239"/>
      <c r="AD335" s="239"/>
      <c r="AE335" s="239"/>
      <c r="AF335" s="239"/>
      <c r="AG335" s="239"/>
      <c r="AH335" s="457"/>
      <c r="AI335" s="446"/>
      <c r="AJ335" s="239"/>
      <c r="AK335" s="239"/>
      <c r="AL335" s="239"/>
      <c r="AM335" s="239"/>
      <c r="AN335" s="239"/>
      <c r="AO335" s="239"/>
      <c r="AP335" s="239"/>
      <c r="AQ335" s="239"/>
      <c r="AR335" s="239"/>
      <c r="AS335" s="239"/>
      <c r="AT335" s="239"/>
      <c r="AU335" s="239"/>
      <c r="AV335" s="239"/>
      <c r="AW335" s="239"/>
      <c r="AX335" s="457"/>
      <c r="AY335" s="446"/>
      <c r="AZ335" s="239"/>
      <c r="BA335" s="239"/>
      <c r="BB335" s="239"/>
      <c r="BC335" s="239"/>
      <c r="BD335" s="239"/>
      <c r="BE335" s="239"/>
      <c r="BF335" s="239"/>
      <c r="BG335" s="239"/>
      <c r="BH335" s="239"/>
      <c r="BI335" s="239"/>
      <c r="BJ335" s="239"/>
      <c r="BK335" s="239"/>
      <c r="BL335" s="239"/>
      <c r="BM335" s="239"/>
      <c r="BN335" s="457"/>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6">
        <f t="shared" si="280"/>
        <v>0</v>
      </c>
      <c r="S336" s="447"/>
      <c r="T336" s="238"/>
      <c r="U336" s="238"/>
      <c r="V336" s="238"/>
      <c r="W336" s="238"/>
      <c r="X336" s="238"/>
      <c r="Y336" s="238"/>
      <c r="Z336" s="238"/>
      <c r="AA336" s="238"/>
      <c r="AB336" s="238"/>
      <c r="AC336" s="238"/>
      <c r="AD336" s="238"/>
      <c r="AE336" s="238"/>
      <c r="AF336" s="238"/>
      <c r="AG336" s="238"/>
      <c r="AH336" s="458"/>
      <c r="AI336" s="447"/>
      <c r="AJ336" s="238"/>
      <c r="AK336" s="238"/>
      <c r="AL336" s="238"/>
      <c r="AM336" s="238"/>
      <c r="AN336" s="238"/>
      <c r="AO336" s="238"/>
      <c r="AP336" s="238"/>
      <c r="AQ336" s="238"/>
      <c r="AR336" s="238"/>
      <c r="AS336" s="238"/>
      <c r="AT336" s="238"/>
      <c r="AU336" s="238"/>
      <c r="AV336" s="238"/>
      <c r="AW336" s="238"/>
      <c r="AX336" s="458"/>
      <c r="AY336" s="447"/>
      <c r="AZ336" s="238"/>
      <c r="BA336" s="238"/>
      <c r="BB336" s="238"/>
      <c r="BC336" s="238"/>
      <c r="BD336" s="238"/>
      <c r="BE336" s="238"/>
      <c r="BF336" s="238"/>
      <c r="BG336" s="238"/>
      <c r="BH336" s="238"/>
      <c r="BI336" s="238"/>
      <c r="BJ336" s="238"/>
      <c r="BK336" s="238"/>
      <c r="BL336" s="238"/>
      <c r="BM336" s="238"/>
      <c r="BN336" s="458"/>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4">
        <f t="shared" ref="R337:R339" si="318">CHOOSE(d.Region,AH337,AX337,BN337)</f>
        <v>0</v>
      </c>
      <c r="S337" s="445"/>
      <c r="T337" s="241"/>
      <c r="U337" s="241"/>
      <c r="V337" s="241"/>
      <c r="W337" s="241"/>
      <c r="X337" s="241"/>
      <c r="Y337" s="241"/>
      <c r="Z337" s="241"/>
      <c r="AA337" s="241"/>
      <c r="AB337" s="241"/>
      <c r="AC337" s="241"/>
      <c r="AD337" s="241"/>
      <c r="AE337" s="241"/>
      <c r="AF337" s="241"/>
      <c r="AG337" s="241"/>
      <c r="AH337" s="456"/>
      <c r="AI337" s="445"/>
      <c r="AJ337" s="241"/>
      <c r="AK337" s="241"/>
      <c r="AL337" s="241"/>
      <c r="AM337" s="241"/>
      <c r="AN337" s="241"/>
      <c r="AO337" s="241"/>
      <c r="AP337" s="241"/>
      <c r="AQ337" s="241"/>
      <c r="AR337" s="241"/>
      <c r="AS337" s="241"/>
      <c r="AT337" s="241"/>
      <c r="AU337" s="241"/>
      <c r="AV337" s="241"/>
      <c r="AW337" s="241"/>
      <c r="AX337" s="456"/>
      <c r="AY337" s="445"/>
      <c r="AZ337" s="241"/>
      <c r="BA337" s="241"/>
      <c r="BB337" s="241"/>
      <c r="BC337" s="241"/>
      <c r="BD337" s="241"/>
      <c r="BE337" s="241"/>
      <c r="BF337" s="241"/>
      <c r="BG337" s="241"/>
      <c r="BH337" s="241"/>
      <c r="BI337" s="241"/>
      <c r="BJ337" s="241"/>
      <c r="BK337" s="241"/>
      <c r="BL337" s="241"/>
      <c r="BM337" s="241"/>
      <c r="BN337" s="456"/>
      <c r="BO337" s="31"/>
    </row>
    <row r="338" spans="2:67" outlineLevel="1">
      <c r="B338" s="51" t="s">
        <v>1104</v>
      </c>
      <c r="C338" s="240">
        <f t="shared" si="303"/>
        <v>0</v>
      </c>
      <c r="D338" s="240">
        <f t="shared" si="304"/>
        <v>0</v>
      </c>
      <c r="E338" s="240">
        <f t="shared" si="305"/>
        <v>0</v>
      </c>
      <c r="F338" s="240">
        <f t="shared" si="306"/>
        <v>0</v>
      </c>
      <c r="G338" s="240">
        <f t="shared" si="307"/>
        <v>0</v>
      </c>
      <c r="H338" s="240">
        <f t="shared" si="308"/>
        <v>0</v>
      </c>
      <c r="I338" s="240">
        <f t="shared" si="309"/>
        <v>0</v>
      </c>
      <c r="J338" s="240">
        <f t="shared" si="310"/>
        <v>0</v>
      </c>
      <c r="K338" s="240">
        <f t="shared" si="311"/>
        <v>0</v>
      </c>
      <c r="L338" s="240">
        <f t="shared" si="312"/>
        <v>0</v>
      </c>
      <c r="M338" s="240">
        <f t="shared" si="313"/>
        <v>0</v>
      </c>
      <c r="N338" s="240">
        <f t="shared" si="314"/>
        <v>0</v>
      </c>
      <c r="O338" s="240">
        <f t="shared" si="315"/>
        <v>0</v>
      </c>
      <c r="P338" s="240">
        <f t="shared" si="316"/>
        <v>0</v>
      </c>
      <c r="Q338" s="240">
        <f t="shared" si="317"/>
        <v>0</v>
      </c>
      <c r="R338" s="435">
        <f t="shared" si="318"/>
        <v>0</v>
      </c>
      <c r="S338" s="446"/>
      <c r="T338" s="239"/>
      <c r="U338" s="239"/>
      <c r="V338" s="239"/>
      <c r="W338" s="239"/>
      <c r="X338" s="239"/>
      <c r="Y338" s="239"/>
      <c r="Z338" s="239"/>
      <c r="AA338" s="239"/>
      <c r="AB338" s="239"/>
      <c r="AC338" s="239"/>
      <c r="AD338" s="239"/>
      <c r="AE338" s="239"/>
      <c r="AF338" s="239"/>
      <c r="AG338" s="239"/>
      <c r="AH338" s="457"/>
      <c r="AI338" s="446"/>
      <c r="AJ338" s="239"/>
      <c r="AK338" s="239"/>
      <c r="AL338" s="239"/>
      <c r="AM338" s="239"/>
      <c r="AN338" s="239"/>
      <c r="AO338" s="239"/>
      <c r="AP338" s="239"/>
      <c r="AQ338" s="239"/>
      <c r="AR338" s="239"/>
      <c r="AS338" s="239"/>
      <c r="AT338" s="239"/>
      <c r="AU338" s="239"/>
      <c r="AV338" s="239"/>
      <c r="AW338" s="239"/>
      <c r="AX338" s="457"/>
      <c r="AY338" s="446"/>
      <c r="AZ338" s="239"/>
      <c r="BA338" s="239"/>
      <c r="BB338" s="239"/>
      <c r="BC338" s="239"/>
      <c r="BD338" s="239"/>
      <c r="BE338" s="239"/>
      <c r="BF338" s="239"/>
      <c r="BG338" s="239"/>
      <c r="BH338" s="239"/>
      <c r="BI338" s="239"/>
      <c r="BJ338" s="239"/>
      <c r="BK338" s="239"/>
      <c r="BL338" s="239"/>
      <c r="BM338" s="239"/>
      <c r="BN338" s="457"/>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6">
        <f t="shared" si="318"/>
        <v>0</v>
      </c>
      <c r="S339" s="447"/>
      <c r="T339" s="238"/>
      <c r="U339" s="238"/>
      <c r="V339" s="238"/>
      <c r="W339" s="238"/>
      <c r="X339" s="238"/>
      <c r="Y339" s="238"/>
      <c r="Z339" s="238"/>
      <c r="AA339" s="238"/>
      <c r="AB339" s="238"/>
      <c r="AC339" s="238"/>
      <c r="AD339" s="238"/>
      <c r="AE339" s="238"/>
      <c r="AF339" s="238"/>
      <c r="AG339" s="238"/>
      <c r="AH339" s="458"/>
      <c r="AI339" s="447"/>
      <c r="AJ339" s="238"/>
      <c r="AK339" s="238"/>
      <c r="AL339" s="238"/>
      <c r="AM339" s="238"/>
      <c r="AN339" s="238"/>
      <c r="AO339" s="238"/>
      <c r="AP339" s="238"/>
      <c r="AQ339" s="238"/>
      <c r="AR339" s="238"/>
      <c r="AS339" s="238"/>
      <c r="AT339" s="238"/>
      <c r="AU339" s="238"/>
      <c r="AV339" s="238"/>
      <c r="AW339" s="238"/>
      <c r="AX339" s="458"/>
      <c r="AY339" s="447"/>
      <c r="AZ339" s="238"/>
      <c r="BA339" s="238"/>
      <c r="BB339" s="238"/>
      <c r="BC339" s="238"/>
      <c r="BD339" s="238"/>
      <c r="BE339" s="238"/>
      <c r="BF339" s="238"/>
      <c r="BG339" s="238"/>
      <c r="BH339" s="238"/>
      <c r="BI339" s="238"/>
      <c r="BJ339" s="238"/>
      <c r="BK339" s="238"/>
      <c r="BL339" s="238"/>
      <c r="BM339" s="238"/>
      <c r="BN339" s="458"/>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4">
        <f t="shared" si="280"/>
        <v>0</v>
      </c>
      <c r="S340" s="445"/>
      <c r="T340" s="241"/>
      <c r="U340" s="241"/>
      <c r="V340" s="241"/>
      <c r="W340" s="241"/>
      <c r="X340" s="241"/>
      <c r="Y340" s="241"/>
      <c r="Z340" s="241"/>
      <c r="AA340" s="241"/>
      <c r="AB340" s="241"/>
      <c r="AC340" s="241"/>
      <c r="AD340" s="241"/>
      <c r="AE340" s="241"/>
      <c r="AF340" s="241"/>
      <c r="AG340" s="241"/>
      <c r="AH340" s="456"/>
      <c r="AI340" s="445"/>
      <c r="AJ340" s="241"/>
      <c r="AK340" s="241"/>
      <c r="AL340" s="241"/>
      <c r="AM340" s="241"/>
      <c r="AN340" s="241"/>
      <c r="AO340" s="241"/>
      <c r="AP340" s="241"/>
      <c r="AQ340" s="241"/>
      <c r="AR340" s="241"/>
      <c r="AS340" s="241"/>
      <c r="AT340" s="241"/>
      <c r="AU340" s="241"/>
      <c r="AV340" s="241"/>
      <c r="AW340" s="241"/>
      <c r="AX340" s="456"/>
      <c r="AY340" s="445"/>
      <c r="AZ340" s="241"/>
      <c r="BA340" s="241"/>
      <c r="BB340" s="241"/>
      <c r="BC340" s="241"/>
      <c r="BD340" s="241"/>
      <c r="BE340" s="241"/>
      <c r="BF340" s="241"/>
      <c r="BG340" s="241"/>
      <c r="BH340" s="241"/>
      <c r="BI340" s="241"/>
      <c r="BJ340" s="241"/>
      <c r="BK340" s="241"/>
      <c r="BL340" s="241"/>
      <c r="BM340" s="241"/>
      <c r="BN340" s="456"/>
      <c r="BO340" s="31"/>
    </row>
    <row r="341" spans="2:67" outlineLevel="1">
      <c r="B341" s="51" t="s">
        <v>1104</v>
      </c>
      <c r="C341" s="240">
        <f t="shared" si="265"/>
        <v>0</v>
      </c>
      <c r="D341" s="240">
        <f t="shared" si="266"/>
        <v>0</v>
      </c>
      <c r="E341" s="240">
        <f t="shared" si="267"/>
        <v>0</v>
      </c>
      <c r="F341" s="240">
        <f t="shared" si="268"/>
        <v>0</v>
      </c>
      <c r="G341" s="240">
        <f t="shared" si="269"/>
        <v>0</v>
      </c>
      <c r="H341" s="240">
        <f t="shared" si="270"/>
        <v>0</v>
      </c>
      <c r="I341" s="240">
        <f t="shared" si="271"/>
        <v>0</v>
      </c>
      <c r="J341" s="240">
        <f t="shared" si="272"/>
        <v>0</v>
      </c>
      <c r="K341" s="240">
        <f t="shared" si="273"/>
        <v>0</v>
      </c>
      <c r="L341" s="240">
        <f t="shared" si="274"/>
        <v>0</v>
      </c>
      <c r="M341" s="240">
        <f t="shared" si="275"/>
        <v>0</v>
      </c>
      <c r="N341" s="240">
        <f t="shared" si="276"/>
        <v>0</v>
      </c>
      <c r="O341" s="240">
        <f t="shared" si="277"/>
        <v>0</v>
      </c>
      <c r="P341" s="240">
        <f t="shared" si="278"/>
        <v>0</v>
      </c>
      <c r="Q341" s="240">
        <f t="shared" si="279"/>
        <v>0</v>
      </c>
      <c r="R341" s="435">
        <f t="shared" si="280"/>
        <v>0</v>
      </c>
      <c r="S341" s="446"/>
      <c r="T341" s="239"/>
      <c r="U341" s="239"/>
      <c r="V341" s="239"/>
      <c r="W341" s="239"/>
      <c r="X341" s="239"/>
      <c r="Y341" s="239"/>
      <c r="Z341" s="239"/>
      <c r="AA341" s="239"/>
      <c r="AB341" s="239"/>
      <c r="AC341" s="239"/>
      <c r="AD341" s="239"/>
      <c r="AE341" s="239"/>
      <c r="AF341" s="239"/>
      <c r="AG341" s="239"/>
      <c r="AH341" s="457"/>
      <c r="AI341" s="446"/>
      <c r="AJ341" s="239"/>
      <c r="AK341" s="239"/>
      <c r="AL341" s="239"/>
      <c r="AM341" s="239"/>
      <c r="AN341" s="239"/>
      <c r="AO341" s="239"/>
      <c r="AP341" s="239"/>
      <c r="AQ341" s="239"/>
      <c r="AR341" s="239"/>
      <c r="AS341" s="239"/>
      <c r="AT341" s="239"/>
      <c r="AU341" s="239"/>
      <c r="AV341" s="239"/>
      <c r="AW341" s="239"/>
      <c r="AX341" s="457"/>
      <c r="AY341" s="446"/>
      <c r="AZ341" s="239"/>
      <c r="BA341" s="239"/>
      <c r="BB341" s="239"/>
      <c r="BC341" s="239"/>
      <c r="BD341" s="239"/>
      <c r="BE341" s="239"/>
      <c r="BF341" s="239"/>
      <c r="BG341" s="239"/>
      <c r="BH341" s="239"/>
      <c r="BI341" s="239"/>
      <c r="BJ341" s="239"/>
      <c r="BK341" s="239"/>
      <c r="BL341" s="239"/>
      <c r="BM341" s="239"/>
      <c r="BN341" s="457"/>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6">
        <f t="shared" si="280"/>
        <v>0</v>
      </c>
      <c r="S342" s="447"/>
      <c r="T342" s="238"/>
      <c r="U342" s="238"/>
      <c r="V342" s="238"/>
      <c r="W342" s="238"/>
      <c r="X342" s="238"/>
      <c r="Y342" s="238"/>
      <c r="Z342" s="238"/>
      <c r="AA342" s="238"/>
      <c r="AB342" s="238"/>
      <c r="AC342" s="238"/>
      <c r="AD342" s="238"/>
      <c r="AE342" s="238"/>
      <c r="AF342" s="238"/>
      <c r="AG342" s="238"/>
      <c r="AH342" s="458"/>
      <c r="AI342" s="447"/>
      <c r="AJ342" s="238"/>
      <c r="AK342" s="238"/>
      <c r="AL342" s="238"/>
      <c r="AM342" s="238"/>
      <c r="AN342" s="238"/>
      <c r="AO342" s="238"/>
      <c r="AP342" s="238"/>
      <c r="AQ342" s="238"/>
      <c r="AR342" s="238"/>
      <c r="AS342" s="238"/>
      <c r="AT342" s="238"/>
      <c r="AU342" s="238"/>
      <c r="AV342" s="238"/>
      <c r="AW342" s="238"/>
      <c r="AX342" s="458"/>
      <c r="AY342" s="447"/>
      <c r="AZ342" s="238"/>
      <c r="BA342" s="238"/>
      <c r="BB342" s="238"/>
      <c r="BC342" s="238"/>
      <c r="BD342" s="238"/>
      <c r="BE342" s="238"/>
      <c r="BF342" s="238"/>
      <c r="BG342" s="238"/>
      <c r="BH342" s="238"/>
      <c r="BI342" s="238"/>
      <c r="BJ342" s="238"/>
      <c r="BK342" s="238"/>
      <c r="BL342" s="238"/>
      <c r="BM342" s="238"/>
      <c r="BN342" s="458"/>
    </row>
    <row r="343" spans="2:67" ht="27"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4">
        <f t="shared" si="280"/>
        <v>0</v>
      </c>
      <c r="S343" s="445"/>
      <c r="T343" s="241"/>
      <c r="U343" s="241"/>
      <c r="V343" s="241"/>
      <c r="W343" s="241"/>
      <c r="X343" s="241"/>
      <c r="Y343" s="241"/>
      <c r="Z343" s="241"/>
      <c r="AA343" s="241"/>
      <c r="AB343" s="241"/>
      <c r="AC343" s="241"/>
      <c r="AD343" s="241"/>
      <c r="AE343" s="241"/>
      <c r="AF343" s="241"/>
      <c r="AG343" s="241"/>
      <c r="AH343" s="456"/>
      <c r="AI343" s="445"/>
      <c r="AJ343" s="241"/>
      <c r="AK343" s="241"/>
      <c r="AL343" s="241"/>
      <c r="AM343" s="241"/>
      <c r="AN343" s="241"/>
      <c r="AO343" s="241"/>
      <c r="AP343" s="241"/>
      <c r="AQ343" s="241"/>
      <c r="AR343" s="241"/>
      <c r="AS343" s="241"/>
      <c r="AT343" s="241"/>
      <c r="AU343" s="241"/>
      <c r="AV343" s="241"/>
      <c r="AW343" s="241"/>
      <c r="AX343" s="456"/>
      <c r="AY343" s="445"/>
      <c r="AZ343" s="241"/>
      <c r="BA343" s="241"/>
      <c r="BB343" s="241"/>
      <c r="BC343" s="241"/>
      <c r="BD343" s="241"/>
      <c r="BE343" s="241"/>
      <c r="BF343" s="241"/>
      <c r="BG343" s="241"/>
      <c r="BH343" s="241"/>
      <c r="BI343" s="241"/>
      <c r="BJ343" s="241"/>
      <c r="BK343" s="241"/>
      <c r="BL343" s="241"/>
      <c r="BM343" s="241"/>
      <c r="BN343" s="456"/>
      <c r="BO343" s="31"/>
    </row>
    <row r="344" spans="2:67" outlineLevel="2">
      <c r="B344" s="51" t="s">
        <v>1104</v>
      </c>
      <c r="C344" s="240">
        <f t="shared" si="265"/>
        <v>0</v>
      </c>
      <c r="D344" s="240">
        <f t="shared" si="266"/>
        <v>0</v>
      </c>
      <c r="E344" s="240">
        <f t="shared" si="267"/>
        <v>0</v>
      </c>
      <c r="F344" s="240">
        <f t="shared" si="268"/>
        <v>0</v>
      </c>
      <c r="G344" s="240">
        <f t="shared" si="269"/>
        <v>0</v>
      </c>
      <c r="H344" s="240">
        <f t="shared" si="270"/>
        <v>0</v>
      </c>
      <c r="I344" s="240">
        <f t="shared" si="271"/>
        <v>0</v>
      </c>
      <c r="J344" s="240">
        <f t="shared" si="272"/>
        <v>0</v>
      </c>
      <c r="K344" s="240">
        <f t="shared" si="273"/>
        <v>0</v>
      </c>
      <c r="L344" s="240">
        <f t="shared" si="274"/>
        <v>0</v>
      </c>
      <c r="M344" s="240">
        <f t="shared" si="275"/>
        <v>0</v>
      </c>
      <c r="N344" s="240">
        <f t="shared" si="276"/>
        <v>0</v>
      </c>
      <c r="O344" s="240">
        <f t="shared" si="277"/>
        <v>0</v>
      </c>
      <c r="P344" s="240">
        <f t="shared" si="278"/>
        <v>0</v>
      </c>
      <c r="Q344" s="240">
        <f t="shared" si="279"/>
        <v>0</v>
      </c>
      <c r="R344" s="435">
        <f t="shared" si="280"/>
        <v>0</v>
      </c>
      <c r="S344" s="446"/>
      <c r="T344" s="239"/>
      <c r="U344" s="239"/>
      <c r="V344" s="239"/>
      <c r="W344" s="239"/>
      <c r="X344" s="239"/>
      <c r="Y344" s="239"/>
      <c r="Z344" s="239"/>
      <c r="AA344" s="239"/>
      <c r="AB344" s="239"/>
      <c r="AC344" s="239"/>
      <c r="AD344" s="239"/>
      <c r="AE344" s="239"/>
      <c r="AF344" s="239"/>
      <c r="AG344" s="239"/>
      <c r="AH344" s="457"/>
      <c r="AI344" s="446"/>
      <c r="AJ344" s="239"/>
      <c r="AK344" s="239"/>
      <c r="AL344" s="239"/>
      <c r="AM344" s="239"/>
      <c r="AN344" s="239"/>
      <c r="AO344" s="239"/>
      <c r="AP344" s="239"/>
      <c r="AQ344" s="239"/>
      <c r="AR344" s="239"/>
      <c r="AS344" s="239"/>
      <c r="AT344" s="239"/>
      <c r="AU344" s="239"/>
      <c r="AV344" s="239"/>
      <c r="AW344" s="239"/>
      <c r="AX344" s="457"/>
      <c r="AY344" s="446"/>
      <c r="AZ344" s="239"/>
      <c r="BA344" s="239"/>
      <c r="BB344" s="239"/>
      <c r="BC344" s="239"/>
      <c r="BD344" s="239"/>
      <c r="BE344" s="239"/>
      <c r="BF344" s="239"/>
      <c r="BG344" s="239"/>
      <c r="BH344" s="239"/>
      <c r="BI344" s="239"/>
      <c r="BJ344" s="239"/>
      <c r="BK344" s="239"/>
      <c r="BL344" s="239"/>
      <c r="BM344" s="239"/>
      <c r="BN344" s="457"/>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6">
        <f t="shared" si="280"/>
        <v>0</v>
      </c>
      <c r="S345" s="447"/>
      <c r="T345" s="238"/>
      <c r="U345" s="238"/>
      <c r="V345" s="238"/>
      <c r="W345" s="238"/>
      <c r="X345" s="238"/>
      <c r="Y345" s="238"/>
      <c r="Z345" s="238"/>
      <c r="AA345" s="238"/>
      <c r="AB345" s="238"/>
      <c r="AC345" s="238"/>
      <c r="AD345" s="238"/>
      <c r="AE345" s="238"/>
      <c r="AF345" s="238"/>
      <c r="AG345" s="238"/>
      <c r="AH345" s="458"/>
      <c r="AI345" s="447"/>
      <c r="AJ345" s="238"/>
      <c r="AK345" s="238"/>
      <c r="AL345" s="238"/>
      <c r="AM345" s="238"/>
      <c r="AN345" s="238"/>
      <c r="AO345" s="238"/>
      <c r="AP345" s="238"/>
      <c r="AQ345" s="238"/>
      <c r="AR345" s="238"/>
      <c r="AS345" s="238"/>
      <c r="AT345" s="238"/>
      <c r="AU345" s="238"/>
      <c r="AV345" s="238"/>
      <c r="AW345" s="238"/>
      <c r="AX345" s="458"/>
      <c r="AY345" s="447"/>
      <c r="AZ345" s="238"/>
      <c r="BA345" s="238"/>
      <c r="BB345" s="238"/>
      <c r="BC345" s="238"/>
      <c r="BD345" s="238"/>
      <c r="BE345" s="238"/>
      <c r="BF345" s="238"/>
      <c r="BG345" s="238"/>
      <c r="BH345" s="238"/>
      <c r="BI345" s="238"/>
      <c r="BJ345" s="238"/>
      <c r="BK345" s="238"/>
      <c r="BL345" s="238"/>
      <c r="BM345" s="238"/>
      <c r="BN345" s="458"/>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4">
        <f t="shared" si="280"/>
        <v>0</v>
      </c>
      <c r="S346" s="445"/>
      <c r="T346" s="241"/>
      <c r="U346" s="241"/>
      <c r="V346" s="241"/>
      <c r="W346" s="241"/>
      <c r="X346" s="241"/>
      <c r="Y346" s="241"/>
      <c r="Z346" s="241"/>
      <c r="AA346" s="241"/>
      <c r="AB346" s="241"/>
      <c r="AC346" s="241"/>
      <c r="AD346" s="241"/>
      <c r="AE346" s="241"/>
      <c r="AF346" s="241"/>
      <c r="AG346" s="241"/>
      <c r="AH346" s="456"/>
      <c r="AI346" s="445"/>
      <c r="AJ346" s="241"/>
      <c r="AK346" s="241"/>
      <c r="AL346" s="241"/>
      <c r="AM346" s="241"/>
      <c r="AN346" s="241"/>
      <c r="AO346" s="241"/>
      <c r="AP346" s="241"/>
      <c r="AQ346" s="241"/>
      <c r="AR346" s="241"/>
      <c r="AS346" s="241"/>
      <c r="AT346" s="241"/>
      <c r="AU346" s="241"/>
      <c r="AV346" s="241"/>
      <c r="AW346" s="241"/>
      <c r="AX346" s="456"/>
      <c r="AY346" s="445"/>
      <c r="AZ346" s="241"/>
      <c r="BA346" s="241"/>
      <c r="BB346" s="241"/>
      <c r="BC346" s="241"/>
      <c r="BD346" s="241"/>
      <c r="BE346" s="241"/>
      <c r="BF346" s="241"/>
      <c r="BG346" s="241"/>
      <c r="BH346" s="241"/>
      <c r="BI346" s="241"/>
      <c r="BJ346" s="241"/>
      <c r="BK346" s="241"/>
      <c r="BL346" s="241"/>
      <c r="BM346" s="241"/>
      <c r="BN346" s="456"/>
      <c r="BO346" s="31"/>
    </row>
    <row r="347" spans="2:67" outlineLevel="2">
      <c r="B347" s="51" t="s">
        <v>1104</v>
      </c>
      <c r="C347" s="240">
        <f t="shared" si="265"/>
        <v>0</v>
      </c>
      <c r="D347" s="240">
        <f t="shared" si="266"/>
        <v>0</v>
      </c>
      <c r="E347" s="240">
        <f t="shared" si="267"/>
        <v>0</v>
      </c>
      <c r="F347" s="240">
        <f t="shared" si="268"/>
        <v>0</v>
      </c>
      <c r="G347" s="240">
        <f t="shared" si="269"/>
        <v>0</v>
      </c>
      <c r="H347" s="240">
        <f t="shared" si="270"/>
        <v>0</v>
      </c>
      <c r="I347" s="240">
        <f t="shared" si="271"/>
        <v>0</v>
      </c>
      <c r="J347" s="240">
        <f t="shared" si="272"/>
        <v>0</v>
      </c>
      <c r="K347" s="240">
        <f t="shared" si="273"/>
        <v>0</v>
      </c>
      <c r="L347" s="240">
        <f t="shared" si="274"/>
        <v>0</v>
      </c>
      <c r="M347" s="240">
        <f t="shared" si="275"/>
        <v>0</v>
      </c>
      <c r="N347" s="240">
        <f t="shared" si="276"/>
        <v>0</v>
      </c>
      <c r="O347" s="240">
        <f t="shared" si="277"/>
        <v>0</v>
      </c>
      <c r="P347" s="240">
        <f t="shared" si="278"/>
        <v>0</v>
      </c>
      <c r="Q347" s="240">
        <f t="shared" si="279"/>
        <v>0</v>
      </c>
      <c r="R347" s="435">
        <f t="shared" si="280"/>
        <v>0</v>
      </c>
      <c r="S347" s="446"/>
      <c r="T347" s="239"/>
      <c r="U347" s="239"/>
      <c r="V347" s="239"/>
      <c r="W347" s="239"/>
      <c r="X347" s="239"/>
      <c r="Y347" s="239"/>
      <c r="Z347" s="239"/>
      <c r="AA347" s="239"/>
      <c r="AB347" s="239"/>
      <c r="AC347" s="239"/>
      <c r="AD347" s="239"/>
      <c r="AE347" s="239"/>
      <c r="AF347" s="239"/>
      <c r="AG347" s="239"/>
      <c r="AH347" s="457"/>
      <c r="AI347" s="446"/>
      <c r="AJ347" s="239"/>
      <c r="AK347" s="239"/>
      <c r="AL347" s="239"/>
      <c r="AM347" s="239"/>
      <c r="AN347" s="239"/>
      <c r="AO347" s="239"/>
      <c r="AP347" s="239"/>
      <c r="AQ347" s="239"/>
      <c r="AR347" s="239"/>
      <c r="AS347" s="239"/>
      <c r="AT347" s="239"/>
      <c r="AU347" s="239"/>
      <c r="AV347" s="239"/>
      <c r="AW347" s="239"/>
      <c r="AX347" s="457"/>
      <c r="AY347" s="446"/>
      <c r="AZ347" s="239"/>
      <c r="BA347" s="239"/>
      <c r="BB347" s="239"/>
      <c r="BC347" s="239"/>
      <c r="BD347" s="239"/>
      <c r="BE347" s="239"/>
      <c r="BF347" s="239"/>
      <c r="BG347" s="239"/>
      <c r="BH347" s="239"/>
      <c r="BI347" s="239"/>
      <c r="BJ347" s="239"/>
      <c r="BK347" s="239"/>
      <c r="BL347" s="239"/>
      <c r="BM347" s="239"/>
      <c r="BN347" s="457"/>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6">
        <f t="shared" si="280"/>
        <v>0</v>
      </c>
      <c r="S348" s="447"/>
      <c r="T348" s="238"/>
      <c r="U348" s="238"/>
      <c r="V348" s="238"/>
      <c r="W348" s="238"/>
      <c r="X348" s="238"/>
      <c r="Y348" s="238"/>
      <c r="Z348" s="238"/>
      <c r="AA348" s="238"/>
      <c r="AB348" s="238"/>
      <c r="AC348" s="238"/>
      <c r="AD348" s="238"/>
      <c r="AE348" s="238"/>
      <c r="AF348" s="238"/>
      <c r="AG348" s="238"/>
      <c r="AH348" s="458"/>
      <c r="AI348" s="447"/>
      <c r="AJ348" s="238"/>
      <c r="AK348" s="238"/>
      <c r="AL348" s="238"/>
      <c r="AM348" s="238"/>
      <c r="AN348" s="238"/>
      <c r="AO348" s="238"/>
      <c r="AP348" s="238"/>
      <c r="AQ348" s="238"/>
      <c r="AR348" s="238"/>
      <c r="AS348" s="238"/>
      <c r="AT348" s="238"/>
      <c r="AU348" s="238"/>
      <c r="AV348" s="238"/>
      <c r="AW348" s="238"/>
      <c r="AX348" s="458"/>
      <c r="AY348" s="447"/>
      <c r="AZ348" s="238"/>
      <c r="BA348" s="238"/>
      <c r="BB348" s="238"/>
      <c r="BC348" s="238"/>
      <c r="BD348" s="238"/>
      <c r="BE348" s="238"/>
      <c r="BF348" s="238"/>
      <c r="BG348" s="238"/>
      <c r="BH348" s="238"/>
      <c r="BI348" s="238"/>
      <c r="BJ348" s="238"/>
      <c r="BK348" s="238"/>
      <c r="BL348" s="238"/>
      <c r="BM348" s="238"/>
      <c r="BN348" s="458"/>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4">
        <f t="shared" si="280"/>
        <v>0</v>
      </c>
      <c r="S349" s="445"/>
      <c r="T349" s="241"/>
      <c r="U349" s="241"/>
      <c r="V349" s="241"/>
      <c r="W349" s="241"/>
      <c r="X349" s="241"/>
      <c r="Y349" s="241"/>
      <c r="Z349" s="241"/>
      <c r="AA349" s="241"/>
      <c r="AB349" s="241"/>
      <c r="AC349" s="241"/>
      <c r="AD349" s="241"/>
      <c r="AE349" s="241"/>
      <c r="AF349" s="241"/>
      <c r="AG349" s="241"/>
      <c r="AH349" s="456"/>
      <c r="AI349" s="445"/>
      <c r="AJ349" s="241"/>
      <c r="AK349" s="241"/>
      <c r="AL349" s="241"/>
      <c r="AM349" s="241"/>
      <c r="AN349" s="241"/>
      <c r="AO349" s="241"/>
      <c r="AP349" s="241"/>
      <c r="AQ349" s="241"/>
      <c r="AR349" s="241"/>
      <c r="AS349" s="241"/>
      <c r="AT349" s="241"/>
      <c r="AU349" s="241"/>
      <c r="AV349" s="241"/>
      <c r="AW349" s="241"/>
      <c r="AX349" s="456"/>
      <c r="AY349" s="445"/>
      <c r="AZ349" s="241"/>
      <c r="BA349" s="241"/>
      <c r="BB349" s="241"/>
      <c r="BC349" s="241"/>
      <c r="BD349" s="241"/>
      <c r="BE349" s="241"/>
      <c r="BF349" s="241"/>
      <c r="BG349" s="241"/>
      <c r="BH349" s="241"/>
      <c r="BI349" s="241"/>
      <c r="BJ349" s="241"/>
      <c r="BK349" s="241"/>
      <c r="BL349" s="241"/>
      <c r="BM349" s="241"/>
      <c r="BN349" s="456"/>
      <c r="BO349" s="31"/>
    </row>
    <row r="350" spans="2:67" outlineLevel="2">
      <c r="B350" s="51" t="s">
        <v>1104</v>
      </c>
      <c r="C350" s="240">
        <f t="shared" si="265"/>
        <v>0</v>
      </c>
      <c r="D350" s="240">
        <f t="shared" si="266"/>
        <v>0</v>
      </c>
      <c r="E350" s="240">
        <f t="shared" si="267"/>
        <v>0</v>
      </c>
      <c r="F350" s="240">
        <f t="shared" si="268"/>
        <v>0</v>
      </c>
      <c r="G350" s="240">
        <f t="shared" si="269"/>
        <v>0</v>
      </c>
      <c r="H350" s="240">
        <f t="shared" si="270"/>
        <v>0</v>
      </c>
      <c r="I350" s="240">
        <f t="shared" si="271"/>
        <v>0</v>
      </c>
      <c r="J350" s="240">
        <f t="shared" si="272"/>
        <v>0</v>
      </c>
      <c r="K350" s="240">
        <f t="shared" si="273"/>
        <v>0</v>
      </c>
      <c r="L350" s="240">
        <f t="shared" si="274"/>
        <v>0</v>
      </c>
      <c r="M350" s="240">
        <f t="shared" si="275"/>
        <v>0</v>
      </c>
      <c r="N350" s="240">
        <f t="shared" si="276"/>
        <v>0</v>
      </c>
      <c r="O350" s="240">
        <f t="shared" si="277"/>
        <v>0</v>
      </c>
      <c r="P350" s="240">
        <f t="shared" si="278"/>
        <v>0</v>
      </c>
      <c r="Q350" s="240">
        <f t="shared" si="279"/>
        <v>0</v>
      </c>
      <c r="R350" s="435">
        <f t="shared" si="280"/>
        <v>0</v>
      </c>
      <c r="S350" s="446"/>
      <c r="T350" s="239"/>
      <c r="U350" s="239"/>
      <c r="V350" s="239"/>
      <c r="W350" s="239"/>
      <c r="X350" s="239"/>
      <c r="Y350" s="239"/>
      <c r="Z350" s="239"/>
      <c r="AA350" s="239"/>
      <c r="AB350" s="239"/>
      <c r="AC350" s="239"/>
      <c r="AD350" s="239"/>
      <c r="AE350" s="239"/>
      <c r="AF350" s="239"/>
      <c r="AG350" s="239"/>
      <c r="AH350" s="457"/>
      <c r="AI350" s="446"/>
      <c r="AJ350" s="239"/>
      <c r="AK350" s="239"/>
      <c r="AL350" s="239"/>
      <c r="AM350" s="239"/>
      <c r="AN350" s="239"/>
      <c r="AO350" s="239"/>
      <c r="AP350" s="239"/>
      <c r="AQ350" s="239"/>
      <c r="AR350" s="239"/>
      <c r="AS350" s="239"/>
      <c r="AT350" s="239"/>
      <c r="AU350" s="239"/>
      <c r="AV350" s="239"/>
      <c r="AW350" s="239"/>
      <c r="AX350" s="457"/>
      <c r="AY350" s="446"/>
      <c r="AZ350" s="239"/>
      <c r="BA350" s="239"/>
      <c r="BB350" s="239"/>
      <c r="BC350" s="239"/>
      <c r="BD350" s="239"/>
      <c r="BE350" s="239"/>
      <c r="BF350" s="239"/>
      <c r="BG350" s="239"/>
      <c r="BH350" s="239"/>
      <c r="BI350" s="239"/>
      <c r="BJ350" s="239"/>
      <c r="BK350" s="239"/>
      <c r="BL350" s="239"/>
      <c r="BM350" s="239"/>
      <c r="BN350" s="457"/>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6">
        <f t="shared" si="280"/>
        <v>0</v>
      </c>
      <c r="S351" s="447"/>
      <c r="T351" s="238"/>
      <c r="U351" s="238"/>
      <c r="V351" s="238"/>
      <c r="W351" s="238"/>
      <c r="X351" s="238"/>
      <c r="Y351" s="238"/>
      <c r="Z351" s="238"/>
      <c r="AA351" s="238"/>
      <c r="AB351" s="238"/>
      <c r="AC351" s="238"/>
      <c r="AD351" s="238"/>
      <c r="AE351" s="238"/>
      <c r="AF351" s="238"/>
      <c r="AG351" s="238"/>
      <c r="AH351" s="458"/>
      <c r="AI351" s="447"/>
      <c r="AJ351" s="238"/>
      <c r="AK351" s="238"/>
      <c r="AL351" s="238"/>
      <c r="AM351" s="238"/>
      <c r="AN351" s="238"/>
      <c r="AO351" s="238"/>
      <c r="AP351" s="238"/>
      <c r="AQ351" s="238"/>
      <c r="AR351" s="238"/>
      <c r="AS351" s="238"/>
      <c r="AT351" s="238"/>
      <c r="AU351" s="238"/>
      <c r="AV351" s="238"/>
      <c r="AW351" s="238"/>
      <c r="AX351" s="458"/>
      <c r="AY351" s="447"/>
      <c r="AZ351" s="238"/>
      <c r="BA351" s="238"/>
      <c r="BB351" s="238"/>
      <c r="BC351" s="238"/>
      <c r="BD351" s="238"/>
      <c r="BE351" s="238"/>
      <c r="BF351" s="238"/>
      <c r="BG351" s="238"/>
      <c r="BH351" s="238"/>
      <c r="BI351" s="238"/>
      <c r="BJ351" s="238"/>
      <c r="BK351" s="238"/>
      <c r="BL351" s="238"/>
      <c r="BM351" s="238"/>
      <c r="BN351" s="458"/>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4">
        <f t="shared" si="280"/>
        <v>0</v>
      </c>
      <c r="S352" s="445"/>
      <c r="T352" s="241"/>
      <c r="U352" s="241"/>
      <c r="V352" s="241"/>
      <c r="W352" s="241"/>
      <c r="X352" s="241"/>
      <c r="Y352" s="241"/>
      <c r="Z352" s="241"/>
      <c r="AA352" s="241"/>
      <c r="AB352" s="241"/>
      <c r="AC352" s="241"/>
      <c r="AD352" s="241"/>
      <c r="AE352" s="241"/>
      <c r="AF352" s="241"/>
      <c r="AG352" s="241"/>
      <c r="AH352" s="456"/>
      <c r="AI352" s="445"/>
      <c r="AJ352" s="241"/>
      <c r="AK352" s="241"/>
      <c r="AL352" s="241"/>
      <c r="AM352" s="241"/>
      <c r="AN352" s="241"/>
      <c r="AO352" s="241"/>
      <c r="AP352" s="241"/>
      <c r="AQ352" s="241"/>
      <c r="AR352" s="241"/>
      <c r="AS352" s="241"/>
      <c r="AT352" s="241"/>
      <c r="AU352" s="241"/>
      <c r="AV352" s="241"/>
      <c r="AW352" s="241"/>
      <c r="AX352" s="456"/>
      <c r="AY352" s="445"/>
      <c r="AZ352" s="241"/>
      <c r="BA352" s="241"/>
      <c r="BB352" s="241"/>
      <c r="BC352" s="241"/>
      <c r="BD352" s="241"/>
      <c r="BE352" s="241"/>
      <c r="BF352" s="241"/>
      <c r="BG352" s="241"/>
      <c r="BH352" s="241"/>
      <c r="BI352" s="241"/>
      <c r="BJ352" s="241"/>
      <c r="BK352" s="241"/>
      <c r="BL352" s="241"/>
      <c r="BM352" s="241"/>
      <c r="BN352" s="456"/>
      <c r="BO352" s="31"/>
    </row>
    <row r="353" spans="1:122" outlineLevel="2">
      <c r="B353" s="51" t="s">
        <v>1104</v>
      </c>
      <c r="C353" s="240">
        <f t="shared" si="265"/>
        <v>0</v>
      </c>
      <c r="D353" s="240">
        <f t="shared" si="266"/>
        <v>0</v>
      </c>
      <c r="E353" s="240">
        <f t="shared" si="267"/>
        <v>0</v>
      </c>
      <c r="F353" s="240">
        <f t="shared" si="268"/>
        <v>0</v>
      </c>
      <c r="G353" s="240">
        <f t="shared" si="269"/>
        <v>0</v>
      </c>
      <c r="H353" s="240">
        <f t="shared" si="270"/>
        <v>0</v>
      </c>
      <c r="I353" s="240">
        <f t="shared" si="271"/>
        <v>0</v>
      </c>
      <c r="J353" s="240">
        <f t="shared" si="272"/>
        <v>0</v>
      </c>
      <c r="K353" s="240">
        <f t="shared" si="273"/>
        <v>0</v>
      </c>
      <c r="L353" s="240">
        <f t="shared" si="274"/>
        <v>0</v>
      </c>
      <c r="M353" s="240">
        <f t="shared" si="275"/>
        <v>0</v>
      </c>
      <c r="N353" s="240">
        <f t="shared" si="276"/>
        <v>0</v>
      </c>
      <c r="O353" s="240">
        <f t="shared" si="277"/>
        <v>0</v>
      </c>
      <c r="P353" s="240">
        <f t="shared" si="278"/>
        <v>0</v>
      </c>
      <c r="Q353" s="240">
        <f t="shared" si="279"/>
        <v>0</v>
      </c>
      <c r="R353" s="435">
        <f t="shared" si="280"/>
        <v>0</v>
      </c>
      <c r="S353" s="446"/>
      <c r="T353" s="239"/>
      <c r="U353" s="239"/>
      <c r="V353" s="239"/>
      <c r="W353" s="239"/>
      <c r="X353" s="239"/>
      <c r="Y353" s="239"/>
      <c r="Z353" s="239"/>
      <c r="AA353" s="239"/>
      <c r="AB353" s="239"/>
      <c r="AC353" s="239"/>
      <c r="AD353" s="239"/>
      <c r="AE353" s="239"/>
      <c r="AF353" s="239"/>
      <c r="AG353" s="239"/>
      <c r="AH353" s="457"/>
      <c r="AI353" s="446"/>
      <c r="AJ353" s="239"/>
      <c r="AK353" s="239"/>
      <c r="AL353" s="239"/>
      <c r="AM353" s="239"/>
      <c r="AN353" s="239"/>
      <c r="AO353" s="239"/>
      <c r="AP353" s="239"/>
      <c r="AQ353" s="239"/>
      <c r="AR353" s="239"/>
      <c r="AS353" s="239"/>
      <c r="AT353" s="239"/>
      <c r="AU353" s="239"/>
      <c r="AV353" s="239"/>
      <c r="AW353" s="239"/>
      <c r="AX353" s="457"/>
      <c r="AY353" s="446"/>
      <c r="AZ353" s="239"/>
      <c r="BA353" s="239"/>
      <c r="BB353" s="239"/>
      <c r="BC353" s="239"/>
      <c r="BD353" s="239"/>
      <c r="BE353" s="239"/>
      <c r="BF353" s="239"/>
      <c r="BG353" s="239"/>
      <c r="BH353" s="239"/>
      <c r="BI353" s="239"/>
      <c r="BJ353" s="239"/>
      <c r="BK353" s="239"/>
      <c r="BL353" s="239"/>
      <c r="BM353" s="239"/>
      <c r="BN353" s="457"/>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6">
        <f t="shared" si="280"/>
        <v>0</v>
      </c>
      <c r="S354" s="447"/>
      <c r="T354" s="238"/>
      <c r="U354" s="238"/>
      <c r="V354" s="238"/>
      <c r="W354" s="238"/>
      <c r="X354" s="238"/>
      <c r="Y354" s="238"/>
      <c r="Z354" s="238"/>
      <c r="AA354" s="238"/>
      <c r="AB354" s="238"/>
      <c r="AC354" s="238"/>
      <c r="AD354" s="238"/>
      <c r="AE354" s="238"/>
      <c r="AF354" s="238"/>
      <c r="AG354" s="238"/>
      <c r="AH354" s="458"/>
      <c r="AI354" s="447"/>
      <c r="AJ354" s="238"/>
      <c r="AK354" s="238"/>
      <c r="AL354" s="238"/>
      <c r="AM354" s="238"/>
      <c r="AN354" s="238"/>
      <c r="AO354" s="238"/>
      <c r="AP354" s="238"/>
      <c r="AQ354" s="238"/>
      <c r="AR354" s="238"/>
      <c r="AS354" s="238"/>
      <c r="AT354" s="238"/>
      <c r="AU354" s="238"/>
      <c r="AV354" s="238"/>
      <c r="AW354" s="238"/>
      <c r="AX354" s="458"/>
      <c r="AY354" s="447"/>
      <c r="AZ354" s="238"/>
      <c r="BA354" s="238"/>
      <c r="BB354" s="238"/>
      <c r="BC354" s="238"/>
      <c r="BD354" s="238"/>
      <c r="BE354" s="238"/>
      <c r="BF354" s="238"/>
      <c r="BG354" s="238"/>
      <c r="BH354" s="238"/>
      <c r="BI354" s="238"/>
      <c r="BJ354" s="238"/>
      <c r="BK354" s="238"/>
      <c r="BL354" s="238"/>
      <c r="BM354" s="238"/>
      <c r="BN354" s="458"/>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4">
        <f t="shared" ref="R355:R357" si="338">CHOOSE(d.Region,AH355,AX355,BN355)</f>
        <v>0</v>
      </c>
      <c r="S355" s="445"/>
      <c r="T355" s="241"/>
      <c r="U355" s="241"/>
      <c r="V355" s="241"/>
      <c r="W355" s="241"/>
      <c r="X355" s="241"/>
      <c r="Y355" s="241"/>
      <c r="Z355" s="241"/>
      <c r="AA355" s="241"/>
      <c r="AB355" s="241"/>
      <c r="AC355" s="241"/>
      <c r="AD355" s="241"/>
      <c r="AE355" s="241"/>
      <c r="AF355" s="241"/>
      <c r="AG355" s="241"/>
      <c r="AH355" s="456"/>
      <c r="AI355" s="445"/>
      <c r="AJ355" s="241"/>
      <c r="AK355" s="241"/>
      <c r="AL355" s="241"/>
      <c r="AM355" s="241"/>
      <c r="AN355" s="241"/>
      <c r="AO355" s="241"/>
      <c r="AP355" s="241"/>
      <c r="AQ355" s="241"/>
      <c r="AR355" s="241"/>
      <c r="AS355" s="241"/>
      <c r="AT355" s="241"/>
      <c r="AU355" s="241"/>
      <c r="AV355" s="241"/>
      <c r="AW355" s="241"/>
      <c r="AX355" s="456"/>
      <c r="AY355" s="445"/>
      <c r="AZ355" s="241"/>
      <c r="BA355" s="241"/>
      <c r="BB355" s="241"/>
      <c r="BC355" s="241"/>
      <c r="BD355" s="241"/>
      <c r="BE355" s="241"/>
      <c r="BF355" s="241"/>
      <c r="BG355" s="241"/>
      <c r="BH355" s="241"/>
      <c r="BI355" s="241"/>
      <c r="BJ355" s="241"/>
      <c r="BK355" s="241"/>
      <c r="BL355" s="241"/>
      <c r="BM355" s="241"/>
      <c r="BN355" s="456"/>
      <c r="BO355" s="31"/>
    </row>
    <row r="356" spans="1:122" outlineLevel="2">
      <c r="B356" s="51" t="s">
        <v>1104</v>
      </c>
      <c r="C356" s="240">
        <f t="shared" si="323"/>
        <v>0</v>
      </c>
      <c r="D356" s="240">
        <f t="shared" si="324"/>
        <v>0</v>
      </c>
      <c r="E356" s="240">
        <f t="shared" si="325"/>
        <v>0</v>
      </c>
      <c r="F356" s="240">
        <f t="shared" si="326"/>
        <v>0</v>
      </c>
      <c r="G356" s="240">
        <f t="shared" si="327"/>
        <v>0</v>
      </c>
      <c r="H356" s="240">
        <f t="shared" si="328"/>
        <v>0</v>
      </c>
      <c r="I356" s="240">
        <f t="shared" si="329"/>
        <v>0</v>
      </c>
      <c r="J356" s="240">
        <f t="shared" si="330"/>
        <v>0</v>
      </c>
      <c r="K356" s="240">
        <f t="shared" si="331"/>
        <v>0</v>
      </c>
      <c r="L356" s="240">
        <f t="shared" si="332"/>
        <v>0</v>
      </c>
      <c r="M356" s="240">
        <f t="shared" si="333"/>
        <v>0</v>
      </c>
      <c r="N356" s="240">
        <f t="shared" si="334"/>
        <v>0</v>
      </c>
      <c r="O356" s="240">
        <f t="shared" si="335"/>
        <v>0</v>
      </c>
      <c r="P356" s="240">
        <f t="shared" si="336"/>
        <v>0</v>
      </c>
      <c r="Q356" s="240">
        <f t="shared" si="337"/>
        <v>0</v>
      </c>
      <c r="R356" s="435">
        <f t="shared" si="338"/>
        <v>0</v>
      </c>
      <c r="S356" s="446"/>
      <c r="T356" s="239"/>
      <c r="U356" s="239"/>
      <c r="V356" s="239"/>
      <c r="W356" s="239"/>
      <c r="X356" s="239"/>
      <c r="Y356" s="239"/>
      <c r="Z356" s="239"/>
      <c r="AA356" s="239"/>
      <c r="AB356" s="239"/>
      <c r="AC356" s="239"/>
      <c r="AD356" s="239"/>
      <c r="AE356" s="239"/>
      <c r="AF356" s="239"/>
      <c r="AG356" s="239"/>
      <c r="AH356" s="457"/>
      <c r="AI356" s="446"/>
      <c r="AJ356" s="239"/>
      <c r="AK356" s="239"/>
      <c r="AL356" s="239"/>
      <c r="AM356" s="239"/>
      <c r="AN356" s="239"/>
      <c r="AO356" s="239"/>
      <c r="AP356" s="239"/>
      <c r="AQ356" s="239"/>
      <c r="AR356" s="239"/>
      <c r="AS356" s="239"/>
      <c r="AT356" s="239"/>
      <c r="AU356" s="239"/>
      <c r="AV356" s="239"/>
      <c r="AW356" s="239"/>
      <c r="AX356" s="457"/>
      <c r="AY356" s="446"/>
      <c r="AZ356" s="239"/>
      <c r="BA356" s="239"/>
      <c r="BB356" s="239"/>
      <c r="BC356" s="239"/>
      <c r="BD356" s="239"/>
      <c r="BE356" s="239"/>
      <c r="BF356" s="239"/>
      <c r="BG356" s="239"/>
      <c r="BH356" s="239"/>
      <c r="BI356" s="239"/>
      <c r="BJ356" s="239"/>
      <c r="BK356" s="239"/>
      <c r="BL356" s="239"/>
      <c r="BM356" s="239"/>
      <c r="BN356" s="457"/>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6">
        <f t="shared" si="338"/>
        <v>0</v>
      </c>
      <c r="S357" s="447"/>
      <c r="T357" s="238"/>
      <c r="U357" s="238"/>
      <c r="V357" s="238"/>
      <c r="W357" s="238"/>
      <c r="X357" s="238"/>
      <c r="Y357" s="238"/>
      <c r="Z357" s="238"/>
      <c r="AA357" s="238"/>
      <c r="AB357" s="238"/>
      <c r="AC357" s="238"/>
      <c r="AD357" s="238"/>
      <c r="AE357" s="238"/>
      <c r="AF357" s="238"/>
      <c r="AG357" s="238"/>
      <c r="AH357" s="458"/>
      <c r="AI357" s="447"/>
      <c r="AJ357" s="238"/>
      <c r="AK357" s="238"/>
      <c r="AL357" s="238"/>
      <c r="AM357" s="238"/>
      <c r="AN357" s="238"/>
      <c r="AO357" s="238"/>
      <c r="AP357" s="238"/>
      <c r="AQ357" s="238"/>
      <c r="AR357" s="238"/>
      <c r="AS357" s="238"/>
      <c r="AT357" s="238"/>
      <c r="AU357" s="238"/>
      <c r="AV357" s="238"/>
      <c r="AW357" s="238"/>
      <c r="AX357" s="458"/>
      <c r="AY357" s="447"/>
      <c r="AZ357" s="238"/>
      <c r="BA357" s="238"/>
      <c r="BB357" s="238"/>
      <c r="BC357" s="238"/>
      <c r="BD357" s="238"/>
      <c r="BE357" s="238"/>
      <c r="BF357" s="238"/>
      <c r="BG357" s="238"/>
      <c r="BH357" s="238"/>
      <c r="BI357" s="238"/>
      <c r="BJ357" s="238"/>
      <c r="BK357" s="238"/>
      <c r="BL357" s="238"/>
      <c r="BM357" s="238"/>
      <c r="BN357" s="458"/>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1"/>
    </row>
    <row r="359" spans="1:122" outlineLevel="2">
      <c r="B359" s="51" t="s">
        <v>1104</v>
      </c>
      <c r="C359" s="240">
        <f t="shared" si="265"/>
        <v>0</v>
      </c>
      <c r="D359" s="240">
        <f t="shared" si="266"/>
        <v>0</v>
      </c>
      <c r="E359" s="240">
        <f t="shared" si="267"/>
        <v>0</v>
      </c>
      <c r="F359" s="240">
        <f t="shared" si="268"/>
        <v>0</v>
      </c>
      <c r="G359" s="240">
        <f t="shared" si="269"/>
        <v>0</v>
      </c>
      <c r="H359" s="240">
        <f t="shared" si="270"/>
        <v>0</v>
      </c>
      <c r="I359" s="240">
        <f t="shared" si="271"/>
        <v>0</v>
      </c>
      <c r="J359" s="240">
        <f t="shared" si="272"/>
        <v>0</v>
      </c>
      <c r="K359" s="240">
        <f t="shared" si="273"/>
        <v>0</v>
      </c>
      <c r="L359" s="240">
        <f t="shared" si="274"/>
        <v>0</v>
      </c>
      <c r="M359" s="240">
        <f t="shared" si="275"/>
        <v>0</v>
      </c>
      <c r="N359" s="240">
        <f t="shared" si="276"/>
        <v>0</v>
      </c>
      <c r="O359" s="240">
        <f t="shared" si="277"/>
        <v>0</v>
      </c>
      <c r="P359" s="240">
        <f t="shared" si="278"/>
        <v>0</v>
      </c>
      <c r="Q359" s="240">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1137</v>
      </c>
    </row>
    <row r="364" spans="1:122" ht="80"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1134</v>
      </c>
      <c r="C370" s="236" t="s">
        <v>6</v>
      </c>
      <c r="D370" s="236" t="str">
        <f>C370</f>
        <v>0:1</v>
      </c>
      <c r="E370" s="235" t="s">
        <v>8</v>
      </c>
      <c r="F370" s="235" t="s">
        <v>163</v>
      </c>
      <c r="G370" s="235" t="s">
        <v>178</v>
      </c>
      <c r="H370" s="235" t="s">
        <v>240</v>
      </c>
      <c r="I370" s="235" t="s">
        <v>242</v>
      </c>
      <c r="J370" s="235"/>
      <c r="K370" s="235"/>
      <c r="L370" s="235"/>
      <c r="M370" s="235"/>
      <c r="N370" s="232"/>
      <c r="O370" s="232"/>
      <c r="P370" s="234" t="str">
        <f>C370</f>
        <v>0:1</v>
      </c>
      <c r="Q370" s="234" t="str">
        <f>D370</f>
        <v>0:1</v>
      </c>
      <c r="R370" s="233" t="str">
        <f>LEFT(E370,FIND(":",E370)-1)+i.TOLoffset_r2*(d.TOL-1)&amp;":"&amp;RIGHT(E370,LEN(E370)-FIND(":",E370))+i.TOLoffset_r2*(d.TOL-1)</f>
        <v>2:3</v>
      </c>
      <c r="S370" s="233" t="str">
        <f>LEFT(F370,FIND(":",F370)-1)+i.TOLoffset_r2*(d.TOL-1)&amp;":"&amp;RIGHT(F370,LEN(F370)-FIND(":",F370))+i.TOLoffset_r2*(d.TOL-1)</f>
        <v>3:4</v>
      </c>
      <c r="T370" s="233" t="str">
        <f>LEFT(G370,FIND(":",G370)-1)+i.TOLoffset_r2*(d.TOL-1)&amp;":"&amp;RIGHT(G370,LEN(G370)-FIND(":",G370))+i.TOLoffset_r2*(d.TOL-1)</f>
        <v>4:5</v>
      </c>
      <c r="U370" s="233" t="str">
        <f>LEFT(H370,FIND(":",H370)-1)+i.TOLoffset_r2*(d.TOL-1)&amp;":"&amp;RIGHT(H370,LEN(H370)-FIND(":",H370))+i.TOLoffset_r2*(d.TOL-1)</f>
        <v>5:6</v>
      </c>
      <c r="V370" s="233"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7"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1135</v>
      </c>
      <c r="C372" s="253"/>
      <c r="D372" s="253"/>
      <c r="E372" s="253"/>
      <c r="F372" s="253"/>
      <c r="G372" s="253"/>
      <c r="H372" s="253"/>
      <c r="I372" s="253"/>
      <c r="J372" s="253"/>
      <c r="K372" s="253"/>
      <c r="L372" s="253"/>
      <c r="M372" s="253"/>
      <c r="N372" s="253"/>
      <c r="O372" s="253"/>
      <c r="P372" s="256" t="str">
        <f>P370</f>
        <v>0:1</v>
      </c>
      <c r="Q372" s="256"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7" hidden="1" outlineLevel="1">
      <c r="B373" s="29"/>
      <c r="C373" s="149"/>
      <c r="D373" s="149"/>
      <c r="E373" s="149"/>
      <c r="F373" s="149"/>
      <c r="G373" s="149"/>
      <c r="H373" s="149"/>
      <c r="I373" s="149"/>
      <c r="J373" s="149"/>
      <c r="K373" s="149"/>
      <c r="L373" s="149"/>
      <c r="M373" s="149"/>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7"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8" hidden="1"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79"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8">
        <f t="shared" ref="C733:D740" si="380">T733</f>
        <v>0</v>
      </c>
      <c r="D733" s="388">
        <f t="shared" si="380"/>
        <v>0</v>
      </c>
      <c r="G733" s="29" t="s">
        <v>1379</v>
      </c>
      <c r="H733" s="389">
        <v>0.35</v>
      </c>
      <c r="I733" s="389">
        <v>0.5</v>
      </c>
      <c r="J733" s="390">
        <v>1.5</v>
      </c>
      <c r="K733" s="390">
        <v>1.8</v>
      </c>
      <c r="L733" s="391">
        <f t="shared" ref="L733:M740" si="381">CHOOSE(d.Region,Y733,AA733,AC733)</f>
        <v>0</v>
      </c>
      <c r="M733" s="392">
        <f t="shared" si="381"/>
        <v>0</v>
      </c>
      <c r="N733" s="239">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369</v>
      </c>
      <c r="C734" s="388">
        <f t="shared" si="380"/>
        <v>0</v>
      </c>
      <c r="D734" s="388">
        <f t="shared" si="380"/>
        <v>0</v>
      </c>
      <c r="G734" s="29" t="s">
        <v>1380</v>
      </c>
      <c r="H734" s="398">
        <f>H733</f>
        <v>0.35</v>
      </c>
      <c r="I734" s="398">
        <f>I733</f>
        <v>0.5</v>
      </c>
      <c r="J734" s="399">
        <f t="shared" ref="J734:K740" si="383">J733</f>
        <v>1.5</v>
      </c>
      <c r="K734" s="399">
        <f t="shared" si="383"/>
        <v>1.8</v>
      </c>
      <c r="L734" s="400">
        <f t="shared" si="381"/>
        <v>0</v>
      </c>
      <c r="M734" s="401">
        <f t="shared" si="381"/>
        <v>0</v>
      </c>
      <c r="N734" s="31"/>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1050</v>
      </c>
      <c r="C735" s="388">
        <f t="shared" si="380"/>
        <v>0</v>
      </c>
      <c r="D735" s="388">
        <f t="shared" si="380"/>
        <v>0</v>
      </c>
      <c r="G735" s="29"/>
      <c r="H735" s="398">
        <f>H734</f>
        <v>0.35</v>
      </c>
      <c r="I735" s="398">
        <f t="shared" ref="I735:I740" si="385">I734</f>
        <v>0.5</v>
      </c>
      <c r="J735" s="399">
        <f t="shared" si="383"/>
        <v>1.5</v>
      </c>
      <c r="K735" s="399">
        <f t="shared" si="383"/>
        <v>1.8</v>
      </c>
      <c r="L735" s="400">
        <f t="shared" si="381"/>
        <v>0</v>
      </c>
      <c r="M735" s="401">
        <f t="shared" si="381"/>
        <v>0</v>
      </c>
      <c r="N735" s="31"/>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1381</v>
      </c>
      <c r="C736" s="388">
        <f t="shared" si="380"/>
        <v>0</v>
      </c>
      <c r="D736" s="388">
        <f t="shared" si="380"/>
        <v>0</v>
      </c>
      <c r="G736" s="29"/>
      <c r="H736" s="398">
        <f>H735</f>
        <v>0.35</v>
      </c>
      <c r="I736" s="398">
        <f t="shared" si="385"/>
        <v>0.5</v>
      </c>
      <c r="J736" s="399">
        <f t="shared" si="383"/>
        <v>1.5</v>
      </c>
      <c r="K736" s="399">
        <f t="shared" si="383"/>
        <v>1.8</v>
      </c>
      <c r="L736" s="407">
        <f t="shared" si="381"/>
        <v>0</v>
      </c>
      <c r="M736" s="408">
        <f t="shared" si="381"/>
        <v>0</v>
      </c>
      <c r="N736" s="31"/>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857</v>
      </c>
      <c r="B737" t="s">
        <v>846</v>
      </c>
      <c r="C737" s="388">
        <f t="shared" si="380"/>
        <v>0</v>
      </c>
      <c r="D737" s="388">
        <f t="shared" si="380"/>
        <v>0</v>
      </c>
      <c r="G737" s="29" t="s">
        <v>1379</v>
      </c>
      <c r="H737" s="389">
        <v>0.5</v>
      </c>
      <c r="I737" s="398">
        <f t="shared" si="385"/>
        <v>0.5</v>
      </c>
      <c r="J737" s="399">
        <f t="shared" si="383"/>
        <v>1.5</v>
      </c>
      <c r="K737" s="399">
        <f t="shared" si="383"/>
        <v>1.8</v>
      </c>
      <c r="L737" s="391">
        <f t="shared" si="381"/>
        <v>0</v>
      </c>
      <c r="M737" s="392">
        <f t="shared" si="381"/>
        <v>0</v>
      </c>
      <c r="N737" s="239">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369</v>
      </c>
      <c r="C738" s="388">
        <f t="shared" si="380"/>
        <v>0</v>
      </c>
      <c r="D738" s="388">
        <f t="shared" si="380"/>
        <v>0</v>
      </c>
      <c r="G738" s="29" t="s">
        <v>1380</v>
      </c>
      <c r="H738" s="398">
        <f>H737</f>
        <v>0.5</v>
      </c>
      <c r="I738" s="398">
        <f t="shared" si="385"/>
        <v>0.5</v>
      </c>
      <c r="J738" s="399">
        <f t="shared" si="383"/>
        <v>1.5</v>
      </c>
      <c r="K738" s="399">
        <f t="shared" si="383"/>
        <v>1.8</v>
      </c>
      <c r="L738" s="400">
        <f t="shared" si="381"/>
        <v>0</v>
      </c>
      <c r="M738" s="401">
        <f t="shared" si="381"/>
        <v>0</v>
      </c>
      <c r="N738" s="31"/>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1050</v>
      </c>
      <c r="C739" s="388">
        <f t="shared" si="380"/>
        <v>0</v>
      </c>
      <c r="D739" s="388">
        <f t="shared" si="380"/>
        <v>0</v>
      </c>
      <c r="G739" s="29"/>
      <c r="H739" s="398">
        <f>H738</f>
        <v>0.5</v>
      </c>
      <c r="I739" s="398">
        <f t="shared" si="385"/>
        <v>0.5</v>
      </c>
      <c r="J739" s="399">
        <f t="shared" si="383"/>
        <v>1.5</v>
      </c>
      <c r="K739" s="399">
        <f t="shared" si="383"/>
        <v>1.8</v>
      </c>
      <c r="L739" s="400">
        <f t="shared" si="381"/>
        <v>0</v>
      </c>
      <c r="M739" s="401">
        <f t="shared" si="381"/>
        <v>0</v>
      </c>
      <c r="N739" s="31"/>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1381</v>
      </c>
      <c r="C740" s="388">
        <f t="shared" si="380"/>
        <v>0</v>
      </c>
      <c r="D740" s="388">
        <f t="shared" si="380"/>
        <v>0</v>
      </c>
      <c r="G740" s="29"/>
      <c r="H740" s="398">
        <f>H739</f>
        <v>0.5</v>
      </c>
      <c r="I740" s="398">
        <f t="shared" si="385"/>
        <v>0.5</v>
      </c>
      <c r="J740" s="399">
        <f t="shared" si="383"/>
        <v>1.5</v>
      </c>
      <c r="K740" s="399">
        <f t="shared" si="383"/>
        <v>1.8</v>
      </c>
      <c r="L740" s="407">
        <f t="shared" si="381"/>
        <v>0</v>
      </c>
      <c r="M740" s="408">
        <f t="shared" si="381"/>
        <v>0</v>
      </c>
      <c r="N740" s="31"/>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40" hidden="1" outlineLevel="1">
      <c r="Y741" s="411" t="s">
        <v>1382</v>
      </c>
      <c r="Z741" s="412"/>
      <c r="AA741" s="412"/>
      <c r="AB741" s="412"/>
      <c r="AC741" s="412"/>
      <c r="AD741" s="412"/>
    </row>
    <row r="743" spans="1:30" collapsed="1">
      <c r="A743" s="184" t="s">
        <v>1460</v>
      </c>
    </row>
    <row r="744" spans="1:30" ht="47"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1094</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1653</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857</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5"/>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2" t="s">
        <v>1093</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1094</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1653</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857</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5"/>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2" t="s">
        <v>1093</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1094</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1653</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857</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5"/>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baseColWidth="10" defaultColWidth="9.16406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50"/>
      <c r="B8" s="250" t="s">
        <v>947</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3"/>
      <c r="V8" s="273"/>
      <c r="W8" s="273"/>
      <c r="X8" s="273"/>
      <c r="Y8" s="273"/>
      <c r="Z8" s="273"/>
      <c r="AA8" s="273"/>
      <c r="AB8" s="273"/>
      <c r="AC8" s="273"/>
      <c r="AD8" s="273"/>
      <c r="AE8" s="273"/>
      <c r="AF8" s="273"/>
      <c r="AG8" s="273"/>
      <c r="AH8" s="273"/>
      <c r="AI8" s="273"/>
      <c r="AJ8" s="273"/>
      <c r="AK8" s="273"/>
      <c r="AL8" s="273"/>
      <c r="AM8" s="274" t="s">
        <v>930</v>
      </c>
      <c r="AN8" s="274"/>
      <c r="AO8" s="274"/>
      <c r="AP8" s="274" t="s">
        <v>1801</v>
      </c>
      <c r="AQ8" s="274"/>
      <c r="AR8" s="274"/>
      <c r="AS8" s="274" t="s">
        <v>1802</v>
      </c>
      <c r="AT8" s="274"/>
      <c r="AU8" s="274"/>
    </row>
    <row r="9" spans="1:73" outlineLevel="1" collapsed="1">
      <c r="A9" s="250"/>
      <c r="B9" s="250"/>
      <c r="C9" s="275" t="s">
        <v>948</v>
      </c>
      <c r="D9" s="275" t="s">
        <v>949</v>
      </c>
      <c r="E9" s="275" t="s">
        <v>950</v>
      </c>
      <c r="F9" s="275" t="s">
        <v>948</v>
      </c>
      <c r="G9" s="275" t="s">
        <v>949</v>
      </c>
      <c r="H9" s="275" t="s">
        <v>950</v>
      </c>
      <c r="I9" s="275" t="s">
        <v>948</v>
      </c>
      <c r="J9" s="275" t="s">
        <v>949</v>
      </c>
      <c r="K9" s="275" t="s">
        <v>950</v>
      </c>
      <c r="L9" s="275" t="s">
        <v>948</v>
      </c>
      <c r="M9" s="275" t="s">
        <v>949</v>
      </c>
      <c r="N9" s="275" t="s">
        <v>950</v>
      </c>
      <c r="O9" s="275" t="s">
        <v>948</v>
      </c>
      <c r="P9" s="275" t="s">
        <v>949</v>
      </c>
      <c r="Q9" s="275" t="s">
        <v>950</v>
      </c>
      <c r="R9" s="275" t="s">
        <v>948</v>
      </c>
      <c r="S9" s="275" t="s">
        <v>949</v>
      </c>
      <c r="T9" s="275" t="s">
        <v>950</v>
      </c>
      <c r="U9" s="275" t="s">
        <v>948</v>
      </c>
      <c r="V9" s="275" t="s">
        <v>949</v>
      </c>
      <c r="W9" s="275" t="s">
        <v>950</v>
      </c>
      <c r="X9" s="275" t="s">
        <v>948</v>
      </c>
      <c r="Y9" s="275" t="s">
        <v>949</v>
      </c>
      <c r="Z9" s="275" t="s">
        <v>950</v>
      </c>
      <c r="AA9" s="275" t="s">
        <v>948</v>
      </c>
      <c r="AB9" s="275" t="s">
        <v>949</v>
      </c>
      <c r="AC9" s="275" t="s">
        <v>950</v>
      </c>
      <c r="AD9" s="275" t="s">
        <v>948</v>
      </c>
      <c r="AE9" s="275" t="s">
        <v>949</v>
      </c>
      <c r="AF9" s="275" t="s">
        <v>950</v>
      </c>
      <c r="AG9" s="275" t="s">
        <v>948</v>
      </c>
      <c r="AH9" s="275" t="s">
        <v>949</v>
      </c>
      <c r="AI9" s="275" t="s">
        <v>950</v>
      </c>
      <c r="AJ9" s="275" t="s">
        <v>948</v>
      </c>
      <c r="AK9" s="275" t="s">
        <v>949</v>
      </c>
      <c r="AL9" s="275" t="s">
        <v>950</v>
      </c>
      <c r="AM9" s="275" t="s">
        <v>948</v>
      </c>
      <c r="AN9" s="275" t="s">
        <v>949</v>
      </c>
      <c r="AO9" s="275" t="s">
        <v>950</v>
      </c>
      <c r="AP9" s="275" t="s">
        <v>948</v>
      </c>
      <c r="AQ9" s="275" t="s">
        <v>949</v>
      </c>
      <c r="AR9" s="275" t="s">
        <v>950</v>
      </c>
      <c r="AS9" s="275" t="s">
        <v>948</v>
      </c>
      <c r="AT9" s="275" t="s">
        <v>949</v>
      </c>
      <c r="AU9" s="275" t="s">
        <v>950</v>
      </c>
    </row>
    <row r="10" spans="1:73" outlineLevel="1">
      <c r="A10" s="250"/>
      <c r="B10" s="250" t="s">
        <v>1124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50"/>
      <c r="V10" s="250"/>
      <c r="W10" s="250"/>
      <c r="X10" s="250"/>
      <c r="Y10" s="250"/>
      <c r="Z10" s="250"/>
      <c r="AA10" s="250"/>
      <c r="AB10" s="250"/>
      <c r="AC10" s="250"/>
      <c r="AD10" s="250"/>
      <c r="AE10" s="250"/>
      <c r="AF10" s="250"/>
      <c r="AG10" s="250"/>
      <c r="AH10" s="250"/>
      <c r="AI10" s="250"/>
      <c r="AJ10" s="250"/>
      <c r="AK10" s="250"/>
      <c r="AL10" s="250"/>
      <c r="AM10" s="268"/>
      <c r="AN10" s="268"/>
      <c r="AO10" s="268"/>
      <c r="AP10" s="268">
        <v>43600</v>
      </c>
      <c r="AQ10" s="268">
        <v>43634</v>
      </c>
      <c r="AR10" s="268">
        <v>43669</v>
      </c>
      <c r="AS10" s="268"/>
      <c r="AT10" s="268"/>
      <c r="AU10" s="268"/>
    </row>
    <row r="11" spans="1:73" outlineLevel="1" collapsed="1">
      <c r="A11" s="250">
        <v>1</v>
      </c>
      <c r="B11" s="270" t="s">
        <v>942</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69">
        <v>36</v>
      </c>
      <c r="AN11" s="269">
        <v>40</v>
      </c>
      <c r="AO11" s="269">
        <v>44</v>
      </c>
      <c r="AP11" s="269">
        <v>35</v>
      </c>
      <c r="AQ11" s="269">
        <v>39</v>
      </c>
      <c r="AR11" s="269">
        <v>43</v>
      </c>
      <c r="AS11" s="269">
        <v>34</v>
      </c>
      <c r="AT11" s="269">
        <v>38</v>
      </c>
      <c r="AU11" s="269">
        <v>42</v>
      </c>
    </row>
    <row r="12" spans="1:73" outlineLevel="1" collapsed="1">
      <c r="A12" s="250">
        <f t="shared" ref="A12:A21" ca="1" si="3">OFFSET(A12,-1,0)+1</f>
        <v>2</v>
      </c>
      <c r="B12" s="270" t="s">
        <v>943</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50">
        <f t="shared" ca="1" si="3"/>
        <v>3</v>
      </c>
      <c r="B13" s="270" t="s">
        <v>953</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50"/>
      <c r="V13" s="250"/>
      <c r="W13" s="250"/>
      <c r="X13" s="250"/>
      <c r="Y13" s="250"/>
      <c r="Z13" s="250"/>
      <c r="AA13" s="250"/>
      <c r="AB13" s="250"/>
      <c r="AC13" s="250"/>
      <c r="AD13" s="250"/>
      <c r="AE13" s="250"/>
      <c r="AF13" s="250"/>
      <c r="AG13" s="250"/>
      <c r="AH13" s="250"/>
      <c r="AI13" s="250"/>
      <c r="AJ13" s="250"/>
      <c r="AK13" s="250"/>
      <c r="AL13" s="250"/>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50">
        <f t="shared" ca="1" si="3"/>
        <v>4</v>
      </c>
      <c r="B14" s="270" t="s">
        <v>1118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50"/>
      <c r="V14" s="250"/>
      <c r="W14" s="250"/>
      <c r="X14" s="250"/>
      <c r="Y14" s="250"/>
      <c r="Z14" s="250"/>
      <c r="AA14" s="250"/>
      <c r="AB14" s="250"/>
      <c r="AC14" s="250"/>
      <c r="AD14" s="250"/>
      <c r="AE14" s="250"/>
      <c r="AF14" s="250"/>
      <c r="AG14" s="250"/>
      <c r="AH14" s="250"/>
      <c r="AI14" s="250"/>
      <c r="AJ14" s="250"/>
      <c r="AK14" s="250"/>
      <c r="AL14" s="250"/>
      <c r="AM14" s="269"/>
      <c r="AN14" s="269"/>
      <c r="AO14" s="269"/>
      <c r="AP14" s="269"/>
      <c r="AQ14" s="269"/>
      <c r="AR14" s="269"/>
      <c r="AS14" s="269"/>
      <c r="AT14" s="269"/>
      <c r="AU14" s="269"/>
    </row>
    <row r="15" spans="1:73" outlineLevel="1">
      <c r="A15" s="250">
        <f t="shared" ca="1" si="3"/>
        <v>5</v>
      </c>
      <c r="B15" s="270" t="s">
        <v>1668</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0" t="s">
        <v>944</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50"/>
      <c r="V16" s="250"/>
      <c r="W16" s="250"/>
      <c r="X16" s="250"/>
      <c r="Y16" s="250"/>
      <c r="Z16" s="250"/>
      <c r="AA16" s="250"/>
      <c r="AB16" s="250"/>
      <c r="AC16" s="250"/>
      <c r="AD16" s="250"/>
      <c r="AE16" s="250"/>
      <c r="AF16" s="250"/>
      <c r="AG16" s="250"/>
      <c r="AH16" s="250"/>
      <c r="AI16" s="250"/>
      <c r="AJ16" s="250"/>
      <c r="AK16" s="250"/>
      <c r="AL16" s="250"/>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50">
        <f t="shared" ca="1" si="3"/>
        <v>7</v>
      </c>
      <c r="B17" s="270" t="s">
        <v>945</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50"/>
      <c r="V17" s="250"/>
      <c r="W17" s="250"/>
      <c r="X17" s="250"/>
      <c r="Y17" s="250"/>
      <c r="Z17" s="250"/>
      <c r="AA17" s="250"/>
      <c r="AB17" s="250"/>
      <c r="AC17" s="250"/>
      <c r="AD17" s="250"/>
      <c r="AE17" s="250"/>
      <c r="AF17" s="250"/>
      <c r="AG17" s="250"/>
      <c r="AH17" s="250"/>
      <c r="AI17" s="250"/>
      <c r="AJ17" s="250"/>
      <c r="AK17" s="250"/>
      <c r="AL17" s="250"/>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50">
        <f t="shared" ca="1" si="3"/>
        <v>8</v>
      </c>
      <c r="B18" s="270" t="s">
        <v>946</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50"/>
      <c r="V18" s="250"/>
      <c r="W18" s="250"/>
      <c r="X18" s="250"/>
      <c r="Y18" s="250"/>
      <c r="Z18" s="250"/>
      <c r="AA18" s="250"/>
      <c r="AB18" s="250"/>
      <c r="AC18" s="250"/>
      <c r="AD18" s="250"/>
      <c r="AE18" s="250"/>
      <c r="AF18" s="250"/>
      <c r="AG18" s="250"/>
      <c r="AH18" s="250"/>
      <c r="AI18" s="250"/>
      <c r="AJ18" s="250"/>
      <c r="AK18" s="250"/>
      <c r="AL18" s="250"/>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50" customFormat="1" outlineLevel="1">
      <c r="A19" s="250">
        <f t="shared" ca="1" si="3"/>
        <v>9</v>
      </c>
      <c r="B19" s="270" t="s">
        <v>1067</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31" t="e">
        <f t="shared" ref="U19" si="16">C19&amp;":"&amp;C19+1</f>
        <v>#DIV/0!</v>
      </c>
      <c r="V19" s="531" t="e">
        <f t="shared" ref="V19" si="17">D19&amp;":"&amp;D19+1</f>
        <v>#DIV/0!</v>
      </c>
      <c r="W19" s="531" t="e">
        <f t="shared" ref="W19" si="18">E19&amp;":"&amp;E19+1</f>
        <v>#DIV/0!</v>
      </c>
      <c r="X19" s="531"/>
      <c r="Y19" s="531"/>
      <c r="Z19" s="531"/>
      <c r="AA19" s="531"/>
      <c r="AB19" s="531"/>
      <c r="AC19" s="531"/>
      <c r="AD19" s="531"/>
      <c r="AE19" s="531"/>
      <c r="AF19" s="531"/>
      <c r="AG19" s="531"/>
      <c r="AH19" s="531"/>
      <c r="AI19" s="531"/>
      <c r="AJ19" s="531"/>
      <c r="AK19" s="531"/>
      <c r="AL19" s="531"/>
      <c r="AM19" s="532" t="e">
        <f t="shared" ref="AM19" si="19">AX19</f>
        <v>#DIV/0!</v>
      </c>
      <c r="AN19" s="532" t="e">
        <f t="shared" ref="AN19" si="20">AY19</f>
        <v>#DIV/0!</v>
      </c>
      <c r="AO19" s="532" t="e">
        <f t="shared" ref="AO19" si="21">AZ19</f>
        <v>#DIV/0!</v>
      </c>
      <c r="AP19" s="532" t="e">
        <f t="shared" ref="AP19" si="22">BA19</f>
        <v>#DIV/0!</v>
      </c>
      <c r="AQ19" s="532" t="e">
        <f t="shared" ref="AQ19" si="23">BB19</f>
        <v>#DIV/0!</v>
      </c>
      <c r="AR19" s="532" t="e">
        <f t="shared" ref="AR19" si="24">BC19</f>
        <v>#DIV/0!</v>
      </c>
      <c r="AS19" s="532" t="e">
        <f t="shared" ref="AS19" si="25">BD19</f>
        <v>#DIV/0!</v>
      </c>
      <c r="AT19" s="532" t="e">
        <f t="shared" ref="AT19" si="26">BE19</f>
        <v>#DIV/0!</v>
      </c>
      <c r="AU19" s="532"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69"/>
      <c r="BJ19" s="269"/>
      <c r="BK19" s="269"/>
      <c r="BL19" s="269"/>
      <c r="BM19" s="269"/>
      <c r="BN19" s="269"/>
      <c r="BO19" s="269"/>
      <c r="BP19" s="269"/>
      <c r="BQ19" s="269"/>
    </row>
    <row r="20" spans="1:69" s="250" customFormat="1" outlineLevel="1">
      <c r="A20" s="250">
        <f t="shared" ca="1" si="3"/>
        <v>10</v>
      </c>
      <c r="B20" s="270" t="s">
        <v>1668</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31" t="e">
        <f t="shared" ref="U20:W38" si="29">C20&amp;":"&amp;C20+1</f>
        <v>#DIV/0!</v>
      </c>
      <c r="V20" s="531" t="e">
        <f t="shared" si="29"/>
        <v>#DIV/0!</v>
      </c>
      <c r="W20" s="531" t="e">
        <f t="shared" si="29"/>
        <v>#DIV/0!</v>
      </c>
      <c r="X20" s="531"/>
      <c r="Y20" s="531"/>
      <c r="Z20" s="531"/>
      <c r="AA20" s="531"/>
      <c r="AB20" s="531"/>
      <c r="AC20" s="531"/>
      <c r="AD20" s="531"/>
      <c r="AE20" s="531"/>
      <c r="AF20" s="531"/>
      <c r="AG20" s="531"/>
      <c r="AH20" s="531"/>
      <c r="AI20" s="531"/>
      <c r="AJ20" s="531"/>
      <c r="AK20" s="531"/>
      <c r="AL20" s="531"/>
      <c r="AM20" s="532" t="e">
        <f t="shared" ref="AM20:AU38" si="30">AX20</f>
        <v>#DIV/0!</v>
      </c>
      <c r="AN20" s="532" t="e">
        <f t="shared" si="30"/>
        <v>#DIV/0!</v>
      </c>
      <c r="AO20" s="532" t="e">
        <f t="shared" si="30"/>
        <v>#DIV/0!</v>
      </c>
      <c r="AP20" s="532" t="e">
        <f t="shared" si="30"/>
        <v>#DIV/0!</v>
      </c>
      <c r="AQ20" s="532" t="e">
        <f t="shared" si="30"/>
        <v>#DIV/0!</v>
      </c>
      <c r="AR20" s="532" t="e">
        <f t="shared" si="30"/>
        <v>#DIV/0!</v>
      </c>
      <c r="AS20" s="532" t="e">
        <f t="shared" si="30"/>
        <v>#DIV/0!</v>
      </c>
      <c r="AT20" s="532" t="e">
        <f t="shared" si="30"/>
        <v>#DIV/0!</v>
      </c>
      <c r="AU20" s="532"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69">
        <v>58</v>
      </c>
      <c r="BJ20" s="269">
        <v>66</v>
      </c>
      <c r="BK20" s="269">
        <v>72</v>
      </c>
      <c r="BL20" s="269">
        <v>62</v>
      </c>
      <c r="BM20" s="269">
        <v>67</v>
      </c>
      <c r="BN20" s="269">
        <v>72</v>
      </c>
      <c r="BO20" s="269">
        <v>58</v>
      </c>
      <c r="BP20" s="269">
        <v>63</v>
      </c>
      <c r="BQ20" s="269">
        <v>68</v>
      </c>
    </row>
    <row r="21" spans="1:69" s="250" customFormat="1" outlineLevel="1" collapsed="1">
      <c r="A21" s="250">
        <f t="shared" ca="1" si="3"/>
        <v>11</v>
      </c>
      <c r="B21" s="270" t="s">
        <v>1669</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31" t="e">
        <f t="shared" si="29"/>
        <v>#DIV/0!</v>
      </c>
      <c r="V21" s="531" t="e">
        <f t="shared" si="29"/>
        <v>#DIV/0!</v>
      </c>
      <c r="W21" s="531" t="e">
        <f t="shared" si="29"/>
        <v>#DIV/0!</v>
      </c>
      <c r="X21" s="531"/>
      <c r="Y21" s="531"/>
      <c r="Z21" s="531"/>
      <c r="AA21" s="531"/>
      <c r="AB21" s="531"/>
      <c r="AC21" s="531"/>
      <c r="AD21" s="531"/>
      <c r="AE21" s="531"/>
      <c r="AF21" s="531"/>
      <c r="AG21" s="531"/>
      <c r="AH21" s="531"/>
      <c r="AI21" s="531"/>
      <c r="AJ21" s="531"/>
      <c r="AK21" s="531"/>
      <c r="AL21" s="531"/>
      <c r="AM21" s="532" t="e">
        <f t="shared" si="30"/>
        <v>#DIV/0!</v>
      </c>
      <c r="AN21" s="532" t="e">
        <f t="shared" si="30"/>
        <v>#DIV/0!</v>
      </c>
      <c r="AO21" s="532" t="e">
        <f t="shared" si="30"/>
        <v>#DIV/0!</v>
      </c>
      <c r="AP21" s="532" t="e">
        <f t="shared" si="30"/>
        <v>#DIV/0!</v>
      </c>
      <c r="AQ21" s="532" t="e">
        <f t="shared" si="30"/>
        <v>#DIV/0!</v>
      </c>
      <c r="AR21" s="532" t="e">
        <f t="shared" si="30"/>
        <v>#DIV/0!</v>
      </c>
      <c r="AS21" s="532" t="e">
        <f t="shared" si="30"/>
        <v>#DIV/0!</v>
      </c>
      <c r="AT21" s="532" t="e">
        <f t="shared" si="30"/>
        <v>#DIV/0!</v>
      </c>
      <c r="AU21" s="532"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69">
        <v>74</v>
      </c>
      <c r="BJ21" s="269">
        <v>82</v>
      </c>
      <c r="BK21" s="269">
        <v>88</v>
      </c>
      <c r="BL21" s="269">
        <v>76</v>
      </c>
      <c r="BM21" s="269">
        <v>81</v>
      </c>
      <c r="BN21" s="269">
        <v>86</v>
      </c>
      <c r="BO21" s="269">
        <v>74</v>
      </c>
      <c r="BP21" s="269">
        <v>79</v>
      </c>
      <c r="BQ21" s="269">
        <v>84</v>
      </c>
    </row>
    <row r="22" spans="1:69" s="250" customFormat="1" outlineLevel="1" collapsed="1">
      <c r="A22" s="250">
        <f t="shared" ref="A22:A43" ca="1" si="31">OFFSET(A22,-1,0)+1</f>
        <v>12</v>
      </c>
      <c r="B22" s="270" t="s">
        <v>1670</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31" t="e">
        <f t="shared" si="29"/>
        <v>#DIV/0!</v>
      </c>
      <c r="V22" s="531" t="e">
        <f t="shared" si="29"/>
        <v>#DIV/0!</v>
      </c>
      <c r="W22" s="531" t="e">
        <f t="shared" si="29"/>
        <v>#DIV/0!</v>
      </c>
      <c r="X22" s="531"/>
      <c r="Y22" s="531"/>
      <c r="Z22" s="531"/>
      <c r="AA22" s="531"/>
      <c r="AB22" s="531"/>
      <c r="AC22" s="531"/>
      <c r="AD22" s="531"/>
      <c r="AE22" s="531"/>
      <c r="AF22" s="531"/>
      <c r="AG22" s="531"/>
      <c r="AH22" s="531"/>
      <c r="AI22" s="531"/>
      <c r="AJ22" s="531"/>
      <c r="AK22" s="531"/>
      <c r="AL22" s="531"/>
      <c r="AM22" s="532" t="e">
        <f t="shared" si="30"/>
        <v>#DIV/0!</v>
      </c>
      <c r="AN22" s="532" t="e">
        <f t="shared" si="30"/>
        <v>#DIV/0!</v>
      </c>
      <c r="AO22" s="532" t="e">
        <f t="shared" si="30"/>
        <v>#DIV/0!</v>
      </c>
      <c r="AP22" s="532" t="e">
        <f t="shared" si="30"/>
        <v>#DIV/0!</v>
      </c>
      <c r="AQ22" s="532" t="e">
        <f t="shared" si="30"/>
        <v>#DIV/0!</v>
      </c>
      <c r="AR22" s="532" t="e">
        <f t="shared" si="30"/>
        <v>#DIV/0!</v>
      </c>
      <c r="AS22" s="532" t="e">
        <f t="shared" si="30"/>
        <v>#DIV/0!</v>
      </c>
      <c r="AT22" s="532" t="e">
        <f t="shared" si="30"/>
        <v>#DIV/0!</v>
      </c>
      <c r="AU22" s="532"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69">
        <v>83</v>
      </c>
      <c r="BJ22" s="269">
        <v>91</v>
      </c>
      <c r="BK22" s="269">
        <v>97</v>
      </c>
      <c r="BL22" s="269">
        <v>85</v>
      </c>
      <c r="BM22" s="269">
        <v>90</v>
      </c>
      <c r="BN22" s="269">
        <v>95</v>
      </c>
      <c r="BO22" s="269">
        <v>83</v>
      </c>
      <c r="BP22" s="269">
        <v>88</v>
      </c>
      <c r="BQ22" s="269">
        <v>93</v>
      </c>
    </row>
    <row r="23" spans="1:69" s="250" customFormat="1" outlineLevel="1" collapsed="1">
      <c r="A23" s="250">
        <f t="shared" ca="1" si="31"/>
        <v>13</v>
      </c>
      <c r="B23" s="270" t="s">
        <v>1672</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31" t="e">
        <f t="shared" si="29"/>
        <v>#DIV/0!</v>
      </c>
      <c r="V23" s="531" t="e">
        <f t="shared" si="29"/>
        <v>#DIV/0!</v>
      </c>
      <c r="W23" s="531" t="e">
        <f t="shared" si="29"/>
        <v>#DIV/0!</v>
      </c>
      <c r="X23" s="531"/>
      <c r="Y23" s="531"/>
      <c r="Z23" s="531"/>
      <c r="AA23" s="531"/>
      <c r="AB23" s="531"/>
      <c r="AC23" s="531"/>
      <c r="AD23" s="531"/>
      <c r="AE23" s="531"/>
      <c r="AF23" s="531"/>
      <c r="AG23" s="531"/>
      <c r="AH23" s="531"/>
      <c r="AI23" s="531"/>
      <c r="AJ23" s="531"/>
      <c r="AK23" s="531"/>
      <c r="AL23" s="531"/>
      <c r="AM23" s="532" t="e">
        <f t="shared" si="30"/>
        <v>#DIV/0!</v>
      </c>
      <c r="AN23" s="532" t="e">
        <f t="shared" si="30"/>
        <v>#DIV/0!</v>
      </c>
      <c r="AO23" s="532" t="e">
        <f t="shared" si="30"/>
        <v>#DIV/0!</v>
      </c>
      <c r="AP23" s="532" t="e">
        <f t="shared" si="30"/>
        <v>#DIV/0!</v>
      </c>
      <c r="AQ23" s="532" t="e">
        <f t="shared" si="30"/>
        <v>#DIV/0!</v>
      </c>
      <c r="AR23" s="532" t="e">
        <f t="shared" si="30"/>
        <v>#DIV/0!</v>
      </c>
      <c r="AS23" s="532" t="e">
        <f t="shared" si="30"/>
        <v>#DIV/0!</v>
      </c>
      <c r="AT23" s="532" t="e">
        <f t="shared" si="30"/>
        <v>#DIV/0!</v>
      </c>
      <c r="AU23" s="532"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69">
        <v>99</v>
      </c>
      <c r="BJ23" s="269">
        <v>107</v>
      </c>
      <c r="BK23" s="269">
        <v>113</v>
      </c>
      <c r="BL23" s="269">
        <v>101</v>
      </c>
      <c r="BM23" s="269">
        <v>106</v>
      </c>
      <c r="BN23" s="269">
        <v>111</v>
      </c>
      <c r="BO23" s="269">
        <v>99</v>
      </c>
      <c r="BP23" s="269">
        <v>104</v>
      </c>
      <c r="BQ23" s="269">
        <v>109</v>
      </c>
    </row>
    <row r="24" spans="1:69" s="250" customFormat="1" outlineLevel="1">
      <c r="A24" s="250">
        <f t="shared" ca="1" si="31"/>
        <v>14</v>
      </c>
      <c r="B24" s="270" t="s">
        <v>1067</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31" t="e">
        <f t="shared" ref="U24" si="33">C24&amp;":"&amp;C24+1</f>
        <v>#DIV/0!</v>
      </c>
      <c r="V24" s="531" t="e">
        <f t="shared" ref="V24" si="34">D24&amp;":"&amp;D24+1</f>
        <v>#DIV/0!</v>
      </c>
      <c r="W24" s="531" t="e">
        <f t="shared" ref="W24" si="35">E24&amp;":"&amp;E24+1</f>
        <v>#DIV/0!</v>
      </c>
      <c r="X24" s="531"/>
      <c r="Y24" s="531"/>
      <c r="Z24" s="531"/>
      <c r="AA24" s="531"/>
      <c r="AB24" s="531"/>
      <c r="AC24" s="531"/>
      <c r="AD24" s="531"/>
      <c r="AE24" s="531"/>
      <c r="AF24" s="531"/>
      <c r="AG24" s="531"/>
      <c r="AH24" s="531"/>
      <c r="AI24" s="531"/>
      <c r="AJ24" s="531"/>
      <c r="AK24" s="531"/>
      <c r="AL24" s="531"/>
      <c r="AM24" s="532" t="e">
        <f t="shared" ref="AM24" si="36">AX24</f>
        <v>#DIV/0!</v>
      </c>
      <c r="AN24" s="532" t="e">
        <f t="shared" ref="AN24" si="37">AY24</f>
        <v>#DIV/0!</v>
      </c>
      <c r="AO24" s="532" t="e">
        <f t="shared" ref="AO24" si="38">AZ24</f>
        <v>#DIV/0!</v>
      </c>
      <c r="AP24" s="532" t="e">
        <f t="shared" ref="AP24" si="39">BA24</f>
        <v>#DIV/0!</v>
      </c>
      <c r="AQ24" s="532" t="e">
        <f t="shared" ref="AQ24" si="40">BB24</f>
        <v>#DIV/0!</v>
      </c>
      <c r="AR24" s="532" t="e">
        <f t="shared" ref="AR24" si="41">BC24</f>
        <v>#DIV/0!</v>
      </c>
      <c r="AS24" s="532" t="e">
        <f t="shared" ref="AS24" si="42">BD24</f>
        <v>#DIV/0!</v>
      </c>
      <c r="AT24" s="532" t="e">
        <f t="shared" ref="AT24" si="43">BE24</f>
        <v>#DIV/0!</v>
      </c>
      <c r="AU24" s="532"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69"/>
      <c r="BJ24" s="269"/>
      <c r="BK24" s="269"/>
      <c r="BL24" s="269"/>
      <c r="BM24" s="269"/>
      <c r="BN24" s="269"/>
      <c r="BO24" s="269"/>
      <c r="BP24" s="269"/>
      <c r="BQ24" s="269"/>
    </row>
    <row r="25" spans="1:69" s="250" customFormat="1" outlineLevel="1">
      <c r="A25" s="250">
        <f t="shared" ca="1" si="31"/>
        <v>15</v>
      </c>
      <c r="B25" s="270" t="s">
        <v>1668</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31" t="e">
        <f t="shared" si="29"/>
        <v>#DIV/0!</v>
      </c>
      <c r="V25" s="531" t="e">
        <f t="shared" si="29"/>
        <v>#DIV/0!</v>
      </c>
      <c r="W25" s="531" t="e">
        <f t="shared" si="29"/>
        <v>#DIV/0!</v>
      </c>
      <c r="X25" s="531"/>
      <c r="Y25" s="531"/>
      <c r="Z25" s="531"/>
      <c r="AA25" s="531"/>
      <c r="AB25" s="531"/>
      <c r="AC25" s="531"/>
      <c r="AD25" s="531"/>
      <c r="AE25" s="531"/>
      <c r="AF25" s="531"/>
      <c r="AG25" s="531"/>
      <c r="AH25" s="531"/>
      <c r="AI25" s="531"/>
      <c r="AJ25" s="531"/>
      <c r="AK25" s="531"/>
      <c r="AL25" s="531"/>
      <c r="AM25" s="532" t="e">
        <f t="shared" si="30"/>
        <v>#DIV/0!</v>
      </c>
      <c r="AN25" s="532" t="e">
        <f t="shared" si="30"/>
        <v>#DIV/0!</v>
      </c>
      <c r="AO25" s="532" t="e">
        <f t="shared" si="30"/>
        <v>#DIV/0!</v>
      </c>
      <c r="AP25" s="532" t="e">
        <f t="shared" si="30"/>
        <v>#DIV/0!</v>
      </c>
      <c r="AQ25" s="532" t="e">
        <f t="shared" si="30"/>
        <v>#DIV/0!</v>
      </c>
      <c r="AR25" s="532" t="e">
        <f t="shared" si="30"/>
        <v>#DIV/0!</v>
      </c>
      <c r="AS25" s="532" t="e">
        <f t="shared" si="30"/>
        <v>#DIV/0!</v>
      </c>
      <c r="AT25" s="532" t="e">
        <f t="shared" si="30"/>
        <v>#DIV/0!</v>
      </c>
      <c r="AU25" s="532"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69">
        <v>58</v>
      </c>
      <c r="BJ25" s="269">
        <v>66</v>
      </c>
      <c r="BK25" s="269">
        <v>72</v>
      </c>
      <c r="BL25" s="269">
        <v>62</v>
      </c>
      <c r="BM25" s="269">
        <v>67</v>
      </c>
      <c r="BN25" s="269">
        <v>72</v>
      </c>
      <c r="BO25" s="269">
        <v>58</v>
      </c>
      <c r="BP25" s="269">
        <v>63</v>
      </c>
      <c r="BQ25" s="269">
        <v>68</v>
      </c>
    </row>
    <row r="26" spans="1:69" s="250" customFormat="1" outlineLevel="1" collapsed="1">
      <c r="A26" s="250">
        <f t="shared" ca="1" si="31"/>
        <v>16</v>
      </c>
      <c r="B26" s="270" t="s">
        <v>1673</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31" t="e">
        <f t="shared" si="29"/>
        <v>#DIV/0!</v>
      </c>
      <c r="V26" s="531" t="e">
        <f t="shared" si="29"/>
        <v>#DIV/0!</v>
      </c>
      <c r="W26" s="531" t="e">
        <f t="shared" si="29"/>
        <v>#DIV/0!</v>
      </c>
      <c r="X26" s="531"/>
      <c r="Y26" s="531"/>
      <c r="Z26" s="531"/>
      <c r="AA26" s="531"/>
      <c r="AB26" s="531"/>
      <c r="AC26" s="531"/>
      <c r="AD26" s="531"/>
      <c r="AE26" s="531"/>
      <c r="AF26" s="531"/>
      <c r="AG26" s="531"/>
      <c r="AH26" s="531"/>
      <c r="AI26" s="531"/>
      <c r="AJ26" s="531"/>
      <c r="AK26" s="531"/>
      <c r="AL26" s="531"/>
      <c r="AM26" s="532" t="e">
        <f t="shared" si="30"/>
        <v>#DIV/0!</v>
      </c>
      <c r="AN26" s="532" t="e">
        <f t="shared" si="30"/>
        <v>#DIV/0!</v>
      </c>
      <c r="AO26" s="532" t="e">
        <f t="shared" si="30"/>
        <v>#DIV/0!</v>
      </c>
      <c r="AP26" s="532" t="e">
        <f t="shared" si="30"/>
        <v>#DIV/0!</v>
      </c>
      <c r="AQ26" s="532" t="e">
        <f t="shared" si="30"/>
        <v>#DIV/0!</v>
      </c>
      <c r="AR26" s="532" t="e">
        <f t="shared" si="30"/>
        <v>#DIV/0!</v>
      </c>
      <c r="AS26" s="532" t="e">
        <f t="shared" si="30"/>
        <v>#DIV/0!</v>
      </c>
      <c r="AT26" s="532" t="e">
        <f t="shared" si="30"/>
        <v>#DIV/0!</v>
      </c>
      <c r="AU26" s="532"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69">
        <v>74</v>
      </c>
      <c r="BJ26" s="269">
        <v>82</v>
      </c>
      <c r="BK26" s="269">
        <v>88</v>
      </c>
      <c r="BL26" s="269">
        <v>76</v>
      </c>
      <c r="BM26" s="269">
        <v>81</v>
      </c>
      <c r="BN26" s="269">
        <v>86</v>
      </c>
      <c r="BO26" s="269">
        <v>74</v>
      </c>
      <c r="BP26" s="269">
        <v>79</v>
      </c>
      <c r="BQ26" s="269">
        <v>84</v>
      </c>
    </row>
    <row r="27" spans="1:69" s="250" customFormat="1" outlineLevel="1" collapsed="1">
      <c r="A27" s="250">
        <f t="shared" ca="1" si="31"/>
        <v>17</v>
      </c>
      <c r="B27" s="270" t="s">
        <v>1670</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31" t="e">
        <f t="shared" si="29"/>
        <v>#DIV/0!</v>
      </c>
      <c r="V27" s="531" t="e">
        <f t="shared" si="29"/>
        <v>#DIV/0!</v>
      </c>
      <c r="W27" s="531" t="e">
        <f t="shared" si="29"/>
        <v>#DIV/0!</v>
      </c>
      <c r="X27" s="531"/>
      <c r="Y27" s="531"/>
      <c r="Z27" s="531"/>
      <c r="AA27" s="531"/>
      <c r="AB27" s="531"/>
      <c r="AC27" s="531"/>
      <c r="AD27" s="531"/>
      <c r="AE27" s="531"/>
      <c r="AF27" s="531"/>
      <c r="AG27" s="531"/>
      <c r="AH27" s="531"/>
      <c r="AI27" s="531"/>
      <c r="AJ27" s="531"/>
      <c r="AK27" s="531"/>
      <c r="AL27" s="531"/>
      <c r="AM27" s="532" t="e">
        <f t="shared" si="30"/>
        <v>#DIV/0!</v>
      </c>
      <c r="AN27" s="532" t="e">
        <f t="shared" si="30"/>
        <v>#DIV/0!</v>
      </c>
      <c r="AO27" s="532" t="e">
        <f t="shared" si="30"/>
        <v>#DIV/0!</v>
      </c>
      <c r="AP27" s="532" t="e">
        <f t="shared" si="30"/>
        <v>#DIV/0!</v>
      </c>
      <c r="AQ27" s="532" t="e">
        <f t="shared" si="30"/>
        <v>#DIV/0!</v>
      </c>
      <c r="AR27" s="532" t="e">
        <f t="shared" si="30"/>
        <v>#DIV/0!</v>
      </c>
      <c r="AS27" s="532" t="e">
        <f t="shared" si="30"/>
        <v>#DIV/0!</v>
      </c>
      <c r="AT27" s="532" t="e">
        <f t="shared" si="30"/>
        <v>#DIV/0!</v>
      </c>
      <c r="AU27" s="532"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69">
        <v>83</v>
      </c>
      <c r="BJ27" s="269">
        <v>91</v>
      </c>
      <c r="BK27" s="269">
        <v>97</v>
      </c>
      <c r="BL27" s="269">
        <v>85</v>
      </c>
      <c r="BM27" s="269">
        <v>90</v>
      </c>
      <c r="BN27" s="269">
        <v>95</v>
      </c>
      <c r="BO27" s="269">
        <v>83</v>
      </c>
      <c r="BP27" s="269">
        <v>88</v>
      </c>
      <c r="BQ27" s="269">
        <v>93</v>
      </c>
    </row>
    <row r="28" spans="1:69" s="250" customFormat="1" outlineLevel="1" collapsed="1">
      <c r="A28" s="250">
        <f t="shared" ca="1" si="31"/>
        <v>18</v>
      </c>
      <c r="B28" s="270" t="s">
        <v>1674</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31" t="e">
        <f t="shared" si="29"/>
        <v>#DIV/0!</v>
      </c>
      <c r="V28" s="531" t="e">
        <f t="shared" si="29"/>
        <v>#DIV/0!</v>
      </c>
      <c r="W28" s="531" t="e">
        <f t="shared" si="29"/>
        <v>#DIV/0!</v>
      </c>
      <c r="X28" s="531"/>
      <c r="Y28" s="531"/>
      <c r="Z28" s="531"/>
      <c r="AA28" s="531"/>
      <c r="AB28" s="531"/>
      <c r="AC28" s="531"/>
      <c r="AD28" s="531"/>
      <c r="AE28" s="531"/>
      <c r="AF28" s="531"/>
      <c r="AG28" s="531"/>
      <c r="AH28" s="531"/>
      <c r="AI28" s="531"/>
      <c r="AJ28" s="531"/>
      <c r="AK28" s="531"/>
      <c r="AL28" s="531"/>
      <c r="AM28" s="532" t="e">
        <f t="shared" si="30"/>
        <v>#DIV/0!</v>
      </c>
      <c r="AN28" s="532" t="e">
        <f t="shared" si="30"/>
        <v>#DIV/0!</v>
      </c>
      <c r="AO28" s="532" t="e">
        <f t="shared" si="30"/>
        <v>#DIV/0!</v>
      </c>
      <c r="AP28" s="532" t="e">
        <f t="shared" si="30"/>
        <v>#DIV/0!</v>
      </c>
      <c r="AQ28" s="532" t="e">
        <f t="shared" si="30"/>
        <v>#DIV/0!</v>
      </c>
      <c r="AR28" s="532" t="e">
        <f t="shared" si="30"/>
        <v>#DIV/0!</v>
      </c>
      <c r="AS28" s="532" t="e">
        <f t="shared" si="30"/>
        <v>#DIV/0!</v>
      </c>
      <c r="AT28" s="532" t="e">
        <f t="shared" si="30"/>
        <v>#DIV/0!</v>
      </c>
      <c r="AU28" s="532"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69">
        <v>99</v>
      </c>
      <c r="BJ28" s="269">
        <v>107</v>
      </c>
      <c r="BK28" s="269">
        <v>113</v>
      </c>
      <c r="BL28" s="269">
        <v>101</v>
      </c>
      <c r="BM28" s="269">
        <v>106</v>
      </c>
      <c r="BN28" s="269">
        <v>111</v>
      </c>
      <c r="BO28" s="269">
        <v>99</v>
      </c>
      <c r="BP28" s="269">
        <v>104</v>
      </c>
      <c r="BQ28" s="269">
        <v>109</v>
      </c>
    </row>
    <row r="29" spans="1:69" s="250" customFormat="1" outlineLevel="1">
      <c r="A29" s="250">
        <f t="shared" ca="1" si="31"/>
        <v>19</v>
      </c>
      <c r="B29" s="270" t="s">
        <v>1067</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31" t="e">
        <f t="shared" ref="U29" si="46">C29&amp;":"&amp;C29+1</f>
        <v>#DIV/0!</v>
      </c>
      <c r="V29" s="531" t="e">
        <f t="shared" ref="V29" si="47">D29&amp;":"&amp;D29+1</f>
        <v>#DIV/0!</v>
      </c>
      <c r="W29" s="531" t="e">
        <f t="shared" ref="W29" si="48">E29&amp;":"&amp;E29+1</f>
        <v>#DIV/0!</v>
      </c>
      <c r="X29" s="531"/>
      <c r="Y29" s="531"/>
      <c r="Z29" s="531"/>
      <c r="AA29" s="531"/>
      <c r="AB29" s="531"/>
      <c r="AC29" s="531"/>
      <c r="AD29" s="531"/>
      <c r="AE29" s="531"/>
      <c r="AF29" s="531"/>
      <c r="AG29" s="531"/>
      <c r="AH29" s="531"/>
      <c r="AI29" s="531"/>
      <c r="AJ29" s="531"/>
      <c r="AK29" s="531"/>
      <c r="AL29" s="531"/>
      <c r="AM29" s="532" t="e">
        <f t="shared" ref="AM29" si="49">AX29</f>
        <v>#DIV/0!</v>
      </c>
      <c r="AN29" s="532" t="e">
        <f t="shared" ref="AN29" si="50">AY29</f>
        <v>#DIV/0!</v>
      </c>
      <c r="AO29" s="532" t="e">
        <f t="shared" ref="AO29" si="51">AZ29</f>
        <v>#DIV/0!</v>
      </c>
      <c r="AP29" s="532" t="e">
        <f t="shared" ref="AP29" si="52">BA29</f>
        <v>#DIV/0!</v>
      </c>
      <c r="AQ29" s="532" t="e">
        <f t="shared" ref="AQ29" si="53">BB29</f>
        <v>#DIV/0!</v>
      </c>
      <c r="AR29" s="532" t="e">
        <f t="shared" ref="AR29" si="54">BC29</f>
        <v>#DIV/0!</v>
      </c>
      <c r="AS29" s="532" t="e">
        <f t="shared" ref="AS29" si="55">BD29</f>
        <v>#DIV/0!</v>
      </c>
      <c r="AT29" s="532" t="e">
        <f t="shared" ref="AT29" si="56">BE29</f>
        <v>#DIV/0!</v>
      </c>
      <c r="AU29" s="532"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69"/>
      <c r="BJ29" s="269"/>
      <c r="BK29" s="269"/>
      <c r="BL29" s="269"/>
      <c r="BM29" s="269"/>
      <c r="BN29" s="269"/>
      <c r="BO29" s="269"/>
      <c r="BP29" s="269"/>
      <c r="BQ29" s="269"/>
    </row>
    <row r="30" spans="1:69" s="250" customFormat="1" outlineLevel="1">
      <c r="A30" s="250">
        <f t="shared" ca="1" si="31"/>
        <v>20</v>
      </c>
      <c r="B30" s="270" t="s">
        <v>1668</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31" t="e">
        <f t="shared" si="29"/>
        <v>#DIV/0!</v>
      </c>
      <c r="V30" s="531" t="e">
        <f t="shared" si="29"/>
        <v>#DIV/0!</v>
      </c>
      <c r="W30" s="531" t="e">
        <f t="shared" si="29"/>
        <v>#DIV/0!</v>
      </c>
      <c r="X30" s="531"/>
      <c r="Y30" s="531"/>
      <c r="Z30" s="531"/>
      <c r="AA30" s="531"/>
      <c r="AB30" s="531"/>
      <c r="AC30" s="531"/>
      <c r="AD30" s="531"/>
      <c r="AE30" s="531"/>
      <c r="AF30" s="531"/>
      <c r="AG30" s="531"/>
      <c r="AH30" s="531"/>
      <c r="AI30" s="531"/>
      <c r="AJ30" s="531"/>
      <c r="AK30" s="531"/>
      <c r="AL30" s="531"/>
      <c r="AM30" s="532" t="e">
        <f t="shared" si="30"/>
        <v>#DIV/0!</v>
      </c>
      <c r="AN30" s="532" t="e">
        <f t="shared" si="30"/>
        <v>#DIV/0!</v>
      </c>
      <c r="AO30" s="532" t="e">
        <f t="shared" si="30"/>
        <v>#DIV/0!</v>
      </c>
      <c r="AP30" s="532" t="e">
        <f t="shared" si="30"/>
        <v>#DIV/0!</v>
      </c>
      <c r="AQ30" s="532" t="e">
        <f t="shared" si="30"/>
        <v>#DIV/0!</v>
      </c>
      <c r="AR30" s="532" t="e">
        <f t="shared" si="30"/>
        <v>#DIV/0!</v>
      </c>
      <c r="AS30" s="532" t="e">
        <f t="shared" si="30"/>
        <v>#DIV/0!</v>
      </c>
      <c r="AT30" s="532" t="e">
        <f t="shared" si="30"/>
        <v>#DIV/0!</v>
      </c>
      <c r="AU30" s="532"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69">
        <v>58</v>
      </c>
      <c r="BJ30" s="269">
        <v>66</v>
      </c>
      <c r="BK30" s="269">
        <v>72</v>
      </c>
      <c r="BL30" s="269">
        <v>62</v>
      </c>
      <c r="BM30" s="269">
        <v>67</v>
      </c>
      <c r="BN30" s="269">
        <v>72</v>
      </c>
      <c r="BO30" s="269">
        <v>58</v>
      </c>
      <c r="BP30" s="269">
        <v>63</v>
      </c>
      <c r="BQ30" s="269">
        <v>68</v>
      </c>
    </row>
    <row r="31" spans="1:69" s="250" customFormat="1" outlineLevel="1" collapsed="1">
      <c r="A31" s="250">
        <f t="shared" ca="1" si="31"/>
        <v>21</v>
      </c>
      <c r="B31" s="270" t="s">
        <v>1675</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31" t="e">
        <f t="shared" si="29"/>
        <v>#DIV/0!</v>
      </c>
      <c r="V31" s="531" t="e">
        <f t="shared" si="29"/>
        <v>#DIV/0!</v>
      </c>
      <c r="W31" s="531" t="e">
        <f t="shared" si="29"/>
        <v>#DIV/0!</v>
      </c>
      <c r="X31" s="531"/>
      <c r="Y31" s="531"/>
      <c r="Z31" s="531"/>
      <c r="AA31" s="531"/>
      <c r="AB31" s="531"/>
      <c r="AC31" s="531"/>
      <c r="AD31" s="531"/>
      <c r="AE31" s="531"/>
      <c r="AF31" s="531"/>
      <c r="AG31" s="531"/>
      <c r="AH31" s="531"/>
      <c r="AI31" s="531"/>
      <c r="AJ31" s="531"/>
      <c r="AK31" s="531"/>
      <c r="AL31" s="531"/>
      <c r="AM31" s="532" t="e">
        <f t="shared" si="30"/>
        <v>#DIV/0!</v>
      </c>
      <c r="AN31" s="532" t="e">
        <f t="shared" si="30"/>
        <v>#DIV/0!</v>
      </c>
      <c r="AO31" s="532" t="e">
        <f t="shared" si="30"/>
        <v>#DIV/0!</v>
      </c>
      <c r="AP31" s="532" t="e">
        <f t="shared" si="30"/>
        <v>#DIV/0!</v>
      </c>
      <c r="AQ31" s="532" t="e">
        <f t="shared" si="30"/>
        <v>#DIV/0!</v>
      </c>
      <c r="AR31" s="532" t="e">
        <f t="shared" si="30"/>
        <v>#DIV/0!</v>
      </c>
      <c r="AS31" s="532" t="e">
        <f t="shared" si="30"/>
        <v>#DIV/0!</v>
      </c>
      <c r="AT31" s="532" t="e">
        <f t="shared" si="30"/>
        <v>#DIV/0!</v>
      </c>
      <c r="AU31" s="532"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69">
        <v>74</v>
      </c>
      <c r="BJ31" s="269">
        <v>82</v>
      </c>
      <c r="BK31" s="269">
        <v>88</v>
      </c>
      <c r="BL31" s="269">
        <v>76</v>
      </c>
      <c r="BM31" s="269">
        <v>81</v>
      </c>
      <c r="BN31" s="269">
        <v>86</v>
      </c>
      <c r="BO31" s="269">
        <v>74</v>
      </c>
      <c r="BP31" s="269">
        <v>79</v>
      </c>
      <c r="BQ31" s="269">
        <v>84</v>
      </c>
    </row>
    <row r="32" spans="1:69" s="250" customFormat="1" outlineLevel="1" collapsed="1">
      <c r="A32" s="250">
        <f t="shared" ca="1" si="31"/>
        <v>22</v>
      </c>
      <c r="B32" s="270" t="s">
        <v>1670</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31" t="e">
        <f t="shared" si="29"/>
        <v>#DIV/0!</v>
      </c>
      <c r="V32" s="531" t="e">
        <f t="shared" si="29"/>
        <v>#DIV/0!</v>
      </c>
      <c r="W32" s="531" t="e">
        <f t="shared" si="29"/>
        <v>#DIV/0!</v>
      </c>
      <c r="X32" s="531"/>
      <c r="Y32" s="531"/>
      <c r="Z32" s="531"/>
      <c r="AA32" s="531"/>
      <c r="AB32" s="531"/>
      <c r="AC32" s="531"/>
      <c r="AD32" s="531"/>
      <c r="AE32" s="531"/>
      <c r="AF32" s="531"/>
      <c r="AG32" s="531"/>
      <c r="AH32" s="531"/>
      <c r="AI32" s="531"/>
      <c r="AJ32" s="531"/>
      <c r="AK32" s="531"/>
      <c r="AL32" s="531"/>
      <c r="AM32" s="532" t="e">
        <f t="shared" si="30"/>
        <v>#DIV/0!</v>
      </c>
      <c r="AN32" s="532" t="e">
        <f t="shared" si="30"/>
        <v>#DIV/0!</v>
      </c>
      <c r="AO32" s="532" t="e">
        <f t="shared" si="30"/>
        <v>#DIV/0!</v>
      </c>
      <c r="AP32" s="532" t="e">
        <f t="shared" si="30"/>
        <v>#DIV/0!</v>
      </c>
      <c r="AQ32" s="532" t="e">
        <f t="shared" si="30"/>
        <v>#DIV/0!</v>
      </c>
      <c r="AR32" s="532" t="e">
        <f t="shared" si="30"/>
        <v>#DIV/0!</v>
      </c>
      <c r="AS32" s="532" t="e">
        <f t="shared" si="30"/>
        <v>#DIV/0!</v>
      </c>
      <c r="AT32" s="532" t="e">
        <f t="shared" si="30"/>
        <v>#DIV/0!</v>
      </c>
      <c r="AU32" s="532"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69">
        <v>83</v>
      </c>
      <c r="BJ32" s="269">
        <v>91</v>
      </c>
      <c r="BK32" s="269">
        <v>97</v>
      </c>
      <c r="BL32" s="269">
        <v>85</v>
      </c>
      <c r="BM32" s="269">
        <v>90</v>
      </c>
      <c r="BN32" s="269">
        <v>95</v>
      </c>
      <c r="BO32" s="269">
        <v>83</v>
      </c>
      <c r="BP32" s="269">
        <v>88</v>
      </c>
      <c r="BQ32" s="269">
        <v>93</v>
      </c>
    </row>
    <row r="33" spans="1:69" s="250" customFormat="1" outlineLevel="1" collapsed="1">
      <c r="A33" s="250">
        <f t="shared" ca="1" si="31"/>
        <v>23</v>
      </c>
      <c r="B33" s="270" t="s">
        <v>1676</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31" t="e">
        <f t="shared" si="29"/>
        <v>#DIV/0!</v>
      </c>
      <c r="V33" s="531" t="e">
        <f t="shared" si="29"/>
        <v>#DIV/0!</v>
      </c>
      <c r="W33" s="531" t="e">
        <f t="shared" si="29"/>
        <v>#DIV/0!</v>
      </c>
      <c r="X33" s="531"/>
      <c r="Y33" s="531"/>
      <c r="Z33" s="531"/>
      <c r="AA33" s="531"/>
      <c r="AB33" s="531"/>
      <c r="AC33" s="531"/>
      <c r="AD33" s="531"/>
      <c r="AE33" s="531"/>
      <c r="AF33" s="531"/>
      <c r="AG33" s="531"/>
      <c r="AH33" s="531"/>
      <c r="AI33" s="531"/>
      <c r="AJ33" s="531"/>
      <c r="AK33" s="531"/>
      <c r="AL33" s="531"/>
      <c r="AM33" s="532" t="e">
        <f t="shared" si="30"/>
        <v>#DIV/0!</v>
      </c>
      <c r="AN33" s="532" t="e">
        <f t="shared" si="30"/>
        <v>#DIV/0!</v>
      </c>
      <c r="AO33" s="532" t="e">
        <f t="shared" si="30"/>
        <v>#DIV/0!</v>
      </c>
      <c r="AP33" s="532" t="e">
        <f t="shared" si="30"/>
        <v>#DIV/0!</v>
      </c>
      <c r="AQ33" s="532" t="e">
        <f t="shared" si="30"/>
        <v>#DIV/0!</v>
      </c>
      <c r="AR33" s="532" t="e">
        <f t="shared" si="30"/>
        <v>#DIV/0!</v>
      </c>
      <c r="AS33" s="532" t="e">
        <f t="shared" si="30"/>
        <v>#DIV/0!</v>
      </c>
      <c r="AT33" s="532" t="e">
        <f t="shared" si="30"/>
        <v>#DIV/0!</v>
      </c>
      <c r="AU33" s="532"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69">
        <v>99</v>
      </c>
      <c r="BJ33" s="269">
        <v>107</v>
      </c>
      <c r="BK33" s="269">
        <v>113</v>
      </c>
      <c r="BL33" s="269">
        <v>101</v>
      </c>
      <c r="BM33" s="269">
        <v>106</v>
      </c>
      <c r="BN33" s="269">
        <v>111</v>
      </c>
      <c r="BO33" s="269">
        <v>99</v>
      </c>
      <c r="BP33" s="269">
        <v>104</v>
      </c>
      <c r="BQ33" s="269">
        <v>109</v>
      </c>
    </row>
    <row r="34" spans="1:69" s="250" customFormat="1" outlineLevel="1">
      <c r="A34" s="250">
        <f t="shared" ca="1" si="31"/>
        <v>24</v>
      </c>
      <c r="B34" s="270" t="s">
        <v>1067</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31" t="e">
        <f t="shared" ref="U34" si="58">C34&amp;":"&amp;C34+1</f>
        <v>#DIV/0!</v>
      </c>
      <c r="V34" s="531" t="e">
        <f t="shared" ref="V34" si="59">D34&amp;":"&amp;D34+1</f>
        <v>#DIV/0!</v>
      </c>
      <c r="W34" s="531" t="e">
        <f t="shared" ref="W34" si="60">E34&amp;":"&amp;E34+1</f>
        <v>#DIV/0!</v>
      </c>
      <c r="X34" s="531"/>
      <c r="Y34" s="531"/>
      <c r="Z34" s="531"/>
      <c r="AA34" s="531"/>
      <c r="AB34" s="531"/>
      <c r="AC34" s="531"/>
      <c r="AD34" s="531"/>
      <c r="AE34" s="531"/>
      <c r="AF34" s="531"/>
      <c r="AG34" s="531"/>
      <c r="AH34" s="531"/>
      <c r="AI34" s="531"/>
      <c r="AJ34" s="531"/>
      <c r="AK34" s="531"/>
      <c r="AL34" s="531"/>
      <c r="AM34" s="532" t="e">
        <f t="shared" ref="AM34" si="61">AX34</f>
        <v>#DIV/0!</v>
      </c>
      <c r="AN34" s="532" t="e">
        <f t="shared" ref="AN34" si="62">AY34</f>
        <v>#DIV/0!</v>
      </c>
      <c r="AO34" s="532" t="e">
        <f t="shared" ref="AO34" si="63">AZ34</f>
        <v>#DIV/0!</v>
      </c>
      <c r="AP34" s="532" t="e">
        <f t="shared" ref="AP34" si="64">BA34</f>
        <v>#DIV/0!</v>
      </c>
      <c r="AQ34" s="532" t="e">
        <f t="shared" ref="AQ34" si="65">BB34</f>
        <v>#DIV/0!</v>
      </c>
      <c r="AR34" s="532" t="e">
        <f t="shared" ref="AR34" si="66">BC34</f>
        <v>#DIV/0!</v>
      </c>
      <c r="AS34" s="532" t="e">
        <f t="shared" ref="AS34" si="67">BD34</f>
        <v>#DIV/0!</v>
      </c>
      <c r="AT34" s="532" t="e">
        <f t="shared" ref="AT34" si="68">BE34</f>
        <v>#DIV/0!</v>
      </c>
      <c r="AU34" s="532"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69"/>
      <c r="BJ34" s="269"/>
      <c r="BK34" s="269"/>
      <c r="BL34" s="269"/>
      <c r="BM34" s="269"/>
      <c r="BN34" s="269"/>
      <c r="BO34" s="269"/>
      <c r="BP34" s="269"/>
      <c r="BQ34" s="269"/>
    </row>
    <row r="35" spans="1:69" s="250" customFormat="1" outlineLevel="1">
      <c r="A35" s="250">
        <f t="shared" ca="1" si="31"/>
        <v>25</v>
      </c>
      <c r="B35" s="270" t="s">
        <v>1668</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31" t="e">
        <f t="shared" si="29"/>
        <v>#DIV/0!</v>
      </c>
      <c r="V35" s="531" t="e">
        <f t="shared" si="29"/>
        <v>#DIV/0!</v>
      </c>
      <c r="W35" s="531" t="e">
        <f t="shared" si="29"/>
        <v>#DIV/0!</v>
      </c>
      <c r="X35" s="531"/>
      <c r="Y35" s="531"/>
      <c r="Z35" s="531"/>
      <c r="AA35" s="531"/>
      <c r="AB35" s="531"/>
      <c r="AC35" s="531"/>
      <c r="AD35" s="531"/>
      <c r="AE35" s="531"/>
      <c r="AF35" s="531"/>
      <c r="AG35" s="531"/>
      <c r="AH35" s="531"/>
      <c r="AI35" s="531"/>
      <c r="AJ35" s="531"/>
      <c r="AK35" s="531"/>
      <c r="AL35" s="531"/>
      <c r="AM35" s="532" t="e">
        <f t="shared" si="30"/>
        <v>#DIV/0!</v>
      </c>
      <c r="AN35" s="532" t="e">
        <f t="shared" si="30"/>
        <v>#DIV/0!</v>
      </c>
      <c r="AO35" s="532" t="e">
        <f t="shared" si="30"/>
        <v>#DIV/0!</v>
      </c>
      <c r="AP35" s="532" t="e">
        <f t="shared" si="30"/>
        <v>#DIV/0!</v>
      </c>
      <c r="AQ35" s="532" t="e">
        <f t="shared" si="30"/>
        <v>#DIV/0!</v>
      </c>
      <c r="AR35" s="532" t="e">
        <f t="shared" si="30"/>
        <v>#DIV/0!</v>
      </c>
      <c r="AS35" s="532" t="e">
        <f t="shared" si="30"/>
        <v>#DIV/0!</v>
      </c>
      <c r="AT35" s="532" t="e">
        <f t="shared" si="30"/>
        <v>#DIV/0!</v>
      </c>
      <c r="AU35" s="532"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69">
        <v>58</v>
      </c>
      <c r="BJ35" s="269">
        <v>66</v>
      </c>
      <c r="BK35" s="269">
        <v>72</v>
      </c>
      <c r="BL35" s="269">
        <v>62</v>
      </c>
      <c r="BM35" s="269">
        <v>67</v>
      </c>
      <c r="BN35" s="269">
        <v>72</v>
      </c>
      <c r="BO35" s="269">
        <v>58</v>
      </c>
      <c r="BP35" s="269">
        <v>63</v>
      </c>
      <c r="BQ35" s="269">
        <v>68</v>
      </c>
    </row>
    <row r="36" spans="1:69" s="250" customFormat="1" outlineLevel="1" collapsed="1">
      <c r="A36" s="250">
        <f t="shared" ca="1" si="31"/>
        <v>26</v>
      </c>
      <c r="B36" s="270" t="s">
        <v>1677</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31" t="e">
        <f t="shared" si="29"/>
        <v>#DIV/0!</v>
      </c>
      <c r="V36" s="531" t="e">
        <f t="shared" si="29"/>
        <v>#DIV/0!</v>
      </c>
      <c r="W36" s="531" t="e">
        <f t="shared" si="29"/>
        <v>#DIV/0!</v>
      </c>
      <c r="X36" s="531"/>
      <c r="Y36" s="531"/>
      <c r="Z36" s="531"/>
      <c r="AA36" s="531"/>
      <c r="AB36" s="531"/>
      <c r="AC36" s="531"/>
      <c r="AD36" s="531"/>
      <c r="AE36" s="531"/>
      <c r="AF36" s="531"/>
      <c r="AG36" s="531"/>
      <c r="AH36" s="531"/>
      <c r="AI36" s="531"/>
      <c r="AJ36" s="531"/>
      <c r="AK36" s="531"/>
      <c r="AL36" s="531"/>
      <c r="AM36" s="532" t="e">
        <f t="shared" si="30"/>
        <v>#DIV/0!</v>
      </c>
      <c r="AN36" s="532" t="e">
        <f t="shared" si="30"/>
        <v>#DIV/0!</v>
      </c>
      <c r="AO36" s="532" t="e">
        <f t="shared" si="30"/>
        <v>#DIV/0!</v>
      </c>
      <c r="AP36" s="532" t="e">
        <f t="shared" si="30"/>
        <v>#DIV/0!</v>
      </c>
      <c r="AQ36" s="532" t="e">
        <f t="shared" si="30"/>
        <v>#DIV/0!</v>
      </c>
      <c r="AR36" s="532" t="e">
        <f t="shared" si="30"/>
        <v>#DIV/0!</v>
      </c>
      <c r="AS36" s="532" t="e">
        <f t="shared" si="30"/>
        <v>#DIV/0!</v>
      </c>
      <c r="AT36" s="532" t="e">
        <f t="shared" si="30"/>
        <v>#DIV/0!</v>
      </c>
      <c r="AU36" s="532"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69">
        <v>74</v>
      </c>
      <c r="BJ36" s="269">
        <v>82</v>
      </c>
      <c r="BK36" s="269">
        <v>88</v>
      </c>
      <c r="BL36" s="269">
        <v>76</v>
      </c>
      <c r="BM36" s="269">
        <v>81</v>
      </c>
      <c r="BN36" s="269">
        <v>86</v>
      </c>
      <c r="BO36" s="269">
        <v>74</v>
      </c>
      <c r="BP36" s="269">
        <v>79</v>
      </c>
      <c r="BQ36" s="269">
        <v>84</v>
      </c>
    </row>
    <row r="37" spans="1:69" s="250" customFormat="1" outlineLevel="1" collapsed="1">
      <c r="A37" s="250">
        <f t="shared" ca="1" si="31"/>
        <v>27</v>
      </c>
      <c r="B37" s="270" t="s">
        <v>1670</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31" t="e">
        <f t="shared" si="29"/>
        <v>#DIV/0!</v>
      </c>
      <c r="V37" s="531" t="e">
        <f t="shared" si="29"/>
        <v>#DIV/0!</v>
      </c>
      <c r="W37" s="531" t="e">
        <f t="shared" si="29"/>
        <v>#DIV/0!</v>
      </c>
      <c r="X37" s="531"/>
      <c r="Y37" s="531"/>
      <c r="Z37" s="531"/>
      <c r="AA37" s="531"/>
      <c r="AB37" s="531"/>
      <c r="AC37" s="531"/>
      <c r="AD37" s="531"/>
      <c r="AE37" s="531"/>
      <c r="AF37" s="531"/>
      <c r="AG37" s="531"/>
      <c r="AH37" s="531"/>
      <c r="AI37" s="531"/>
      <c r="AJ37" s="531"/>
      <c r="AK37" s="531"/>
      <c r="AL37" s="531"/>
      <c r="AM37" s="532" t="e">
        <f t="shared" si="30"/>
        <v>#DIV/0!</v>
      </c>
      <c r="AN37" s="532" t="e">
        <f t="shared" si="30"/>
        <v>#DIV/0!</v>
      </c>
      <c r="AO37" s="532" t="e">
        <f t="shared" si="30"/>
        <v>#DIV/0!</v>
      </c>
      <c r="AP37" s="532" t="e">
        <f t="shared" si="30"/>
        <v>#DIV/0!</v>
      </c>
      <c r="AQ37" s="532" t="e">
        <f t="shared" si="30"/>
        <v>#DIV/0!</v>
      </c>
      <c r="AR37" s="532" t="e">
        <f t="shared" si="30"/>
        <v>#DIV/0!</v>
      </c>
      <c r="AS37" s="532" t="e">
        <f t="shared" si="30"/>
        <v>#DIV/0!</v>
      </c>
      <c r="AT37" s="532" t="e">
        <f t="shared" si="30"/>
        <v>#DIV/0!</v>
      </c>
      <c r="AU37" s="532"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69">
        <v>83</v>
      </c>
      <c r="BJ37" s="269">
        <v>91</v>
      </c>
      <c r="BK37" s="269">
        <v>97</v>
      </c>
      <c r="BL37" s="269">
        <v>85</v>
      </c>
      <c r="BM37" s="269">
        <v>90</v>
      </c>
      <c r="BN37" s="269">
        <v>95</v>
      </c>
      <c r="BO37" s="269">
        <v>83</v>
      </c>
      <c r="BP37" s="269">
        <v>88</v>
      </c>
      <c r="BQ37" s="269">
        <v>93</v>
      </c>
    </row>
    <row r="38" spans="1:69" s="250" customFormat="1" outlineLevel="1" collapsed="1">
      <c r="A38" s="250">
        <f t="shared" ca="1" si="31"/>
        <v>28</v>
      </c>
      <c r="B38" s="270" t="s">
        <v>1678</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31" t="e">
        <f t="shared" si="29"/>
        <v>#DIV/0!</v>
      </c>
      <c r="V38" s="531" t="e">
        <f t="shared" si="29"/>
        <v>#DIV/0!</v>
      </c>
      <c r="W38" s="531" t="e">
        <f t="shared" si="29"/>
        <v>#DIV/0!</v>
      </c>
      <c r="X38" s="531"/>
      <c r="Y38" s="531"/>
      <c r="Z38" s="531"/>
      <c r="AA38" s="531"/>
      <c r="AB38" s="531"/>
      <c r="AC38" s="531"/>
      <c r="AD38" s="531"/>
      <c r="AE38" s="531"/>
      <c r="AF38" s="531"/>
      <c r="AG38" s="531"/>
      <c r="AH38" s="531"/>
      <c r="AI38" s="531"/>
      <c r="AJ38" s="531"/>
      <c r="AK38" s="531"/>
      <c r="AL38" s="531"/>
      <c r="AM38" s="532" t="e">
        <f t="shared" si="30"/>
        <v>#DIV/0!</v>
      </c>
      <c r="AN38" s="532" t="e">
        <f t="shared" si="30"/>
        <v>#DIV/0!</v>
      </c>
      <c r="AO38" s="532" t="e">
        <f t="shared" si="30"/>
        <v>#DIV/0!</v>
      </c>
      <c r="AP38" s="532" t="e">
        <f t="shared" si="30"/>
        <v>#DIV/0!</v>
      </c>
      <c r="AQ38" s="532" t="e">
        <f t="shared" si="30"/>
        <v>#DIV/0!</v>
      </c>
      <c r="AR38" s="532" t="e">
        <f t="shared" si="30"/>
        <v>#DIV/0!</v>
      </c>
      <c r="AS38" s="532" t="e">
        <f t="shared" si="30"/>
        <v>#DIV/0!</v>
      </c>
      <c r="AT38" s="532" t="e">
        <f t="shared" si="30"/>
        <v>#DIV/0!</v>
      </c>
      <c r="AU38" s="532"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69">
        <v>99</v>
      </c>
      <c r="BJ38" s="269">
        <v>107</v>
      </c>
      <c r="BK38" s="269">
        <v>113</v>
      </c>
      <c r="BL38" s="269">
        <v>101</v>
      </c>
      <c r="BM38" s="269">
        <v>106</v>
      </c>
      <c r="BN38" s="269">
        <v>111</v>
      </c>
      <c r="BO38" s="269">
        <v>99</v>
      </c>
      <c r="BP38" s="269">
        <v>104</v>
      </c>
      <c r="BQ38" s="269">
        <v>109</v>
      </c>
    </row>
    <row r="39" spans="1:69" s="250" customFormat="1" outlineLevel="1">
      <c r="A39" s="250">
        <f t="shared" ca="1" si="31"/>
        <v>29</v>
      </c>
      <c r="B39" s="270" t="s">
        <v>1067</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31" t="e">
        <f t="shared" ref="U39" si="71">C39&amp;":"&amp;C39+1</f>
        <v>#DIV/0!</v>
      </c>
      <c r="V39" s="531" t="e">
        <f t="shared" ref="V39" si="72">D39&amp;":"&amp;D39+1</f>
        <v>#DIV/0!</v>
      </c>
      <c r="W39" s="531" t="e">
        <f t="shared" ref="W39" si="73">E39&amp;":"&amp;E39+1</f>
        <v>#DIV/0!</v>
      </c>
      <c r="X39" s="531"/>
      <c r="Y39" s="531"/>
      <c r="Z39" s="531"/>
      <c r="AA39" s="531"/>
      <c r="AB39" s="531"/>
      <c r="AC39" s="531"/>
      <c r="AD39" s="531"/>
      <c r="AE39" s="531"/>
      <c r="AF39" s="531"/>
      <c r="AG39" s="531"/>
      <c r="AH39" s="531"/>
      <c r="AI39" s="531"/>
      <c r="AJ39" s="531"/>
      <c r="AK39" s="531"/>
      <c r="AL39" s="531"/>
      <c r="AM39" s="532" t="e">
        <f t="shared" ref="AM39" si="74">AX39</f>
        <v>#DIV/0!</v>
      </c>
      <c r="AN39" s="532" t="e">
        <f t="shared" ref="AN39" si="75">AY39</f>
        <v>#DIV/0!</v>
      </c>
      <c r="AO39" s="532" t="e">
        <f t="shared" ref="AO39" si="76">AZ39</f>
        <v>#DIV/0!</v>
      </c>
      <c r="AP39" s="532" t="e">
        <f t="shared" ref="AP39" si="77">BA39</f>
        <v>#DIV/0!</v>
      </c>
      <c r="AQ39" s="532" t="e">
        <f t="shared" ref="AQ39" si="78">BB39</f>
        <v>#DIV/0!</v>
      </c>
      <c r="AR39" s="532" t="e">
        <f t="shared" ref="AR39" si="79">BC39</f>
        <v>#DIV/0!</v>
      </c>
      <c r="AS39" s="532" t="e">
        <f t="shared" ref="AS39" si="80">BD39</f>
        <v>#DIV/0!</v>
      </c>
      <c r="AT39" s="532" t="e">
        <f t="shared" ref="AT39" si="81">BE39</f>
        <v>#DIV/0!</v>
      </c>
      <c r="AU39" s="532"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69"/>
      <c r="BJ39" s="269"/>
      <c r="BK39" s="269"/>
      <c r="BL39" s="269"/>
      <c r="BM39" s="269"/>
      <c r="BN39" s="269"/>
      <c r="BO39" s="269"/>
      <c r="BP39" s="269"/>
      <c r="BQ39" s="269"/>
    </row>
    <row r="40" spans="1:69" s="250" customFormat="1" outlineLevel="1">
      <c r="A40" s="250">
        <f t="shared" ca="1" si="31"/>
        <v>30</v>
      </c>
      <c r="B40" s="270" t="s">
        <v>1668</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31" t="e">
        <f t="shared" ref="U40:W43" si="84">C40&amp;":"&amp;C40+1</f>
        <v>#DIV/0!</v>
      </c>
      <c r="V40" s="531" t="e">
        <f t="shared" si="84"/>
        <v>#DIV/0!</v>
      </c>
      <c r="W40" s="531" t="e">
        <f t="shared" si="84"/>
        <v>#DIV/0!</v>
      </c>
      <c r="X40" s="531"/>
      <c r="Y40" s="531"/>
      <c r="Z40" s="531"/>
      <c r="AA40" s="531"/>
      <c r="AB40" s="531"/>
      <c r="AC40" s="531"/>
      <c r="AD40" s="531"/>
      <c r="AE40" s="531"/>
      <c r="AF40" s="531"/>
      <c r="AG40" s="531"/>
      <c r="AH40" s="531"/>
      <c r="AI40" s="531"/>
      <c r="AJ40" s="531"/>
      <c r="AK40" s="531"/>
      <c r="AL40" s="531"/>
      <c r="AM40" s="532" t="e">
        <f t="shared" ref="AM40:AU43" si="85">AX40</f>
        <v>#DIV/0!</v>
      </c>
      <c r="AN40" s="532" t="e">
        <f t="shared" si="85"/>
        <v>#DIV/0!</v>
      </c>
      <c r="AO40" s="532" t="e">
        <f t="shared" si="85"/>
        <v>#DIV/0!</v>
      </c>
      <c r="AP40" s="532" t="e">
        <f t="shared" si="85"/>
        <v>#DIV/0!</v>
      </c>
      <c r="AQ40" s="532" t="e">
        <f t="shared" si="85"/>
        <v>#DIV/0!</v>
      </c>
      <c r="AR40" s="532" t="e">
        <f t="shared" si="85"/>
        <v>#DIV/0!</v>
      </c>
      <c r="AS40" s="532" t="e">
        <f t="shared" si="85"/>
        <v>#DIV/0!</v>
      </c>
      <c r="AT40" s="532" t="e">
        <f t="shared" si="85"/>
        <v>#DIV/0!</v>
      </c>
      <c r="AU40" s="532"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69">
        <v>58</v>
      </c>
      <c r="BJ40" s="269">
        <v>66</v>
      </c>
      <c r="BK40" s="269">
        <v>72</v>
      </c>
      <c r="BL40" s="269">
        <v>62</v>
      </c>
      <c r="BM40" s="269">
        <v>67</v>
      </c>
      <c r="BN40" s="269">
        <v>72</v>
      </c>
      <c r="BO40" s="269">
        <v>58</v>
      </c>
      <c r="BP40" s="269">
        <v>63</v>
      </c>
      <c r="BQ40" s="269">
        <v>68</v>
      </c>
    </row>
    <row r="41" spans="1:69" s="250" customFormat="1" outlineLevel="1" collapsed="1">
      <c r="A41" s="250">
        <f t="shared" ca="1" si="31"/>
        <v>31</v>
      </c>
      <c r="B41" s="270" t="s">
        <v>1679</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31" t="e">
        <f t="shared" si="84"/>
        <v>#DIV/0!</v>
      </c>
      <c r="V41" s="531" t="e">
        <f t="shared" si="84"/>
        <v>#DIV/0!</v>
      </c>
      <c r="W41" s="531" t="e">
        <f t="shared" si="84"/>
        <v>#DIV/0!</v>
      </c>
      <c r="X41" s="531"/>
      <c r="Y41" s="531"/>
      <c r="Z41" s="531"/>
      <c r="AA41" s="531"/>
      <c r="AB41" s="531"/>
      <c r="AC41" s="531"/>
      <c r="AD41" s="531"/>
      <c r="AE41" s="531"/>
      <c r="AF41" s="531"/>
      <c r="AG41" s="531"/>
      <c r="AH41" s="531"/>
      <c r="AI41" s="531"/>
      <c r="AJ41" s="531"/>
      <c r="AK41" s="531"/>
      <c r="AL41" s="531"/>
      <c r="AM41" s="532" t="e">
        <f t="shared" si="85"/>
        <v>#DIV/0!</v>
      </c>
      <c r="AN41" s="532" t="e">
        <f t="shared" si="85"/>
        <v>#DIV/0!</v>
      </c>
      <c r="AO41" s="532" t="e">
        <f t="shared" si="85"/>
        <v>#DIV/0!</v>
      </c>
      <c r="AP41" s="532" t="e">
        <f t="shared" si="85"/>
        <v>#DIV/0!</v>
      </c>
      <c r="AQ41" s="532" t="e">
        <f t="shared" si="85"/>
        <v>#DIV/0!</v>
      </c>
      <c r="AR41" s="532" t="e">
        <f t="shared" si="85"/>
        <v>#DIV/0!</v>
      </c>
      <c r="AS41" s="532" t="e">
        <f t="shared" si="85"/>
        <v>#DIV/0!</v>
      </c>
      <c r="AT41" s="532" t="e">
        <f t="shared" si="85"/>
        <v>#DIV/0!</v>
      </c>
      <c r="AU41" s="532"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69">
        <v>74</v>
      </c>
      <c r="BJ41" s="269">
        <v>82</v>
      </c>
      <c r="BK41" s="269">
        <v>88</v>
      </c>
      <c r="BL41" s="269">
        <v>76</v>
      </c>
      <c r="BM41" s="269">
        <v>81</v>
      </c>
      <c r="BN41" s="269">
        <v>86</v>
      </c>
      <c r="BO41" s="269">
        <v>74</v>
      </c>
      <c r="BP41" s="269">
        <v>79</v>
      </c>
      <c r="BQ41" s="269">
        <v>84</v>
      </c>
    </row>
    <row r="42" spans="1:69" s="250" customFormat="1" outlineLevel="1" collapsed="1">
      <c r="A42" s="250">
        <f t="shared" ca="1" si="31"/>
        <v>32</v>
      </c>
      <c r="B42" s="270" t="s">
        <v>1670</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31" t="e">
        <f t="shared" si="84"/>
        <v>#DIV/0!</v>
      </c>
      <c r="V42" s="531" t="e">
        <f t="shared" si="84"/>
        <v>#DIV/0!</v>
      </c>
      <c r="W42" s="531" t="e">
        <f t="shared" si="84"/>
        <v>#DIV/0!</v>
      </c>
      <c r="X42" s="531"/>
      <c r="Y42" s="531"/>
      <c r="Z42" s="531"/>
      <c r="AA42" s="531"/>
      <c r="AB42" s="531"/>
      <c r="AC42" s="531"/>
      <c r="AD42" s="531"/>
      <c r="AE42" s="531"/>
      <c r="AF42" s="531"/>
      <c r="AG42" s="531"/>
      <c r="AH42" s="531"/>
      <c r="AI42" s="531"/>
      <c r="AJ42" s="531"/>
      <c r="AK42" s="531"/>
      <c r="AL42" s="531"/>
      <c r="AM42" s="532" t="e">
        <f t="shared" si="85"/>
        <v>#DIV/0!</v>
      </c>
      <c r="AN42" s="532" t="e">
        <f t="shared" si="85"/>
        <v>#DIV/0!</v>
      </c>
      <c r="AO42" s="532" t="e">
        <f t="shared" si="85"/>
        <v>#DIV/0!</v>
      </c>
      <c r="AP42" s="532" t="e">
        <f t="shared" si="85"/>
        <v>#DIV/0!</v>
      </c>
      <c r="AQ42" s="532" t="e">
        <f t="shared" si="85"/>
        <v>#DIV/0!</v>
      </c>
      <c r="AR42" s="532" t="e">
        <f t="shared" si="85"/>
        <v>#DIV/0!</v>
      </c>
      <c r="AS42" s="532" t="e">
        <f t="shared" si="85"/>
        <v>#DIV/0!</v>
      </c>
      <c r="AT42" s="532" t="e">
        <f t="shared" si="85"/>
        <v>#DIV/0!</v>
      </c>
      <c r="AU42" s="532"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69">
        <v>83</v>
      </c>
      <c r="BJ42" s="269">
        <v>91</v>
      </c>
      <c r="BK42" s="269">
        <v>97</v>
      </c>
      <c r="BL42" s="269">
        <v>85</v>
      </c>
      <c r="BM42" s="269">
        <v>90</v>
      </c>
      <c r="BN42" s="269">
        <v>95</v>
      </c>
      <c r="BO42" s="269">
        <v>83</v>
      </c>
      <c r="BP42" s="269">
        <v>88</v>
      </c>
      <c r="BQ42" s="269">
        <v>93</v>
      </c>
    </row>
    <row r="43" spans="1:69" s="250" customFormat="1" outlineLevel="1" collapsed="1">
      <c r="A43" s="250">
        <f t="shared" ca="1" si="31"/>
        <v>33</v>
      </c>
      <c r="B43" s="270" t="s">
        <v>1680</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31" t="e">
        <f t="shared" si="84"/>
        <v>#DIV/0!</v>
      </c>
      <c r="V43" s="531" t="e">
        <f t="shared" si="84"/>
        <v>#DIV/0!</v>
      </c>
      <c r="W43" s="531" t="e">
        <f t="shared" si="84"/>
        <v>#DIV/0!</v>
      </c>
      <c r="X43" s="531"/>
      <c r="Y43" s="531"/>
      <c r="Z43" s="531"/>
      <c r="AA43" s="531"/>
      <c r="AB43" s="531"/>
      <c r="AC43" s="531"/>
      <c r="AD43" s="531"/>
      <c r="AE43" s="531"/>
      <c r="AF43" s="531"/>
      <c r="AG43" s="531"/>
      <c r="AH43" s="531"/>
      <c r="AI43" s="531"/>
      <c r="AJ43" s="531"/>
      <c r="AK43" s="531"/>
      <c r="AL43" s="531"/>
      <c r="AM43" s="532" t="e">
        <f t="shared" si="85"/>
        <v>#DIV/0!</v>
      </c>
      <c r="AN43" s="532" t="e">
        <f t="shared" si="85"/>
        <v>#DIV/0!</v>
      </c>
      <c r="AO43" s="532" t="e">
        <f t="shared" si="85"/>
        <v>#DIV/0!</v>
      </c>
      <c r="AP43" s="532" t="e">
        <f t="shared" si="85"/>
        <v>#DIV/0!</v>
      </c>
      <c r="AQ43" s="532" t="e">
        <f t="shared" si="85"/>
        <v>#DIV/0!</v>
      </c>
      <c r="AR43" s="532" t="e">
        <f t="shared" si="85"/>
        <v>#DIV/0!</v>
      </c>
      <c r="AS43" s="532" t="e">
        <f t="shared" si="85"/>
        <v>#DIV/0!</v>
      </c>
      <c r="AT43" s="532" t="e">
        <f t="shared" si="85"/>
        <v>#DIV/0!</v>
      </c>
      <c r="AU43" s="532"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69">
        <v>99</v>
      </c>
      <c r="BJ43" s="269">
        <v>107</v>
      </c>
      <c r="BK43" s="269">
        <v>113</v>
      </c>
      <c r="BL43" s="269">
        <v>101</v>
      </c>
      <c r="BM43" s="269">
        <v>106</v>
      </c>
      <c r="BN43" s="269">
        <v>111</v>
      </c>
      <c r="BO43" s="269">
        <v>99</v>
      </c>
      <c r="BP43" s="269">
        <v>104</v>
      </c>
      <c r="BQ43" s="269">
        <v>109</v>
      </c>
    </row>
    <row r="44" spans="1:69" outlineLevel="1">
      <c r="B44" s="280"/>
      <c r="C44" s="281" t="s">
        <v>567</v>
      </c>
      <c r="D44" s="282"/>
      <c r="E44" s="283"/>
      <c r="F44" s="281" t="s">
        <v>1107</v>
      </c>
      <c r="G44" s="281"/>
      <c r="H44" s="31"/>
      <c r="I44" s="31"/>
      <c r="J44" s="31"/>
      <c r="K44" s="31"/>
      <c r="L44" s="31"/>
      <c r="M44" s="31"/>
      <c r="N44" s="31"/>
      <c r="O44" s="31"/>
      <c r="P44" s="31"/>
      <c r="Q44" s="31"/>
      <c r="R44" s="31"/>
      <c r="S44" s="31"/>
      <c r="T44" s="31"/>
    </row>
    <row r="45" spans="1:69" ht="16" outlineLevel="1">
      <c r="B45" s="284" t="s">
        <v>1131</v>
      </c>
      <c r="C45" s="285">
        <v>2</v>
      </c>
      <c r="D45" s="285">
        <v>24</v>
      </c>
      <c r="E45" s="250"/>
      <c r="F45" s="286">
        <f>i.TOLoffset_r1*6</f>
        <v>12</v>
      </c>
      <c r="G45" s="286">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1801</v>
      </c>
      <c r="G67" t="s">
        <v>1802</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1801</v>
      </c>
    </row>
    <row r="106" spans="1:11" ht="36" outlineLevel="1">
      <c r="C106" s="27" t="s">
        <v>957</v>
      </c>
      <c r="D106" s="210" t="s">
        <v>1488</v>
      </c>
      <c r="E106" s="210" t="s">
        <v>1489</v>
      </c>
      <c r="F106" s="210" t="s">
        <v>1489</v>
      </c>
      <c r="G106" s="210" t="s">
        <v>1489</v>
      </c>
    </row>
    <row r="107" spans="1:11" outlineLevel="1">
      <c r="C107" s="27"/>
      <c r="D107" s="210"/>
      <c r="E107" s="537" t="s">
        <v>1709</v>
      </c>
      <c r="F107" s="537" t="s">
        <v>1710</v>
      </c>
      <c r="G107" s="537" t="s">
        <v>1711</v>
      </c>
    </row>
    <row r="108" spans="1:11" outlineLevel="1">
      <c r="A108">
        <v>1</v>
      </c>
      <c r="B108" t="s">
        <v>836</v>
      </c>
      <c r="C108" s="106">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837</v>
      </c>
      <c r="C109" s="108">
        <v>43</v>
      </c>
      <c r="D109" s="476" t="str">
        <f>TEXT($C109,"0")&amp;":"&amp;TEXT($C109+1,"0")</f>
        <v>43:44</v>
      </c>
      <c r="E109" s="478" t="str">
        <f>TEXT($C109-18,"0")&amp;":"&amp;TEXT($C109-17,"0")</f>
        <v>25:26</v>
      </c>
      <c r="F109" s="478" t="str">
        <f t="shared" si="104"/>
        <v>25:26</v>
      </c>
      <c r="G109" s="478" t="str">
        <f t="shared" si="104"/>
        <v>25:26</v>
      </c>
    </row>
    <row r="110" spans="1:11" outlineLevel="1">
      <c r="A110">
        <v>3</v>
      </c>
      <c r="B110" t="s">
        <v>393</v>
      </c>
      <c r="C110" s="109">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1435</v>
      </c>
      <c r="C115" s="32">
        <v>0.25</v>
      </c>
      <c r="D115" s="32">
        <v>500000</v>
      </c>
      <c r="E115" s="463">
        <v>2</v>
      </c>
      <c r="F115" s="464">
        <v>0.03</v>
      </c>
      <c r="G115" s="464">
        <v>0.03</v>
      </c>
      <c r="H115" s="390">
        <v>0</v>
      </c>
      <c r="I115" s="390">
        <v>2</v>
      </c>
      <c r="J115" s="390" t="b">
        <v>0</v>
      </c>
      <c r="K115" s="390">
        <v>0.85</v>
      </c>
      <c r="L115" s="390">
        <v>0.85</v>
      </c>
      <c r="M115" s="390">
        <v>0</v>
      </c>
    </row>
    <row r="116" spans="1:13"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1437</v>
      </c>
      <c r="C117" s="32">
        <v>0.5</v>
      </c>
      <c r="D117" s="32">
        <v>1000000</v>
      </c>
      <c r="M117" s="390">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3" t="s">
        <v>1442</v>
      </c>
      <c r="C122" s="463" t="b">
        <v>0</v>
      </c>
      <c r="D122" s="463" t="b">
        <v>0</v>
      </c>
      <c r="E122" s="463" t="s">
        <v>31</v>
      </c>
      <c r="F122" s="463" t="s">
        <v>31</v>
      </c>
      <c r="G122" s="463" t="s">
        <v>31</v>
      </c>
    </row>
    <row r="123" spans="1:13" outlineLevel="1">
      <c r="A123">
        <v>2</v>
      </c>
      <c r="B123" s="463" t="s">
        <v>1443</v>
      </c>
      <c r="C123" s="463" t="b">
        <v>1</v>
      </c>
      <c r="D123" s="463" t="b">
        <v>1</v>
      </c>
      <c r="E123" s="463">
        <v>1</v>
      </c>
      <c r="F123" s="463">
        <v>3.0000000000000001E-6</v>
      </c>
      <c r="G123" s="463" t="s">
        <v>31</v>
      </c>
    </row>
    <row r="124" spans="1:13" outlineLevel="1">
      <c r="A124">
        <v>3</v>
      </c>
      <c r="B124" s="463" t="s">
        <v>1444</v>
      </c>
      <c r="C124" s="463" t="b">
        <v>1</v>
      </c>
      <c r="D124" s="463" t="b">
        <v>1</v>
      </c>
      <c r="E124" s="463">
        <v>1</v>
      </c>
      <c r="F124" s="463">
        <v>5.0000000000000004E-6</v>
      </c>
      <c r="G124" s="463" t="s">
        <v>31</v>
      </c>
    </row>
    <row r="125" spans="1:13" outlineLevel="1">
      <c r="A125">
        <v>4</v>
      </c>
      <c r="B125" s="463" t="s">
        <v>1445</v>
      </c>
      <c r="C125" s="463" t="b">
        <v>1</v>
      </c>
      <c r="D125" s="463" t="b">
        <v>1</v>
      </c>
      <c r="E125" s="463">
        <v>2</v>
      </c>
      <c r="F125" s="463" t="s">
        <v>31</v>
      </c>
      <c r="G125" s="463">
        <v>0.3</v>
      </c>
    </row>
    <row r="126" spans="1:13" outlineLevel="1">
      <c r="A126">
        <v>5</v>
      </c>
      <c r="B126" s="463" t="s">
        <v>1446</v>
      </c>
      <c r="C126" s="463" t="b">
        <v>1</v>
      </c>
      <c r="D126" s="463" t="b">
        <v>1</v>
      </c>
      <c r="E126" s="463">
        <v>2</v>
      </c>
      <c r="F126" s="463" t="s">
        <v>31</v>
      </c>
      <c r="G126" s="463">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1">
        <v>0.5</v>
      </c>
      <c r="F131" s="331">
        <v>0.85</v>
      </c>
      <c r="G131" s="331">
        <v>1</v>
      </c>
      <c r="H131" s="331">
        <v>0.5</v>
      </c>
      <c r="I131" s="331">
        <v>0.85</v>
      </c>
      <c r="J131" s="331">
        <v>1</v>
      </c>
    </row>
    <row r="132" spans="1:192" outlineLevel="1">
      <c r="A132">
        <v>1</v>
      </c>
      <c r="B132" t="s">
        <v>838</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839</v>
      </c>
      <c r="C133" s="332">
        <v>-0.06</v>
      </c>
      <c r="D133" s="332">
        <v>0.01</v>
      </c>
      <c r="E133" s="336">
        <f t="shared" si="105"/>
        <v>-0.03</v>
      </c>
      <c r="F133" s="167">
        <f t="shared" si="105"/>
        <v>-5.0999999999999997E-2</v>
      </c>
      <c r="G133" s="337">
        <f t="shared" si="105"/>
        <v>-0.06</v>
      </c>
      <c r="H133" s="336">
        <f t="shared" si="106"/>
        <v>5.0000000000000001E-3</v>
      </c>
      <c r="I133" s="167">
        <f t="shared" si="106"/>
        <v>8.5000000000000006E-3</v>
      </c>
      <c r="J133" s="337">
        <f t="shared" si="106"/>
        <v>0.01</v>
      </c>
    </row>
    <row r="134" spans="1:192" outlineLevel="1">
      <c r="A134">
        <v>3</v>
      </c>
      <c r="B134" t="s">
        <v>840</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6"/>
      <c r="D135" s="536"/>
      <c r="E135" s="167"/>
      <c r="F135" s="167"/>
      <c r="G135" s="167"/>
      <c r="H135" s="167"/>
      <c r="I135" s="167"/>
      <c r="J135" s="167"/>
    </row>
    <row r="136" spans="1:192" outlineLevel="1"/>
    <row r="137" spans="1:192">
      <c r="BX137" t="s">
        <v>1155</v>
      </c>
      <c r="CE137" t="s">
        <v>1155</v>
      </c>
    </row>
    <row r="138" spans="1:192" ht="18">
      <c r="A138" s="219"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outlineLevel="1">
      <c r="A141" s="167">
        <v>1</v>
      </c>
      <c r="B141" s="167"/>
      <c r="C141" s="330">
        <v>0</v>
      </c>
      <c r="D141" s="173" t="b">
        <v>0</v>
      </c>
      <c r="E141" s="173">
        <v>50</v>
      </c>
      <c r="F141" s="327" t="s">
        <v>1222</v>
      </c>
      <c r="G141" s="328">
        <f>IF(F142="","-",F142-1)</f>
        <v>329</v>
      </c>
      <c r="H141" s="328" t="s">
        <v>31</v>
      </c>
      <c r="I141" s="328">
        <v>0</v>
      </c>
      <c r="J141" s="328">
        <v>0</v>
      </c>
      <c r="K141" s="328">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1801</v>
      </c>
      <c r="F200" s="167" t="s">
        <v>1802</v>
      </c>
      <c r="G200" s="167"/>
      <c r="H200" s="167" t="s">
        <v>1101</v>
      </c>
      <c r="I200" s="167"/>
      <c r="J200" s="167"/>
      <c r="K200" s="167"/>
      <c r="L200" s="167"/>
      <c r="M200" s="167"/>
      <c r="N200" s="167"/>
    </row>
    <row r="201" spans="1:47" ht="63"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20">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20">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20">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20">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20">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20">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1801</v>
      </c>
      <c r="J211" s="172"/>
      <c r="K211" s="172"/>
      <c r="L211" s="172" t="s">
        <v>1802</v>
      </c>
      <c r="M211" s="172"/>
      <c r="N211" s="172"/>
    </row>
    <row r="212" spans="1:14" outlineLevel="1">
      <c r="C212" s="174">
        <v>287</v>
      </c>
      <c r="D212" s="421">
        <v>321</v>
      </c>
      <c r="E212" s="421">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3">
        <f t="shared" ref="C213:E218" si="146">C$212+CHOOSE(d.Region,F213,I213,L213)</f>
        <v>287</v>
      </c>
      <c r="D213" s="334">
        <f t="shared" si="146"/>
        <v>321</v>
      </c>
      <c r="E213" s="335">
        <f t="shared" si="146"/>
        <v>356</v>
      </c>
      <c r="F213" s="418"/>
      <c r="G213" s="221"/>
      <c r="H213" s="221"/>
      <c r="I213" s="221"/>
      <c r="J213" s="221"/>
      <c r="K213" s="221"/>
      <c r="L213" s="221"/>
      <c r="M213" s="221"/>
      <c r="N213" s="221"/>
    </row>
    <row r="214" spans="1:14" outlineLevel="1">
      <c r="A214">
        <v>2</v>
      </c>
      <c r="B214" t="s">
        <v>1100</v>
      </c>
      <c r="C214" s="336">
        <f t="shared" si="146"/>
        <v>287</v>
      </c>
      <c r="D214" s="167">
        <f t="shared" si="146"/>
        <v>321</v>
      </c>
      <c r="E214" s="337">
        <f t="shared" si="146"/>
        <v>356</v>
      </c>
      <c r="F214" s="418"/>
      <c r="G214" s="221"/>
      <c r="H214" s="221"/>
      <c r="I214" s="221"/>
      <c r="J214" s="221"/>
      <c r="K214" s="221"/>
      <c r="L214" s="221"/>
      <c r="M214" s="221"/>
      <c r="N214" s="221"/>
    </row>
    <row r="215" spans="1:14" outlineLevel="1">
      <c r="A215">
        <v>3</v>
      </c>
      <c r="B215" t="s">
        <v>1099</v>
      </c>
      <c r="C215" s="336">
        <f t="shared" si="146"/>
        <v>287</v>
      </c>
      <c r="D215" s="167">
        <f t="shared" si="146"/>
        <v>321</v>
      </c>
      <c r="E215" s="337">
        <f t="shared" si="146"/>
        <v>356</v>
      </c>
      <c r="F215" s="418"/>
      <c r="G215" s="221"/>
      <c r="H215" s="221"/>
      <c r="I215" s="221"/>
      <c r="J215" s="221"/>
      <c r="K215" s="221"/>
      <c r="L215" s="221"/>
      <c r="M215" s="221"/>
      <c r="N215" s="221"/>
    </row>
    <row r="216" spans="1:14" outlineLevel="1">
      <c r="A216">
        <v>4</v>
      </c>
      <c r="B216" t="s">
        <v>929</v>
      </c>
      <c r="C216" s="336">
        <f t="shared" si="146"/>
        <v>287</v>
      </c>
      <c r="D216" s="167">
        <f t="shared" si="146"/>
        <v>321</v>
      </c>
      <c r="E216" s="337">
        <f t="shared" si="146"/>
        <v>356</v>
      </c>
      <c r="F216" s="418"/>
      <c r="G216" s="221"/>
      <c r="H216" s="221"/>
      <c r="I216" s="221"/>
      <c r="J216" s="221"/>
      <c r="K216" s="221"/>
      <c r="L216" s="221"/>
      <c r="M216" s="221"/>
      <c r="N216" s="221"/>
    </row>
    <row r="217" spans="1:14" outlineLevel="1">
      <c r="A217">
        <v>5</v>
      </c>
      <c r="B217" t="s">
        <v>954</v>
      </c>
      <c r="C217" s="336">
        <f t="shared" ref="C217" si="147">C$212+CHOOSE(d.Region,F217,I217,L217)</f>
        <v>287</v>
      </c>
      <c r="D217" s="167">
        <f t="shared" ref="D217" si="148">D$212+CHOOSE(d.Region,G217,J217,M217)</f>
        <v>321</v>
      </c>
      <c r="E217" s="337">
        <f t="shared" ref="E217" si="149">E$212+CHOOSE(d.Region,H217,K217,N217)</f>
        <v>356</v>
      </c>
      <c r="F217" s="418"/>
      <c r="G217" s="221"/>
      <c r="H217" s="221"/>
      <c r="I217" s="221"/>
      <c r="J217" s="221"/>
      <c r="K217" s="221"/>
      <c r="L217" s="221"/>
      <c r="M217" s="221"/>
      <c r="N217" s="221"/>
    </row>
    <row r="218" spans="1:14" outlineLevel="1">
      <c r="A218">
        <v>6</v>
      </c>
      <c r="B218" t="s">
        <v>1482</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1801</v>
      </c>
      <c r="J222" s="172"/>
      <c r="K222" s="172"/>
      <c r="L222" s="172" t="s">
        <v>1802</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369</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1040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4">
        <f t="shared" ref="C236:H236" si="163">INDEX(i.Periods,C$234+1,1+d.TOL+(C$231-1)*3)</f>
        <v>54</v>
      </c>
      <c r="D236" s="534">
        <f t="shared" si="163"/>
        <v>59</v>
      </c>
      <c r="E236" s="534">
        <f t="shared" si="163"/>
        <v>74</v>
      </c>
      <c r="F236" s="534">
        <f t="shared" si="163"/>
        <v>81</v>
      </c>
      <c r="G236" s="534">
        <f t="shared" si="163"/>
        <v>89</v>
      </c>
      <c r="H236" s="534">
        <f t="shared" si="163"/>
        <v>106</v>
      </c>
      <c r="I236" s="534">
        <f t="shared" ref="I236:AK236" si="164">INDEX(i.Periods,I$234+1,1+d.TOL+(I$231-1)*3)</f>
        <v>56</v>
      </c>
      <c r="J236" s="534">
        <f t="shared" si="164"/>
        <v>61</v>
      </c>
      <c r="K236" s="534">
        <f t="shared" si="164"/>
        <v>76</v>
      </c>
      <c r="L236" s="534">
        <f t="shared" si="164"/>
        <v>83</v>
      </c>
      <c r="M236" s="534">
        <f t="shared" si="164"/>
        <v>91</v>
      </c>
      <c r="N236" s="534">
        <f t="shared" si="164"/>
        <v>106</v>
      </c>
      <c r="O236" s="534">
        <f t="shared" si="164"/>
        <v>59</v>
      </c>
      <c r="P236" s="534">
        <f t="shared" si="164"/>
        <v>64</v>
      </c>
      <c r="Q236" s="534">
        <f t="shared" si="164"/>
        <v>79</v>
      </c>
      <c r="R236" s="534">
        <f t="shared" si="164"/>
        <v>86</v>
      </c>
      <c r="S236" s="534">
        <f t="shared" si="164"/>
        <v>94</v>
      </c>
      <c r="T236" s="534">
        <f t="shared" si="164"/>
        <v>106</v>
      </c>
      <c r="U236" s="534">
        <f t="shared" si="164"/>
        <v>61</v>
      </c>
      <c r="V236" s="534">
        <f t="shared" si="164"/>
        <v>66</v>
      </c>
      <c r="W236" s="534">
        <f t="shared" si="164"/>
        <v>81</v>
      </c>
      <c r="X236" s="534">
        <f t="shared" si="164"/>
        <v>88</v>
      </c>
      <c r="Y236" s="534">
        <f t="shared" si="164"/>
        <v>96</v>
      </c>
      <c r="Z236" s="534">
        <f t="shared" si="164"/>
        <v>106</v>
      </c>
      <c r="AA236" s="534">
        <f t="shared" si="164"/>
        <v>63</v>
      </c>
      <c r="AB236" s="534">
        <f t="shared" si="164"/>
        <v>68</v>
      </c>
      <c r="AC236" s="534">
        <f t="shared" si="164"/>
        <v>83</v>
      </c>
      <c r="AD236" s="534">
        <f t="shared" si="164"/>
        <v>90</v>
      </c>
      <c r="AE236" s="534">
        <f t="shared" si="164"/>
        <v>98</v>
      </c>
      <c r="AF236" s="534">
        <f t="shared" si="164"/>
        <v>106</v>
      </c>
      <c r="AG236" s="534">
        <f t="shared" si="164"/>
        <v>54</v>
      </c>
      <c r="AH236" s="534">
        <f t="shared" si="164"/>
        <v>59</v>
      </c>
      <c r="AI236" s="534">
        <f t="shared" si="164"/>
        <v>74</v>
      </c>
      <c r="AJ236" s="534">
        <f t="shared" si="164"/>
        <v>81</v>
      </c>
      <c r="AK236" s="534">
        <f t="shared" si="164"/>
        <v>89</v>
      </c>
      <c r="AL236" s="534">
        <f t="shared" ref="AL236:AQ236" si="165">INDEX(i.Periods,AL$234+1,1+d.TOL+(AL$231-1)*3)</f>
        <v>106</v>
      </c>
      <c r="AM236" s="534">
        <f t="shared" si="165"/>
        <v>119</v>
      </c>
      <c r="AN236" s="534">
        <f t="shared" si="165"/>
        <v>126</v>
      </c>
      <c r="AO236" s="534">
        <f t="shared" si="165"/>
        <v>133</v>
      </c>
      <c r="AP236" s="534">
        <f t="shared" si="165"/>
        <v>141</v>
      </c>
      <c r="AQ236" s="534">
        <f t="shared" si="165"/>
        <v>159</v>
      </c>
      <c r="AR236" s="534">
        <f t="shared" ref="AR236:BK236" si="166">INDEX(i.Periods,AR$234+1,1+d.TOL+(AR$231-1)*3)</f>
        <v>171</v>
      </c>
      <c r="AS236" s="534">
        <f t="shared" si="166"/>
        <v>178</v>
      </c>
      <c r="AT236" s="534">
        <f t="shared" si="166"/>
        <v>186</v>
      </c>
      <c r="AU236" s="534">
        <f t="shared" si="166"/>
        <v>194</v>
      </c>
      <c r="AV236" s="534">
        <f t="shared" si="166"/>
        <v>211</v>
      </c>
      <c r="AW236" s="534">
        <f t="shared" si="166"/>
        <v>224</v>
      </c>
      <c r="AX236" s="534">
        <f t="shared" si="166"/>
        <v>230</v>
      </c>
      <c r="AY236" s="534">
        <f t="shared" si="166"/>
        <v>238</v>
      </c>
      <c r="AZ236" s="534">
        <f t="shared" si="166"/>
        <v>246</v>
      </c>
      <c r="BA236" s="534">
        <f t="shared" si="166"/>
        <v>263</v>
      </c>
      <c r="BB236" s="534">
        <f t="shared" si="166"/>
        <v>276</v>
      </c>
      <c r="BC236" s="534">
        <f t="shared" si="166"/>
        <v>282</v>
      </c>
      <c r="BD236" s="534">
        <f t="shared" si="166"/>
        <v>290</v>
      </c>
      <c r="BE236" s="534">
        <f t="shared" si="166"/>
        <v>298</v>
      </c>
      <c r="BF236" s="534">
        <f t="shared" si="166"/>
        <v>315</v>
      </c>
      <c r="BG236" s="534">
        <f t="shared" si="166"/>
        <v>328</v>
      </c>
      <c r="BH236" s="534">
        <f t="shared" si="166"/>
        <v>334</v>
      </c>
      <c r="BI236" s="534">
        <f t="shared" si="166"/>
        <v>342</v>
      </c>
      <c r="BJ236" s="534">
        <f t="shared" si="166"/>
        <v>350</v>
      </c>
      <c r="BK236" s="534">
        <f t="shared" si="166"/>
        <v>367</v>
      </c>
    </row>
    <row r="237" spans="1:64" ht="60.75" customHeight="1" outlineLevel="1">
      <c r="A237">
        <v>1</v>
      </c>
      <c r="B237" t="s">
        <v>1706</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1707</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1708</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4" t="s">
        <v>1152</v>
      </c>
    </row>
    <row r="250" spans="1:67">
      <c r="A250" s="244"/>
      <c r="B250" s="243"/>
      <c r="C250" s="118" t="str">
        <f>d.RegionName</f>
        <v>GSW</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7" outlineLevel="1">
      <c r="A253" t="s">
        <v>1710</v>
      </c>
      <c r="B253" s="50"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1399</v>
      </c>
    </row>
    <row r="254" spans="1:67" outlineLevel="1">
      <c r="B254" s="51"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2"/>
    </row>
    <row r="255" spans="1:67" outlineLevel="1">
      <c r="B255" s="51"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2"/>
    </row>
    <row r="256" spans="1:67" outlineLevel="1">
      <c r="B256" s="51"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2"/>
    </row>
    <row r="257" spans="2:67" outlineLevel="1">
      <c r="B257" s="51" t="s">
        <v>1538</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2"/>
    </row>
    <row r="258" spans="2:67" outlineLevel="1">
      <c r="B258" s="51"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2"/>
    </row>
    <row r="259" spans="2:67" outlineLevel="1">
      <c r="B259" s="51" t="s">
        <v>1685</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2"/>
    </row>
    <row r="260" spans="2:67" outlineLevel="1">
      <c r="B260" s="51" t="s">
        <v>1084</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2"/>
    </row>
    <row r="261" spans="2:67" ht="27">
      <c r="B261" s="50"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1399</v>
      </c>
    </row>
    <row r="262" spans="2:67">
      <c r="B262" s="51"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2"/>
    </row>
    <row r="263" spans="2:67">
      <c r="B263" s="51"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2"/>
    </row>
    <row r="264" spans="2:67">
      <c r="B264" s="51"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2"/>
    </row>
    <row r="265" spans="2:67">
      <c r="B265" s="51" t="s">
        <v>954</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2"/>
    </row>
    <row r="266" spans="2:67">
      <c r="B266" s="51"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2"/>
    </row>
    <row r="267" spans="2:67">
      <c r="B267" s="51" t="s">
        <v>1685</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2"/>
    </row>
    <row r="268" spans="2:67">
      <c r="B268" s="51" t="s">
        <v>1084</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2"/>
    </row>
    <row r="269" spans="2:67" ht="27" outlineLevel="1">
      <c r="B269" s="50"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1399</v>
      </c>
    </row>
    <row r="270" spans="2:67" outlineLevel="1">
      <c r="B270" s="51"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2"/>
    </row>
    <row r="271" spans="2:67" outlineLevel="1">
      <c r="B271" s="51"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2"/>
    </row>
    <row r="272" spans="2:67" outlineLevel="1">
      <c r="B272" s="51"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2"/>
    </row>
    <row r="273" spans="1:67" outlineLevel="1">
      <c r="B273" s="51" t="s">
        <v>954</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2"/>
    </row>
    <row r="274" spans="1:67" outlineLevel="1">
      <c r="B274" s="51"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2"/>
    </row>
    <row r="275" spans="1:67" outlineLevel="1">
      <c r="B275" s="51" t="s">
        <v>1685</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2"/>
    </row>
    <row r="276" spans="1:67" outlineLevel="1">
      <c r="B276" s="51" t="s">
        <v>1084</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2"/>
    </row>
    <row r="277" spans="1:67" ht="27" outlineLevel="1">
      <c r="A277" t="s">
        <v>1711</v>
      </c>
      <c r="B277" s="50"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1399</v>
      </c>
    </row>
    <row r="278" spans="1:67" outlineLevel="1">
      <c r="B278" s="51"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2"/>
    </row>
    <row r="279" spans="1:67" outlineLevel="1">
      <c r="B279" s="51"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2"/>
    </row>
    <row r="280" spans="1:67" outlineLevel="1">
      <c r="B280" s="51"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2"/>
    </row>
    <row r="281" spans="1:67" outlineLevel="1">
      <c r="B281" s="51" t="s">
        <v>1538</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2"/>
    </row>
    <row r="282" spans="1:67" outlineLevel="1">
      <c r="B282" s="51"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2"/>
    </row>
    <row r="283" spans="1:67" outlineLevel="1">
      <c r="B283" s="51" t="s">
        <v>1685</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2"/>
    </row>
    <row r="284" spans="1:67" outlineLevel="1">
      <c r="B284" s="51" t="s">
        <v>1084</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2"/>
    </row>
    <row r="285" spans="1:67" ht="27">
      <c r="B285" s="50"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1399</v>
      </c>
    </row>
    <row r="286" spans="1:67">
      <c r="B286" s="51"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2"/>
    </row>
    <row r="287" spans="1:67">
      <c r="B287" s="51"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2"/>
    </row>
    <row r="288" spans="1:67">
      <c r="B288" s="51"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2"/>
    </row>
    <row r="289" spans="1:67">
      <c r="B289" s="51" t="s">
        <v>954</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2"/>
    </row>
    <row r="290" spans="1:67">
      <c r="B290" s="51"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2"/>
    </row>
    <row r="291" spans="1:67">
      <c r="B291" s="51" t="s">
        <v>1685</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2"/>
    </row>
    <row r="292" spans="1:67">
      <c r="B292" s="51" t="s">
        <v>1084</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2"/>
    </row>
    <row r="293" spans="1:67" ht="27" outlineLevel="1">
      <c r="B293" s="50"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1399</v>
      </c>
    </row>
    <row r="294" spans="1:67" outlineLevel="1">
      <c r="B294" s="51"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2"/>
    </row>
    <row r="295" spans="1:67" outlineLevel="1">
      <c r="B295" s="51"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2"/>
    </row>
    <row r="296" spans="1:67" outlineLevel="1">
      <c r="B296" s="51"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2"/>
    </row>
    <row r="297" spans="1:67" outlineLevel="1">
      <c r="B297" s="51" t="s">
        <v>954</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2"/>
    </row>
    <row r="298" spans="1:67" outlineLevel="1">
      <c r="B298" s="51"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2"/>
    </row>
    <row r="299" spans="1:67" outlineLevel="1">
      <c r="B299" s="51" t="s">
        <v>1685</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2"/>
    </row>
    <row r="300" spans="1:67" outlineLevel="1">
      <c r="B300" s="51" t="s">
        <v>1084</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4"/>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ollapsed="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4"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5" t="s">
        <v>1397</v>
      </c>
      <c r="AI306" s="444"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5" t="s">
        <v>1397</v>
      </c>
      <c r="AY306" s="444"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5" t="s">
        <v>1397</v>
      </c>
    </row>
    <row r="307" spans="1:67" ht="27"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4">
        <f t="shared" ref="R307:R360" si="278">CHOOSE(d.Region,AH307,AX307,BN307)</f>
        <v>0</v>
      </c>
      <c r="S307" s="445"/>
      <c r="T307" s="241"/>
      <c r="U307" s="241"/>
      <c r="V307" s="241"/>
      <c r="W307" s="241"/>
      <c r="X307" s="241"/>
      <c r="Y307" s="241"/>
      <c r="Z307" s="241"/>
      <c r="AA307" s="241"/>
      <c r="AB307" s="241"/>
      <c r="AC307" s="241"/>
      <c r="AD307" s="241"/>
      <c r="AE307" s="241"/>
      <c r="AF307" s="241"/>
      <c r="AG307" s="241"/>
      <c r="AH307" s="456"/>
      <c r="AI307" s="445"/>
      <c r="AJ307" s="241"/>
      <c r="AK307" s="241"/>
      <c r="AL307" s="241"/>
      <c r="AM307" s="241"/>
      <c r="AN307" s="241"/>
      <c r="AO307" s="241"/>
      <c r="AP307" s="241"/>
      <c r="AQ307" s="241"/>
      <c r="AR307" s="241"/>
      <c r="AS307" s="241"/>
      <c r="AT307" s="241"/>
      <c r="AU307" s="241"/>
      <c r="AV307" s="241"/>
      <c r="AW307" s="241"/>
      <c r="AX307" s="456"/>
      <c r="AY307" s="445"/>
      <c r="AZ307" s="241"/>
      <c r="BA307" s="241"/>
      <c r="BB307" s="241"/>
      <c r="BC307" s="241"/>
      <c r="BD307" s="241"/>
      <c r="BE307" s="241"/>
      <c r="BF307" s="241"/>
      <c r="BG307" s="241"/>
      <c r="BH307" s="241"/>
      <c r="BI307" s="241"/>
      <c r="BJ307" s="241"/>
      <c r="BK307" s="241"/>
      <c r="BL307" s="241"/>
      <c r="BM307" s="241"/>
      <c r="BN307" s="456"/>
      <c r="BO307" s="31" t="s">
        <v>1068</v>
      </c>
    </row>
    <row r="308" spans="1:67" outlineLevel="2">
      <c r="B308" s="51" t="s">
        <v>1104</v>
      </c>
      <c r="C308" s="240">
        <f t="shared" si="263"/>
        <v>0</v>
      </c>
      <c r="D308" s="240">
        <f t="shared" si="264"/>
        <v>0</v>
      </c>
      <c r="E308" s="240">
        <f t="shared" si="265"/>
        <v>0</v>
      </c>
      <c r="F308" s="240">
        <f t="shared" si="266"/>
        <v>0</v>
      </c>
      <c r="G308" s="240">
        <f t="shared" si="267"/>
        <v>0</v>
      </c>
      <c r="H308" s="240">
        <f t="shared" si="268"/>
        <v>0</v>
      </c>
      <c r="I308" s="240">
        <f t="shared" si="269"/>
        <v>0</v>
      </c>
      <c r="J308" s="240">
        <f t="shared" si="270"/>
        <v>0</v>
      </c>
      <c r="K308" s="240">
        <f t="shared" si="271"/>
        <v>0</v>
      </c>
      <c r="L308" s="240">
        <f t="shared" si="272"/>
        <v>0</v>
      </c>
      <c r="M308" s="240">
        <f t="shared" si="273"/>
        <v>0</v>
      </c>
      <c r="N308" s="240">
        <f t="shared" si="274"/>
        <v>0</v>
      </c>
      <c r="O308" s="240">
        <f t="shared" si="275"/>
        <v>0</v>
      </c>
      <c r="P308" s="240">
        <f t="shared" si="276"/>
        <v>0</v>
      </c>
      <c r="Q308" s="240">
        <f t="shared" si="277"/>
        <v>0</v>
      </c>
      <c r="R308" s="435">
        <f t="shared" si="278"/>
        <v>0</v>
      </c>
      <c r="S308" s="446"/>
      <c r="T308" s="239"/>
      <c r="U308" s="239"/>
      <c r="V308" s="239"/>
      <c r="W308" s="239"/>
      <c r="X308" s="239"/>
      <c r="Y308" s="239"/>
      <c r="Z308" s="239"/>
      <c r="AA308" s="239"/>
      <c r="AB308" s="239"/>
      <c r="AC308" s="239"/>
      <c r="AD308" s="239"/>
      <c r="AE308" s="239"/>
      <c r="AF308" s="239"/>
      <c r="AG308" s="239"/>
      <c r="AH308" s="457"/>
      <c r="AI308" s="446"/>
      <c r="AJ308" s="239"/>
      <c r="AK308" s="239"/>
      <c r="AL308" s="239"/>
      <c r="AM308" s="239"/>
      <c r="AN308" s="239"/>
      <c r="AO308" s="239"/>
      <c r="AP308" s="239"/>
      <c r="AQ308" s="239"/>
      <c r="AR308" s="239"/>
      <c r="AS308" s="239"/>
      <c r="AT308" s="239"/>
      <c r="AU308" s="239"/>
      <c r="AV308" s="239"/>
      <c r="AW308" s="239"/>
      <c r="AX308" s="457"/>
      <c r="AY308" s="446"/>
      <c r="AZ308" s="239"/>
      <c r="BA308" s="239"/>
      <c r="BB308" s="239"/>
      <c r="BC308" s="239"/>
      <c r="BD308" s="239"/>
      <c r="BE308" s="239"/>
      <c r="BF308" s="239"/>
      <c r="BG308" s="239"/>
      <c r="BH308" s="239"/>
      <c r="BI308" s="239"/>
      <c r="BJ308" s="239"/>
      <c r="BK308" s="239"/>
      <c r="BL308" s="239"/>
      <c r="BM308" s="239"/>
      <c r="BN308" s="457"/>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6">
        <f t="shared" si="278"/>
        <v>0</v>
      </c>
      <c r="S309" s="447"/>
      <c r="T309" s="238"/>
      <c r="U309" s="238"/>
      <c r="V309" s="238"/>
      <c r="W309" s="238"/>
      <c r="X309" s="238"/>
      <c r="Y309" s="238"/>
      <c r="Z309" s="238"/>
      <c r="AA309" s="238"/>
      <c r="AB309" s="238"/>
      <c r="AC309" s="238"/>
      <c r="AD309" s="238"/>
      <c r="AE309" s="238"/>
      <c r="AF309" s="238"/>
      <c r="AG309" s="238"/>
      <c r="AH309" s="458"/>
      <c r="AI309" s="447"/>
      <c r="AJ309" s="238"/>
      <c r="AK309" s="238"/>
      <c r="AL309" s="238"/>
      <c r="AM309" s="238"/>
      <c r="AN309" s="238"/>
      <c r="AO309" s="238"/>
      <c r="AP309" s="238"/>
      <c r="AQ309" s="238"/>
      <c r="AR309" s="238"/>
      <c r="AS309" s="238"/>
      <c r="AT309" s="238"/>
      <c r="AU309" s="238"/>
      <c r="AV309" s="238"/>
      <c r="AW309" s="238"/>
      <c r="AX309" s="458"/>
      <c r="AY309" s="447"/>
      <c r="AZ309" s="238"/>
      <c r="BA309" s="238"/>
      <c r="BB309" s="238"/>
      <c r="BC309" s="238"/>
      <c r="BD309" s="238"/>
      <c r="BE309" s="238"/>
      <c r="BF309" s="238"/>
      <c r="BG309" s="238"/>
      <c r="BH309" s="238"/>
      <c r="BI309" s="238"/>
      <c r="BJ309" s="238"/>
      <c r="BK309" s="238"/>
      <c r="BL309" s="238"/>
      <c r="BM309" s="238"/>
      <c r="BN309" s="458"/>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4">
        <f t="shared" si="278"/>
        <v>0</v>
      </c>
      <c r="S310" s="445"/>
      <c r="T310" s="241"/>
      <c r="U310" s="241"/>
      <c r="V310" s="241"/>
      <c r="W310" s="241"/>
      <c r="X310" s="241"/>
      <c r="Y310" s="241"/>
      <c r="Z310" s="241"/>
      <c r="AA310" s="241"/>
      <c r="AB310" s="241"/>
      <c r="AC310" s="241"/>
      <c r="AD310" s="241"/>
      <c r="AE310" s="241"/>
      <c r="AF310" s="241"/>
      <c r="AG310" s="241"/>
      <c r="AH310" s="456"/>
      <c r="AI310" s="445"/>
      <c r="AJ310" s="241"/>
      <c r="AK310" s="241"/>
      <c r="AL310" s="241"/>
      <c r="AM310" s="241"/>
      <c r="AN310" s="241"/>
      <c r="AO310" s="241"/>
      <c r="AP310" s="241"/>
      <c r="AQ310" s="241"/>
      <c r="AR310" s="241"/>
      <c r="AS310" s="241"/>
      <c r="AT310" s="241"/>
      <c r="AU310" s="241"/>
      <c r="AV310" s="241"/>
      <c r="AW310" s="241"/>
      <c r="AX310" s="456"/>
      <c r="AY310" s="445"/>
      <c r="AZ310" s="241"/>
      <c r="BA310" s="241"/>
      <c r="BB310" s="241"/>
      <c r="BC310" s="241"/>
      <c r="BD310" s="241"/>
      <c r="BE310" s="241"/>
      <c r="BF310" s="241"/>
      <c r="BG310" s="241"/>
      <c r="BH310" s="241"/>
      <c r="BI310" s="241"/>
      <c r="BJ310" s="241"/>
      <c r="BK310" s="241"/>
      <c r="BL310" s="241"/>
      <c r="BM310" s="241"/>
      <c r="BN310" s="456"/>
      <c r="BO310" s="31" t="s">
        <v>1068</v>
      </c>
    </row>
    <row r="311" spans="1:67" outlineLevel="2">
      <c r="B311" s="51" t="s">
        <v>1104</v>
      </c>
      <c r="C311" s="240">
        <f t="shared" si="263"/>
        <v>0</v>
      </c>
      <c r="D311" s="240">
        <f t="shared" si="264"/>
        <v>0</v>
      </c>
      <c r="E311" s="240">
        <f t="shared" si="265"/>
        <v>0</v>
      </c>
      <c r="F311" s="240">
        <f t="shared" si="266"/>
        <v>0</v>
      </c>
      <c r="G311" s="240">
        <f t="shared" si="267"/>
        <v>0</v>
      </c>
      <c r="H311" s="240">
        <f t="shared" si="268"/>
        <v>0</v>
      </c>
      <c r="I311" s="240">
        <f t="shared" si="269"/>
        <v>0</v>
      </c>
      <c r="J311" s="240">
        <f t="shared" si="270"/>
        <v>0</v>
      </c>
      <c r="K311" s="240">
        <f t="shared" si="271"/>
        <v>0</v>
      </c>
      <c r="L311" s="240">
        <f t="shared" si="272"/>
        <v>0</v>
      </c>
      <c r="M311" s="240">
        <f t="shared" si="273"/>
        <v>0</v>
      </c>
      <c r="N311" s="240">
        <f t="shared" si="274"/>
        <v>0</v>
      </c>
      <c r="O311" s="240">
        <f t="shared" si="275"/>
        <v>0</v>
      </c>
      <c r="P311" s="240">
        <f t="shared" si="276"/>
        <v>0</v>
      </c>
      <c r="Q311" s="240">
        <f t="shared" si="277"/>
        <v>0</v>
      </c>
      <c r="R311" s="435">
        <f t="shared" si="278"/>
        <v>0</v>
      </c>
      <c r="S311" s="446"/>
      <c r="T311" s="239"/>
      <c r="U311" s="239"/>
      <c r="V311" s="239"/>
      <c r="W311" s="239"/>
      <c r="X311" s="239"/>
      <c r="Y311" s="239"/>
      <c r="Z311" s="239"/>
      <c r="AA311" s="239"/>
      <c r="AB311" s="239"/>
      <c r="AC311" s="239"/>
      <c r="AD311" s="239"/>
      <c r="AE311" s="239"/>
      <c r="AF311" s="239"/>
      <c r="AG311" s="239"/>
      <c r="AH311" s="457"/>
      <c r="AI311" s="446"/>
      <c r="AJ311" s="239"/>
      <c r="AK311" s="239"/>
      <c r="AL311" s="239"/>
      <c r="AM311" s="239"/>
      <c r="AN311" s="239"/>
      <c r="AO311" s="239"/>
      <c r="AP311" s="239"/>
      <c r="AQ311" s="239"/>
      <c r="AR311" s="239"/>
      <c r="AS311" s="239"/>
      <c r="AT311" s="239"/>
      <c r="AU311" s="239"/>
      <c r="AV311" s="239"/>
      <c r="AW311" s="239"/>
      <c r="AX311" s="457"/>
      <c r="AY311" s="446"/>
      <c r="AZ311" s="239"/>
      <c r="BA311" s="239"/>
      <c r="BB311" s="239"/>
      <c r="BC311" s="239"/>
      <c r="BD311" s="239"/>
      <c r="BE311" s="239"/>
      <c r="BF311" s="239"/>
      <c r="BG311" s="239"/>
      <c r="BH311" s="239"/>
      <c r="BI311" s="239"/>
      <c r="BJ311" s="239"/>
      <c r="BK311" s="239"/>
      <c r="BL311" s="239"/>
      <c r="BM311" s="239"/>
      <c r="BN311" s="457"/>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6">
        <f t="shared" si="278"/>
        <v>0</v>
      </c>
      <c r="S312" s="447"/>
      <c r="T312" s="238"/>
      <c r="U312" s="238"/>
      <c r="V312" s="238"/>
      <c r="W312" s="238"/>
      <c r="X312" s="238"/>
      <c r="Y312" s="238"/>
      <c r="Z312" s="238"/>
      <c r="AA312" s="238"/>
      <c r="AB312" s="238"/>
      <c r="AC312" s="238"/>
      <c r="AD312" s="238"/>
      <c r="AE312" s="238"/>
      <c r="AF312" s="238"/>
      <c r="AG312" s="238"/>
      <c r="AH312" s="458"/>
      <c r="AI312" s="447"/>
      <c r="AJ312" s="238"/>
      <c r="AK312" s="238"/>
      <c r="AL312" s="238"/>
      <c r="AM312" s="238"/>
      <c r="AN312" s="238"/>
      <c r="AO312" s="238"/>
      <c r="AP312" s="238"/>
      <c r="AQ312" s="238"/>
      <c r="AR312" s="238"/>
      <c r="AS312" s="238"/>
      <c r="AT312" s="238"/>
      <c r="AU312" s="238"/>
      <c r="AV312" s="238"/>
      <c r="AW312" s="238"/>
      <c r="AX312" s="458"/>
      <c r="AY312" s="447"/>
      <c r="AZ312" s="238"/>
      <c r="BA312" s="238"/>
      <c r="BB312" s="238"/>
      <c r="BC312" s="238"/>
      <c r="BD312" s="238"/>
      <c r="BE312" s="238"/>
      <c r="BF312" s="238"/>
      <c r="BG312" s="238"/>
      <c r="BH312" s="238"/>
      <c r="BI312" s="238"/>
      <c r="BJ312" s="238"/>
      <c r="BK312" s="238"/>
      <c r="BL312" s="238"/>
      <c r="BM312" s="238"/>
      <c r="BN312" s="458"/>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4">
        <f t="shared" si="278"/>
        <v>0</v>
      </c>
      <c r="S313" s="445"/>
      <c r="T313" s="241"/>
      <c r="U313" s="241"/>
      <c r="V313" s="241"/>
      <c r="W313" s="241"/>
      <c r="X313" s="241"/>
      <c r="Y313" s="241"/>
      <c r="Z313" s="241"/>
      <c r="AA313" s="241"/>
      <c r="AB313" s="241"/>
      <c r="AC313" s="241"/>
      <c r="AD313" s="241"/>
      <c r="AE313" s="241"/>
      <c r="AF313" s="241"/>
      <c r="AG313" s="241"/>
      <c r="AH313" s="456"/>
      <c r="AI313" s="445"/>
      <c r="AJ313" s="241"/>
      <c r="AK313" s="241"/>
      <c r="AL313" s="241"/>
      <c r="AM313" s="241"/>
      <c r="AN313" s="241"/>
      <c r="AO313" s="241"/>
      <c r="AP313" s="241"/>
      <c r="AQ313" s="241"/>
      <c r="AR313" s="241"/>
      <c r="AS313" s="241"/>
      <c r="AT313" s="241"/>
      <c r="AU313" s="241"/>
      <c r="AV313" s="241"/>
      <c r="AW313" s="241"/>
      <c r="AX313" s="456"/>
      <c r="AY313" s="445"/>
      <c r="AZ313" s="241"/>
      <c r="BA313" s="241"/>
      <c r="BB313" s="241"/>
      <c r="BC313" s="241"/>
      <c r="BD313" s="241"/>
      <c r="BE313" s="241"/>
      <c r="BF313" s="241"/>
      <c r="BG313" s="241"/>
      <c r="BH313" s="241"/>
      <c r="BI313" s="241"/>
      <c r="BJ313" s="241"/>
      <c r="BK313" s="241"/>
      <c r="BL313" s="241"/>
      <c r="BM313" s="241"/>
      <c r="BN313" s="456"/>
      <c r="BO313" s="31" t="s">
        <v>1068</v>
      </c>
    </row>
    <row r="314" spans="1:67" outlineLevel="2">
      <c r="B314" s="51" t="s">
        <v>1104</v>
      </c>
      <c r="C314" s="240">
        <f t="shared" si="263"/>
        <v>0</v>
      </c>
      <c r="D314" s="240">
        <f t="shared" si="264"/>
        <v>0</v>
      </c>
      <c r="E314" s="240">
        <f t="shared" si="265"/>
        <v>0</v>
      </c>
      <c r="F314" s="240">
        <f t="shared" si="266"/>
        <v>0</v>
      </c>
      <c r="G314" s="240">
        <f t="shared" si="267"/>
        <v>0</v>
      </c>
      <c r="H314" s="240">
        <f t="shared" si="268"/>
        <v>0</v>
      </c>
      <c r="I314" s="240">
        <f t="shared" si="269"/>
        <v>0</v>
      </c>
      <c r="J314" s="240">
        <f t="shared" si="270"/>
        <v>0</v>
      </c>
      <c r="K314" s="240">
        <f t="shared" si="271"/>
        <v>0</v>
      </c>
      <c r="L314" s="240">
        <f t="shared" si="272"/>
        <v>0</v>
      </c>
      <c r="M314" s="240">
        <f t="shared" si="273"/>
        <v>0</v>
      </c>
      <c r="N314" s="240">
        <f t="shared" si="274"/>
        <v>0</v>
      </c>
      <c r="O314" s="240">
        <f t="shared" si="275"/>
        <v>0</v>
      </c>
      <c r="P314" s="240">
        <f t="shared" si="276"/>
        <v>0</v>
      </c>
      <c r="Q314" s="240">
        <f t="shared" si="277"/>
        <v>0</v>
      </c>
      <c r="R314" s="435">
        <f t="shared" si="278"/>
        <v>0</v>
      </c>
      <c r="S314" s="446"/>
      <c r="T314" s="239"/>
      <c r="U314" s="239"/>
      <c r="V314" s="239"/>
      <c r="W314" s="239"/>
      <c r="X314" s="239"/>
      <c r="Y314" s="239"/>
      <c r="Z314" s="239"/>
      <c r="AA314" s="239"/>
      <c r="AB314" s="239"/>
      <c r="AC314" s="239"/>
      <c r="AD314" s="239"/>
      <c r="AE314" s="239"/>
      <c r="AF314" s="239"/>
      <c r="AG314" s="239"/>
      <c r="AH314" s="457"/>
      <c r="AI314" s="446"/>
      <c r="AJ314" s="239"/>
      <c r="AK314" s="239"/>
      <c r="AL314" s="239"/>
      <c r="AM314" s="239"/>
      <c r="AN314" s="239"/>
      <c r="AO314" s="239"/>
      <c r="AP314" s="239"/>
      <c r="AQ314" s="239"/>
      <c r="AR314" s="239"/>
      <c r="AS314" s="239"/>
      <c r="AT314" s="239"/>
      <c r="AU314" s="239"/>
      <c r="AV314" s="239"/>
      <c r="AW314" s="239"/>
      <c r="AX314" s="457"/>
      <c r="AY314" s="446"/>
      <c r="AZ314" s="239"/>
      <c r="BA314" s="239"/>
      <c r="BB314" s="239"/>
      <c r="BC314" s="239"/>
      <c r="BD314" s="239"/>
      <c r="BE314" s="239"/>
      <c r="BF314" s="239"/>
      <c r="BG314" s="239"/>
      <c r="BH314" s="239"/>
      <c r="BI314" s="239"/>
      <c r="BJ314" s="239"/>
      <c r="BK314" s="239"/>
      <c r="BL314" s="239"/>
      <c r="BM314" s="239"/>
      <c r="BN314" s="457"/>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6">
        <f t="shared" si="278"/>
        <v>0</v>
      </c>
      <c r="S315" s="447"/>
      <c r="T315" s="238"/>
      <c r="U315" s="238"/>
      <c r="V315" s="238"/>
      <c r="W315" s="238"/>
      <c r="X315" s="238"/>
      <c r="Y315" s="238"/>
      <c r="Z315" s="238"/>
      <c r="AA315" s="238"/>
      <c r="AB315" s="238"/>
      <c r="AC315" s="238"/>
      <c r="AD315" s="238"/>
      <c r="AE315" s="238"/>
      <c r="AF315" s="238"/>
      <c r="AG315" s="238"/>
      <c r="AH315" s="458"/>
      <c r="AI315" s="447"/>
      <c r="AJ315" s="238"/>
      <c r="AK315" s="238"/>
      <c r="AL315" s="238"/>
      <c r="AM315" s="238"/>
      <c r="AN315" s="238"/>
      <c r="AO315" s="238"/>
      <c r="AP315" s="238"/>
      <c r="AQ315" s="238"/>
      <c r="AR315" s="238"/>
      <c r="AS315" s="238"/>
      <c r="AT315" s="238"/>
      <c r="AU315" s="238"/>
      <c r="AV315" s="238"/>
      <c r="AW315" s="238"/>
      <c r="AX315" s="458"/>
      <c r="AY315" s="447"/>
      <c r="AZ315" s="238"/>
      <c r="BA315" s="238"/>
      <c r="BB315" s="238"/>
      <c r="BC315" s="238"/>
      <c r="BD315" s="238"/>
      <c r="BE315" s="238"/>
      <c r="BF315" s="238"/>
      <c r="BG315" s="238"/>
      <c r="BH315" s="238"/>
      <c r="BI315" s="238"/>
      <c r="BJ315" s="238"/>
      <c r="BK315" s="238"/>
      <c r="BL315" s="238"/>
      <c r="BM315" s="238"/>
      <c r="BN315" s="458"/>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4">
        <f t="shared" si="278"/>
        <v>0</v>
      </c>
      <c r="S316" s="445"/>
      <c r="T316" s="241"/>
      <c r="U316" s="241"/>
      <c r="V316" s="241"/>
      <c r="W316" s="241"/>
      <c r="X316" s="241"/>
      <c r="Y316" s="241"/>
      <c r="Z316" s="241"/>
      <c r="AA316" s="241"/>
      <c r="AB316" s="241"/>
      <c r="AC316" s="241"/>
      <c r="AD316" s="241"/>
      <c r="AE316" s="241"/>
      <c r="AF316" s="241"/>
      <c r="AG316" s="241"/>
      <c r="AH316" s="456"/>
      <c r="AI316" s="445"/>
      <c r="AJ316" s="241"/>
      <c r="AK316" s="241"/>
      <c r="AL316" s="241"/>
      <c r="AM316" s="241"/>
      <c r="AN316" s="241"/>
      <c r="AO316" s="241"/>
      <c r="AP316" s="241"/>
      <c r="AQ316" s="241"/>
      <c r="AR316" s="241"/>
      <c r="AS316" s="241"/>
      <c r="AT316" s="241"/>
      <c r="AU316" s="241"/>
      <c r="AV316" s="241"/>
      <c r="AW316" s="241"/>
      <c r="AX316" s="456"/>
      <c r="AY316" s="445"/>
      <c r="AZ316" s="241"/>
      <c r="BA316" s="241"/>
      <c r="BB316" s="241"/>
      <c r="BC316" s="241"/>
      <c r="BD316" s="241"/>
      <c r="BE316" s="241"/>
      <c r="BF316" s="241"/>
      <c r="BG316" s="241"/>
      <c r="BH316" s="241"/>
      <c r="BI316" s="241"/>
      <c r="BJ316" s="241"/>
      <c r="BK316" s="241"/>
      <c r="BL316" s="241"/>
      <c r="BM316" s="241"/>
      <c r="BN316" s="456"/>
      <c r="BO316" s="31" t="s">
        <v>1068</v>
      </c>
    </row>
    <row r="317" spans="1:67" outlineLevel="2">
      <c r="B317" s="51" t="s">
        <v>1104</v>
      </c>
      <c r="C317" s="240">
        <f t="shared" si="263"/>
        <v>0</v>
      </c>
      <c r="D317" s="240">
        <f t="shared" si="264"/>
        <v>0</v>
      </c>
      <c r="E317" s="240">
        <f t="shared" si="265"/>
        <v>0</v>
      </c>
      <c r="F317" s="240">
        <f t="shared" si="266"/>
        <v>0</v>
      </c>
      <c r="G317" s="240">
        <f t="shared" si="267"/>
        <v>0</v>
      </c>
      <c r="H317" s="240">
        <f t="shared" si="268"/>
        <v>0</v>
      </c>
      <c r="I317" s="240">
        <f t="shared" si="269"/>
        <v>0</v>
      </c>
      <c r="J317" s="240">
        <f t="shared" si="270"/>
        <v>0</v>
      </c>
      <c r="K317" s="240">
        <f t="shared" si="271"/>
        <v>0</v>
      </c>
      <c r="L317" s="240">
        <f t="shared" si="272"/>
        <v>0</v>
      </c>
      <c r="M317" s="240">
        <f t="shared" si="273"/>
        <v>0</v>
      </c>
      <c r="N317" s="240">
        <f t="shared" si="274"/>
        <v>0</v>
      </c>
      <c r="O317" s="240">
        <f t="shared" si="275"/>
        <v>0</v>
      </c>
      <c r="P317" s="240">
        <f t="shared" si="276"/>
        <v>0</v>
      </c>
      <c r="Q317" s="240">
        <f t="shared" si="277"/>
        <v>0</v>
      </c>
      <c r="R317" s="435">
        <f t="shared" si="278"/>
        <v>0</v>
      </c>
      <c r="S317" s="446"/>
      <c r="T317" s="239"/>
      <c r="U317" s="239"/>
      <c r="V317" s="239"/>
      <c r="W317" s="239"/>
      <c r="X317" s="239"/>
      <c r="Y317" s="239"/>
      <c r="Z317" s="239"/>
      <c r="AA317" s="239"/>
      <c r="AB317" s="239"/>
      <c r="AC317" s="239"/>
      <c r="AD317" s="239"/>
      <c r="AE317" s="239"/>
      <c r="AF317" s="239"/>
      <c r="AG317" s="239"/>
      <c r="AH317" s="457"/>
      <c r="AI317" s="446"/>
      <c r="AJ317" s="239"/>
      <c r="AK317" s="239"/>
      <c r="AL317" s="239"/>
      <c r="AM317" s="239"/>
      <c r="AN317" s="239"/>
      <c r="AO317" s="239"/>
      <c r="AP317" s="239"/>
      <c r="AQ317" s="239"/>
      <c r="AR317" s="239"/>
      <c r="AS317" s="239"/>
      <c r="AT317" s="239"/>
      <c r="AU317" s="239"/>
      <c r="AV317" s="239"/>
      <c r="AW317" s="239"/>
      <c r="AX317" s="457"/>
      <c r="AY317" s="446"/>
      <c r="AZ317" s="239"/>
      <c r="BA317" s="239"/>
      <c r="BB317" s="239"/>
      <c r="BC317" s="239"/>
      <c r="BD317" s="239"/>
      <c r="BE317" s="239"/>
      <c r="BF317" s="239"/>
      <c r="BG317" s="239"/>
      <c r="BH317" s="239"/>
      <c r="BI317" s="239"/>
      <c r="BJ317" s="239"/>
      <c r="BK317" s="239"/>
      <c r="BL317" s="239"/>
      <c r="BM317" s="239"/>
      <c r="BN317" s="457"/>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6">
        <f t="shared" si="278"/>
        <v>0</v>
      </c>
      <c r="S318" s="447"/>
      <c r="T318" s="238"/>
      <c r="U318" s="238"/>
      <c r="V318" s="238"/>
      <c r="W318" s="238"/>
      <c r="X318" s="238"/>
      <c r="Y318" s="238"/>
      <c r="Z318" s="238"/>
      <c r="AA318" s="238"/>
      <c r="AB318" s="238"/>
      <c r="AC318" s="238"/>
      <c r="AD318" s="238"/>
      <c r="AE318" s="238"/>
      <c r="AF318" s="238"/>
      <c r="AG318" s="238"/>
      <c r="AH318" s="458"/>
      <c r="AI318" s="447"/>
      <c r="AJ318" s="238"/>
      <c r="AK318" s="238"/>
      <c r="AL318" s="238"/>
      <c r="AM318" s="238"/>
      <c r="AN318" s="238"/>
      <c r="AO318" s="238"/>
      <c r="AP318" s="238"/>
      <c r="AQ318" s="238"/>
      <c r="AR318" s="238"/>
      <c r="AS318" s="238"/>
      <c r="AT318" s="238"/>
      <c r="AU318" s="238"/>
      <c r="AV318" s="238"/>
      <c r="AW318" s="238"/>
      <c r="AX318" s="458"/>
      <c r="AY318" s="447"/>
      <c r="AZ318" s="238"/>
      <c r="BA318" s="238"/>
      <c r="BB318" s="238"/>
      <c r="BC318" s="238"/>
      <c r="BD318" s="238"/>
      <c r="BE318" s="238"/>
      <c r="BF318" s="238"/>
      <c r="BG318" s="238"/>
      <c r="BH318" s="238"/>
      <c r="BI318" s="238"/>
      <c r="BJ318" s="238"/>
      <c r="BK318" s="238"/>
      <c r="BL318" s="238"/>
      <c r="BM318" s="238"/>
      <c r="BN318" s="458"/>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4">
        <f t="shared" ref="R319:R321" si="294">CHOOSE(d.Region,AH319,AX319,BN319)</f>
        <v>0</v>
      </c>
      <c r="S319" s="445"/>
      <c r="T319" s="241"/>
      <c r="U319" s="241"/>
      <c r="V319" s="241"/>
      <c r="W319" s="241"/>
      <c r="X319" s="241"/>
      <c r="Y319" s="241"/>
      <c r="Z319" s="241"/>
      <c r="AA319" s="241"/>
      <c r="AB319" s="241"/>
      <c r="AC319" s="241"/>
      <c r="AD319" s="241"/>
      <c r="AE319" s="241"/>
      <c r="AF319" s="241"/>
      <c r="AG319" s="241"/>
      <c r="AH319" s="456"/>
      <c r="AI319" s="445"/>
      <c r="AJ319" s="241"/>
      <c r="AK319" s="241"/>
      <c r="AL319" s="241"/>
      <c r="AM319" s="241"/>
      <c r="AN319" s="241"/>
      <c r="AO319" s="241"/>
      <c r="AP319" s="241"/>
      <c r="AQ319" s="241"/>
      <c r="AR319" s="241"/>
      <c r="AS319" s="241"/>
      <c r="AT319" s="241"/>
      <c r="AU319" s="241"/>
      <c r="AV319" s="241"/>
      <c r="AW319" s="241"/>
      <c r="AX319" s="456"/>
      <c r="AY319" s="445"/>
      <c r="AZ319" s="241"/>
      <c r="BA319" s="241"/>
      <c r="BB319" s="241"/>
      <c r="BC319" s="241"/>
      <c r="BD319" s="241"/>
      <c r="BE319" s="241"/>
      <c r="BF319" s="241"/>
      <c r="BG319" s="241"/>
      <c r="BH319" s="241"/>
      <c r="BI319" s="241"/>
      <c r="BJ319" s="241"/>
      <c r="BK319" s="241"/>
      <c r="BL319" s="241"/>
      <c r="BM319" s="241"/>
      <c r="BN319" s="456"/>
      <c r="BO319" s="31" t="s">
        <v>1068</v>
      </c>
    </row>
    <row r="320" spans="1:67" outlineLevel="2">
      <c r="B320" s="51" t="s">
        <v>1104</v>
      </c>
      <c r="C320" s="240">
        <f t="shared" si="279"/>
        <v>0</v>
      </c>
      <c r="D320" s="240">
        <f t="shared" si="280"/>
        <v>0</v>
      </c>
      <c r="E320" s="240">
        <f t="shared" si="281"/>
        <v>0</v>
      </c>
      <c r="F320" s="240">
        <f t="shared" si="282"/>
        <v>0</v>
      </c>
      <c r="G320" s="240">
        <f t="shared" si="283"/>
        <v>0</v>
      </c>
      <c r="H320" s="240">
        <f t="shared" si="284"/>
        <v>0</v>
      </c>
      <c r="I320" s="240">
        <f t="shared" si="285"/>
        <v>0</v>
      </c>
      <c r="J320" s="240">
        <f t="shared" si="286"/>
        <v>0</v>
      </c>
      <c r="K320" s="240">
        <f t="shared" si="287"/>
        <v>0</v>
      </c>
      <c r="L320" s="240">
        <f t="shared" si="288"/>
        <v>0</v>
      </c>
      <c r="M320" s="240">
        <f t="shared" si="289"/>
        <v>0</v>
      </c>
      <c r="N320" s="240">
        <f t="shared" si="290"/>
        <v>0</v>
      </c>
      <c r="O320" s="240">
        <f t="shared" si="291"/>
        <v>0</v>
      </c>
      <c r="P320" s="240">
        <f t="shared" si="292"/>
        <v>0</v>
      </c>
      <c r="Q320" s="240">
        <f t="shared" si="293"/>
        <v>0</v>
      </c>
      <c r="R320" s="435">
        <f t="shared" si="294"/>
        <v>0</v>
      </c>
      <c r="S320" s="446"/>
      <c r="T320" s="239"/>
      <c r="U320" s="239"/>
      <c r="V320" s="239"/>
      <c r="W320" s="239"/>
      <c r="X320" s="239"/>
      <c r="Y320" s="239"/>
      <c r="Z320" s="239"/>
      <c r="AA320" s="239"/>
      <c r="AB320" s="239"/>
      <c r="AC320" s="239"/>
      <c r="AD320" s="239"/>
      <c r="AE320" s="239"/>
      <c r="AF320" s="239"/>
      <c r="AG320" s="239"/>
      <c r="AH320" s="457"/>
      <c r="AI320" s="446"/>
      <c r="AJ320" s="239"/>
      <c r="AK320" s="239"/>
      <c r="AL320" s="239"/>
      <c r="AM320" s="239"/>
      <c r="AN320" s="239"/>
      <c r="AO320" s="239"/>
      <c r="AP320" s="239"/>
      <c r="AQ320" s="239"/>
      <c r="AR320" s="239"/>
      <c r="AS320" s="239"/>
      <c r="AT320" s="239"/>
      <c r="AU320" s="239"/>
      <c r="AV320" s="239"/>
      <c r="AW320" s="239"/>
      <c r="AX320" s="457"/>
      <c r="AY320" s="446"/>
      <c r="AZ320" s="239"/>
      <c r="BA320" s="239"/>
      <c r="BB320" s="239"/>
      <c r="BC320" s="239"/>
      <c r="BD320" s="239"/>
      <c r="BE320" s="239"/>
      <c r="BF320" s="239"/>
      <c r="BG320" s="239"/>
      <c r="BH320" s="239"/>
      <c r="BI320" s="239"/>
      <c r="BJ320" s="239"/>
      <c r="BK320" s="239"/>
      <c r="BL320" s="239"/>
      <c r="BM320" s="239"/>
      <c r="BN320" s="457"/>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6">
        <f t="shared" si="294"/>
        <v>0</v>
      </c>
      <c r="S321" s="447"/>
      <c r="T321" s="238"/>
      <c r="U321" s="238"/>
      <c r="V321" s="238"/>
      <c r="W321" s="238"/>
      <c r="X321" s="238"/>
      <c r="Y321" s="238"/>
      <c r="Z321" s="238"/>
      <c r="AA321" s="238"/>
      <c r="AB321" s="238"/>
      <c r="AC321" s="238"/>
      <c r="AD321" s="238"/>
      <c r="AE321" s="238"/>
      <c r="AF321" s="238"/>
      <c r="AG321" s="238"/>
      <c r="AH321" s="458"/>
      <c r="AI321" s="447"/>
      <c r="AJ321" s="238"/>
      <c r="AK321" s="238"/>
      <c r="AL321" s="238"/>
      <c r="AM321" s="238"/>
      <c r="AN321" s="238"/>
      <c r="AO321" s="238"/>
      <c r="AP321" s="238"/>
      <c r="AQ321" s="238"/>
      <c r="AR321" s="238"/>
      <c r="AS321" s="238"/>
      <c r="AT321" s="238"/>
      <c r="AU321" s="238"/>
      <c r="AV321" s="238"/>
      <c r="AW321" s="238"/>
      <c r="AX321" s="458"/>
      <c r="AY321" s="447"/>
      <c r="AZ321" s="238"/>
      <c r="BA321" s="238"/>
      <c r="BB321" s="238"/>
      <c r="BC321" s="238"/>
      <c r="BD321" s="238"/>
      <c r="BE321" s="238"/>
      <c r="BF321" s="238"/>
      <c r="BG321" s="238"/>
      <c r="BH321" s="238"/>
      <c r="BI321" s="238"/>
      <c r="BJ321" s="238"/>
      <c r="BK321" s="238"/>
      <c r="BL321" s="238"/>
      <c r="BM321" s="238"/>
      <c r="BN321" s="458"/>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1" t="s">
        <v>1068</v>
      </c>
    </row>
    <row r="323" spans="2:67" outlineLevel="2">
      <c r="B323" s="51" t="s">
        <v>1104</v>
      </c>
      <c r="C323" s="240">
        <f t="shared" si="263"/>
        <v>0</v>
      </c>
      <c r="D323" s="240">
        <f t="shared" si="264"/>
        <v>0</v>
      </c>
      <c r="E323" s="240">
        <f t="shared" si="265"/>
        <v>0</v>
      </c>
      <c r="F323" s="240">
        <f t="shared" si="266"/>
        <v>0</v>
      </c>
      <c r="G323" s="240">
        <f t="shared" si="267"/>
        <v>0</v>
      </c>
      <c r="H323" s="240">
        <f t="shared" si="268"/>
        <v>0</v>
      </c>
      <c r="I323" s="240">
        <f t="shared" si="269"/>
        <v>0</v>
      </c>
      <c r="J323" s="240">
        <f t="shared" si="270"/>
        <v>0</v>
      </c>
      <c r="K323" s="240">
        <f t="shared" si="271"/>
        <v>0</v>
      </c>
      <c r="L323" s="240">
        <f t="shared" si="272"/>
        <v>0</v>
      </c>
      <c r="M323" s="240">
        <f t="shared" si="273"/>
        <v>0</v>
      </c>
      <c r="N323" s="240">
        <f t="shared" si="274"/>
        <v>0</v>
      </c>
      <c r="O323" s="240">
        <f t="shared" si="275"/>
        <v>0</v>
      </c>
      <c r="P323" s="240">
        <f t="shared" si="276"/>
        <v>0</v>
      </c>
      <c r="Q323" s="240">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7"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4">
        <f t="shared" si="278"/>
        <v>0</v>
      </c>
      <c r="S325" s="445"/>
      <c r="T325" s="241"/>
      <c r="U325" s="241"/>
      <c r="V325" s="241"/>
      <c r="W325" s="241"/>
      <c r="X325" s="241"/>
      <c r="Y325" s="241"/>
      <c r="Z325" s="241"/>
      <c r="AA325" s="241"/>
      <c r="AB325" s="241"/>
      <c r="AC325" s="241"/>
      <c r="AD325" s="241"/>
      <c r="AE325" s="241"/>
      <c r="AF325" s="241"/>
      <c r="AG325" s="241"/>
      <c r="AH325" s="456"/>
      <c r="AI325" s="445"/>
      <c r="AJ325" s="241"/>
      <c r="AK325" s="241"/>
      <c r="AL325" s="241"/>
      <c r="AM325" s="241"/>
      <c r="AN325" s="241"/>
      <c r="AO325" s="241"/>
      <c r="AP325" s="241"/>
      <c r="AQ325" s="241"/>
      <c r="AR325" s="241"/>
      <c r="AS325" s="241"/>
      <c r="AT325" s="241"/>
      <c r="AU325" s="241"/>
      <c r="AV325" s="241"/>
      <c r="AW325" s="241"/>
      <c r="AX325" s="456"/>
      <c r="AY325" s="445"/>
      <c r="AZ325" s="241"/>
      <c r="BA325" s="241"/>
      <c r="BB325" s="241"/>
      <c r="BC325" s="241"/>
      <c r="BD325" s="241"/>
      <c r="BE325" s="241"/>
      <c r="BF325" s="241"/>
      <c r="BG325" s="241"/>
      <c r="BH325" s="241"/>
      <c r="BI325" s="241"/>
      <c r="BJ325" s="241"/>
      <c r="BK325" s="241"/>
      <c r="BL325" s="241"/>
      <c r="BM325" s="241"/>
      <c r="BN325" s="456"/>
      <c r="BO325" s="31" t="s">
        <v>1068</v>
      </c>
    </row>
    <row r="326" spans="2:67" outlineLevel="1">
      <c r="B326" s="51" t="s">
        <v>1104</v>
      </c>
      <c r="C326" s="240">
        <f t="shared" si="263"/>
        <v>0</v>
      </c>
      <c r="D326" s="240">
        <f t="shared" si="264"/>
        <v>0</v>
      </c>
      <c r="E326" s="240">
        <f t="shared" si="265"/>
        <v>0</v>
      </c>
      <c r="F326" s="240">
        <f t="shared" si="266"/>
        <v>0</v>
      </c>
      <c r="G326" s="240">
        <f t="shared" si="267"/>
        <v>0</v>
      </c>
      <c r="H326" s="240">
        <f t="shared" si="268"/>
        <v>0</v>
      </c>
      <c r="I326" s="240">
        <f t="shared" si="269"/>
        <v>0</v>
      </c>
      <c r="J326" s="240">
        <f t="shared" si="270"/>
        <v>0</v>
      </c>
      <c r="K326" s="240">
        <f t="shared" si="271"/>
        <v>0</v>
      </c>
      <c r="L326" s="240">
        <f t="shared" si="272"/>
        <v>0</v>
      </c>
      <c r="M326" s="240">
        <f t="shared" si="273"/>
        <v>0</v>
      </c>
      <c r="N326" s="240">
        <f t="shared" si="274"/>
        <v>0</v>
      </c>
      <c r="O326" s="240">
        <f t="shared" si="275"/>
        <v>0</v>
      </c>
      <c r="P326" s="240">
        <f t="shared" si="276"/>
        <v>0</v>
      </c>
      <c r="Q326" s="240">
        <f t="shared" si="277"/>
        <v>0</v>
      </c>
      <c r="R326" s="435">
        <f t="shared" si="278"/>
        <v>0</v>
      </c>
      <c r="S326" s="446"/>
      <c r="T326" s="239"/>
      <c r="U326" s="239"/>
      <c r="V326" s="239"/>
      <c r="W326" s="239"/>
      <c r="X326" s="239"/>
      <c r="Y326" s="239"/>
      <c r="Z326" s="239"/>
      <c r="AA326" s="239"/>
      <c r="AB326" s="239"/>
      <c r="AC326" s="239"/>
      <c r="AD326" s="239"/>
      <c r="AE326" s="239"/>
      <c r="AF326" s="239"/>
      <c r="AG326" s="239"/>
      <c r="AH326" s="457"/>
      <c r="AI326" s="446"/>
      <c r="AJ326" s="239"/>
      <c r="AK326" s="239"/>
      <c r="AL326" s="239"/>
      <c r="AM326" s="239"/>
      <c r="AN326" s="239"/>
      <c r="AO326" s="239"/>
      <c r="AP326" s="239"/>
      <c r="AQ326" s="239"/>
      <c r="AR326" s="239"/>
      <c r="AS326" s="239"/>
      <c r="AT326" s="239"/>
      <c r="AU326" s="239"/>
      <c r="AV326" s="239"/>
      <c r="AW326" s="239"/>
      <c r="AX326" s="457"/>
      <c r="AY326" s="446"/>
      <c r="AZ326" s="239"/>
      <c r="BA326" s="239"/>
      <c r="BB326" s="239"/>
      <c r="BC326" s="239"/>
      <c r="BD326" s="239"/>
      <c r="BE326" s="239"/>
      <c r="BF326" s="239"/>
      <c r="BG326" s="239"/>
      <c r="BH326" s="239"/>
      <c r="BI326" s="239"/>
      <c r="BJ326" s="239"/>
      <c r="BK326" s="239"/>
      <c r="BL326" s="239"/>
      <c r="BM326" s="239"/>
      <c r="BN326" s="457"/>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6">
        <f t="shared" si="278"/>
        <v>0</v>
      </c>
      <c r="S327" s="447"/>
      <c r="T327" s="238"/>
      <c r="U327" s="238"/>
      <c r="V327" s="238"/>
      <c r="W327" s="238"/>
      <c r="X327" s="238"/>
      <c r="Y327" s="238"/>
      <c r="Z327" s="238"/>
      <c r="AA327" s="238"/>
      <c r="AB327" s="238"/>
      <c r="AC327" s="238"/>
      <c r="AD327" s="238"/>
      <c r="AE327" s="238"/>
      <c r="AF327" s="238"/>
      <c r="AG327" s="238"/>
      <c r="AH327" s="458"/>
      <c r="AI327" s="447"/>
      <c r="AJ327" s="238"/>
      <c r="AK327" s="238"/>
      <c r="AL327" s="238"/>
      <c r="AM327" s="238"/>
      <c r="AN327" s="238"/>
      <c r="AO327" s="238"/>
      <c r="AP327" s="238"/>
      <c r="AQ327" s="238"/>
      <c r="AR327" s="238"/>
      <c r="AS327" s="238"/>
      <c r="AT327" s="238"/>
      <c r="AU327" s="238"/>
      <c r="AV327" s="238"/>
      <c r="AW327" s="238"/>
      <c r="AX327" s="458"/>
      <c r="AY327" s="447"/>
      <c r="AZ327" s="238"/>
      <c r="BA327" s="238"/>
      <c r="BB327" s="238"/>
      <c r="BC327" s="238"/>
      <c r="BD327" s="238"/>
      <c r="BE327" s="238"/>
      <c r="BF327" s="238"/>
      <c r="BG327" s="238"/>
      <c r="BH327" s="238"/>
      <c r="BI327" s="238"/>
      <c r="BJ327" s="238"/>
      <c r="BK327" s="238"/>
      <c r="BL327" s="238"/>
      <c r="BM327" s="238"/>
      <c r="BN327" s="458"/>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4">
        <f t="shared" si="278"/>
        <v>0</v>
      </c>
      <c r="S328" s="445"/>
      <c r="T328" s="241"/>
      <c r="U328" s="241"/>
      <c r="V328" s="241"/>
      <c r="W328" s="241"/>
      <c r="X328" s="241"/>
      <c r="Y328" s="241"/>
      <c r="Z328" s="241"/>
      <c r="AA328" s="241"/>
      <c r="AB328" s="241"/>
      <c r="AC328" s="241"/>
      <c r="AD328" s="241"/>
      <c r="AE328" s="241"/>
      <c r="AF328" s="241"/>
      <c r="AG328" s="241"/>
      <c r="AH328" s="456"/>
      <c r="AI328" s="445"/>
      <c r="AJ328" s="241"/>
      <c r="AK328" s="241"/>
      <c r="AL328" s="241"/>
      <c r="AM328" s="241"/>
      <c r="AN328" s="241"/>
      <c r="AO328" s="241"/>
      <c r="AP328" s="241"/>
      <c r="AQ328" s="241"/>
      <c r="AR328" s="241"/>
      <c r="AS328" s="241"/>
      <c r="AT328" s="241"/>
      <c r="AU328" s="241"/>
      <c r="AV328" s="241"/>
      <c r="AW328" s="241"/>
      <c r="AX328" s="456"/>
      <c r="AY328" s="445"/>
      <c r="AZ328" s="241"/>
      <c r="BA328" s="241"/>
      <c r="BB328" s="241"/>
      <c r="BC328" s="241"/>
      <c r="BD328" s="241"/>
      <c r="BE328" s="241"/>
      <c r="BF328" s="241"/>
      <c r="BG328" s="241"/>
      <c r="BH328" s="241"/>
      <c r="BI328" s="241"/>
      <c r="BJ328" s="241"/>
      <c r="BK328" s="241"/>
      <c r="BL328" s="241"/>
      <c r="BM328" s="241"/>
      <c r="BN328" s="456"/>
      <c r="BO328" s="31" t="s">
        <v>1068</v>
      </c>
    </row>
    <row r="329" spans="2:67" outlineLevel="1">
      <c r="B329" s="51" t="s">
        <v>1104</v>
      </c>
      <c r="C329" s="240">
        <f t="shared" si="263"/>
        <v>0</v>
      </c>
      <c r="D329" s="240">
        <f t="shared" si="264"/>
        <v>0</v>
      </c>
      <c r="E329" s="240">
        <f t="shared" si="265"/>
        <v>0</v>
      </c>
      <c r="F329" s="240">
        <f t="shared" si="266"/>
        <v>0</v>
      </c>
      <c r="G329" s="240">
        <f t="shared" si="267"/>
        <v>0</v>
      </c>
      <c r="H329" s="240">
        <f t="shared" si="268"/>
        <v>0</v>
      </c>
      <c r="I329" s="240">
        <f t="shared" si="269"/>
        <v>0</v>
      </c>
      <c r="J329" s="240">
        <f t="shared" si="270"/>
        <v>0</v>
      </c>
      <c r="K329" s="240">
        <f t="shared" si="271"/>
        <v>0</v>
      </c>
      <c r="L329" s="240">
        <f t="shared" si="272"/>
        <v>0</v>
      </c>
      <c r="M329" s="240">
        <f t="shared" si="273"/>
        <v>0</v>
      </c>
      <c r="N329" s="240">
        <f t="shared" si="274"/>
        <v>0</v>
      </c>
      <c r="O329" s="240">
        <f t="shared" si="275"/>
        <v>0</v>
      </c>
      <c r="P329" s="240">
        <f t="shared" si="276"/>
        <v>0</v>
      </c>
      <c r="Q329" s="240">
        <f t="shared" si="277"/>
        <v>0</v>
      </c>
      <c r="R329" s="435">
        <f t="shared" si="278"/>
        <v>0</v>
      </c>
      <c r="S329" s="446"/>
      <c r="T329" s="239"/>
      <c r="U329" s="239"/>
      <c r="V329" s="239"/>
      <c r="W329" s="239"/>
      <c r="X329" s="239"/>
      <c r="Y329" s="239"/>
      <c r="Z329" s="239"/>
      <c r="AA329" s="239"/>
      <c r="AB329" s="239"/>
      <c r="AC329" s="239"/>
      <c r="AD329" s="239"/>
      <c r="AE329" s="239"/>
      <c r="AF329" s="239"/>
      <c r="AG329" s="239"/>
      <c r="AH329" s="457"/>
      <c r="AI329" s="446"/>
      <c r="AJ329" s="239"/>
      <c r="AK329" s="239"/>
      <c r="AL329" s="239"/>
      <c r="AM329" s="239"/>
      <c r="AN329" s="239"/>
      <c r="AO329" s="239"/>
      <c r="AP329" s="239"/>
      <c r="AQ329" s="239"/>
      <c r="AR329" s="239"/>
      <c r="AS329" s="239"/>
      <c r="AT329" s="239"/>
      <c r="AU329" s="239"/>
      <c r="AV329" s="239"/>
      <c r="AW329" s="239"/>
      <c r="AX329" s="457"/>
      <c r="AY329" s="446"/>
      <c r="AZ329" s="239"/>
      <c r="BA329" s="239"/>
      <c r="BB329" s="239"/>
      <c r="BC329" s="239"/>
      <c r="BD329" s="239"/>
      <c r="BE329" s="239"/>
      <c r="BF329" s="239"/>
      <c r="BG329" s="239"/>
      <c r="BH329" s="239"/>
      <c r="BI329" s="239"/>
      <c r="BJ329" s="239"/>
      <c r="BK329" s="239"/>
      <c r="BL329" s="239"/>
      <c r="BM329" s="239"/>
      <c r="BN329" s="457"/>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6">
        <f t="shared" si="278"/>
        <v>0</v>
      </c>
      <c r="S330" s="447"/>
      <c r="T330" s="238"/>
      <c r="U330" s="238"/>
      <c r="V330" s="238"/>
      <c r="W330" s="238"/>
      <c r="X330" s="238"/>
      <c r="Y330" s="238"/>
      <c r="Z330" s="238"/>
      <c r="AA330" s="238"/>
      <c r="AB330" s="238"/>
      <c r="AC330" s="238"/>
      <c r="AD330" s="238"/>
      <c r="AE330" s="238"/>
      <c r="AF330" s="238"/>
      <c r="AG330" s="238"/>
      <c r="AH330" s="458"/>
      <c r="AI330" s="447"/>
      <c r="AJ330" s="238"/>
      <c r="AK330" s="238"/>
      <c r="AL330" s="238"/>
      <c r="AM330" s="238"/>
      <c r="AN330" s="238"/>
      <c r="AO330" s="238"/>
      <c r="AP330" s="238"/>
      <c r="AQ330" s="238"/>
      <c r="AR330" s="238"/>
      <c r="AS330" s="238"/>
      <c r="AT330" s="238"/>
      <c r="AU330" s="238"/>
      <c r="AV330" s="238"/>
      <c r="AW330" s="238"/>
      <c r="AX330" s="458"/>
      <c r="AY330" s="447"/>
      <c r="AZ330" s="238"/>
      <c r="BA330" s="238"/>
      <c r="BB330" s="238"/>
      <c r="BC330" s="238"/>
      <c r="BD330" s="238"/>
      <c r="BE330" s="238"/>
      <c r="BF330" s="238"/>
      <c r="BG330" s="238"/>
      <c r="BH330" s="238"/>
      <c r="BI330" s="238"/>
      <c r="BJ330" s="238"/>
      <c r="BK330" s="238"/>
      <c r="BL330" s="238"/>
      <c r="BM330" s="238"/>
      <c r="BN330" s="458"/>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4">
        <f t="shared" si="278"/>
        <v>0</v>
      </c>
      <c r="S331" s="445"/>
      <c r="T331" s="241"/>
      <c r="U331" s="241"/>
      <c r="V331" s="241"/>
      <c r="W331" s="241"/>
      <c r="X331" s="241"/>
      <c r="Y331" s="241"/>
      <c r="Z331" s="241"/>
      <c r="AA331" s="241"/>
      <c r="AB331" s="241"/>
      <c r="AC331" s="241"/>
      <c r="AD331" s="241"/>
      <c r="AE331" s="241"/>
      <c r="AF331" s="241"/>
      <c r="AG331" s="241"/>
      <c r="AH331" s="456"/>
      <c r="AI331" s="445"/>
      <c r="AJ331" s="241"/>
      <c r="AK331" s="241"/>
      <c r="AL331" s="241"/>
      <c r="AM331" s="241"/>
      <c r="AN331" s="241"/>
      <c r="AO331" s="241"/>
      <c r="AP331" s="241"/>
      <c r="AQ331" s="241"/>
      <c r="AR331" s="241"/>
      <c r="AS331" s="241"/>
      <c r="AT331" s="241"/>
      <c r="AU331" s="241"/>
      <c r="AV331" s="241"/>
      <c r="AW331" s="241"/>
      <c r="AX331" s="456"/>
      <c r="AY331" s="445"/>
      <c r="AZ331" s="241"/>
      <c r="BA331" s="241"/>
      <c r="BB331" s="241"/>
      <c r="BC331" s="241"/>
      <c r="BD331" s="241"/>
      <c r="BE331" s="241"/>
      <c r="BF331" s="241"/>
      <c r="BG331" s="241"/>
      <c r="BH331" s="241"/>
      <c r="BI331" s="241"/>
      <c r="BJ331" s="241"/>
      <c r="BK331" s="241"/>
      <c r="BL331" s="241"/>
      <c r="BM331" s="241"/>
      <c r="BN331" s="456"/>
      <c r="BO331" s="31" t="s">
        <v>1068</v>
      </c>
    </row>
    <row r="332" spans="2:67" outlineLevel="1">
      <c r="B332" s="51" t="s">
        <v>1104</v>
      </c>
      <c r="C332" s="240">
        <f t="shared" si="263"/>
        <v>0</v>
      </c>
      <c r="D332" s="240">
        <f t="shared" si="264"/>
        <v>0</v>
      </c>
      <c r="E332" s="240">
        <f t="shared" si="265"/>
        <v>0</v>
      </c>
      <c r="F332" s="240">
        <f t="shared" si="266"/>
        <v>0</v>
      </c>
      <c r="G332" s="240">
        <f t="shared" si="267"/>
        <v>0</v>
      </c>
      <c r="H332" s="240">
        <f t="shared" si="268"/>
        <v>0</v>
      </c>
      <c r="I332" s="240">
        <f t="shared" si="269"/>
        <v>0</v>
      </c>
      <c r="J332" s="240">
        <f t="shared" si="270"/>
        <v>0</v>
      </c>
      <c r="K332" s="240">
        <f t="shared" si="271"/>
        <v>0</v>
      </c>
      <c r="L332" s="240">
        <f t="shared" si="272"/>
        <v>0</v>
      </c>
      <c r="M332" s="240">
        <f t="shared" si="273"/>
        <v>0</v>
      </c>
      <c r="N332" s="240">
        <f t="shared" si="274"/>
        <v>0</v>
      </c>
      <c r="O332" s="240">
        <f t="shared" si="275"/>
        <v>0</v>
      </c>
      <c r="P332" s="240">
        <f t="shared" si="276"/>
        <v>0</v>
      </c>
      <c r="Q332" s="240">
        <f t="shared" si="277"/>
        <v>0</v>
      </c>
      <c r="R332" s="435">
        <f t="shared" si="278"/>
        <v>0</v>
      </c>
      <c r="S332" s="446"/>
      <c r="T332" s="239"/>
      <c r="U332" s="239"/>
      <c r="V332" s="239"/>
      <c r="W332" s="239"/>
      <c r="X332" s="239"/>
      <c r="Y332" s="239"/>
      <c r="Z332" s="239"/>
      <c r="AA332" s="239"/>
      <c r="AB332" s="239"/>
      <c r="AC332" s="239"/>
      <c r="AD332" s="239"/>
      <c r="AE332" s="239"/>
      <c r="AF332" s="239"/>
      <c r="AG332" s="239"/>
      <c r="AH332" s="457"/>
      <c r="AI332" s="446"/>
      <c r="AJ332" s="239"/>
      <c r="AK332" s="239"/>
      <c r="AL332" s="239"/>
      <c r="AM332" s="239"/>
      <c r="AN332" s="239"/>
      <c r="AO332" s="239"/>
      <c r="AP332" s="239"/>
      <c r="AQ332" s="239"/>
      <c r="AR332" s="239"/>
      <c r="AS332" s="239"/>
      <c r="AT332" s="239"/>
      <c r="AU332" s="239"/>
      <c r="AV332" s="239"/>
      <c r="AW332" s="239"/>
      <c r="AX332" s="457"/>
      <c r="AY332" s="446"/>
      <c r="AZ332" s="239"/>
      <c r="BA332" s="239"/>
      <c r="BB332" s="239"/>
      <c r="BC332" s="239"/>
      <c r="BD332" s="239"/>
      <c r="BE332" s="239"/>
      <c r="BF332" s="239"/>
      <c r="BG332" s="239"/>
      <c r="BH332" s="239"/>
      <c r="BI332" s="239"/>
      <c r="BJ332" s="239"/>
      <c r="BK332" s="239"/>
      <c r="BL332" s="239"/>
      <c r="BM332" s="239"/>
      <c r="BN332" s="457"/>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6">
        <f t="shared" si="278"/>
        <v>0</v>
      </c>
      <c r="S333" s="447"/>
      <c r="T333" s="238"/>
      <c r="U333" s="238"/>
      <c r="V333" s="238"/>
      <c r="W333" s="238"/>
      <c r="X333" s="238"/>
      <c r="Y333" s="238"/>
      <c r="Z333" s="238"/>
      <c r="AA333" s="238"/>
      <c r="AB333" s="238"/>
      <c r="AC333" s="238"/>
      <c r="AD333" s="238"/>
      <c r="AE333" s="238"/>
      <c r="AF333" s="238"/>
      <c r="AG333" s="238"/>
      <c r="AH333" s="458"/>
      <c r="AI333" s="447"/>
      <c r="AJ333" s="238"/>
      <c r="AK333" s="238"/>
      <c r="AL333" s="238"/>
      <c r="AM333" s="238"/>
      <c r="AN333" s="238"/>
      <c r="AO333" s="238"/>
      <c r="AP333" s="238"/>
      <c r="AQ333" s="238"/>
      <c r="AR333" s="238"/>
      <c r="AS333" s="238"/>
      <c r="AT333" s="238"/>
      <c r="AU333" s="238"/>
      <c r="AV333" s="238"/>
      <c r="AW333" s="238"/>
      <c r="AX333" s="458"/>
      <c r="AY333" s="447"/>
      <c r="AZ333" s="238"/>
      <c r="BA333" s="238"/>
      <c r="BB333" s="238"/>
      <c r="BC333" s="238"/>
      <c r="BD333" s="238"/>
      <c r="BE333" s="238"/>
      <c r="BF333" s="238"/>
      <c r="BG333" s="238"/>
      <c r="BH333" s="238"/>
      <c r="BI333" s="238"/>
      <c r="BJ333" s="238"/>
      <c r="BK333" s="238"/>
      <c r="BL333" s="238"/>
      <c r="BM333" s="238"/>
      <c r="BN333" s="458"/>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4">
        <f t="shared" si="278"/>
        <v>0</v>
      </c>
      <c r="S334" s="445"/>
      <c r="T334" s="241"/>
      <c r="U334" s="241"/>
      <c r="V334" s="241"/>
      <c r="W334" s="241"/>
      <c r="X334" s="241"/>
      <c r="Y334" s="241"/>
      <c r="Z334" s="241"/>
      <c r="AA334" s="241"/>
      <c r="AB334" s="241"/>
      <c r="AC334" s="241"/>
      <c r="AD334" s="241"/>
      <c r="AE334" s="241"/>
      <c r="AF334" s="241"/>
      <c r="AG334" s="241"/>
      <c r="AH334" s="456"/>
      <c r="AI334" s="445"/>
      <c r="AJ334" s="241"/>
      <c r="AK334" s="241"/>
      <c r="AL334" s="241"/>
      <c r="AM334" s="241"/>
      <c r="AN334" s="241"/>
      <c r="AO334" s="241"/>
      <c r="AP334" s="241"/>
      <c r="AQ334" s="241"/>
      <c r="AR334" s="241"/>
      <c r="AS334" s="241"/>
      <c r="AT334" s="241"/>
      <c r="AU334" s="241"/>
      <c r="AV334" s="241"/>
      <c r="AW334" s="241"/>
      <c r="AX334" s="456"/>
      <c r="AY334" s="445"/>
      <c r="AZ334" s="241"/>
      <c r="BA334" s="241"/>
      <c r="BB334" s="241"/>
      <c r="BC334" s="241"/>
      <c r="BD334" s="241"/>
      <c r="BE334" s="241"/>
      <c r="BF334" s="241"/>
      <c r="BG334" s="241"/>
      <c r="BH334" s="241"/>
      <c r="BI334" s="241"/>
      <c r="BJ334" s="241"/>
      <c r="BK334" s="241"/>
      <c r="BL334" s="241"/>
      <c r="BM334" s="241"/>
      <c r="BN334" s="456"/>
      <c r="BO334" s="31" t="s">
        <v>1068</v>
      </c>
    </row>
    <row r="335" spans="2:67" outlineLevel="1">
      <c r="B335" s="51" t="s">
        <v>1104</v>
      </c>
      <c r="C335" s="240">
        <f t="shared" si="263"/>
        <v>0</v>
      </c>
      <c r="D335" s="240">
        <f t="shared" si="264"/>
        <v>0</v>
      </c>
      <c r="E335" s="240">
        <f t="shared" si="265"/>
        <v>0</v>
      </c>
      <c r="F335" s="240">
        <f t="shared" si="266"/>
        <v>0</v>
      </c>
      <c r="G335" s="240">
        <f t="shared" si="267"/>
        <v>0</v>
      </c>
      <c r="H335" s="240">
        <f t="shared" si="268"/>
        <v>0</v>
      </c>
      <c r="I335" s="240">
        <f t="shared" si="269"/>
        <v>0</v>
      </c>
      <c r="J335" s="240">
        <f t="shared" si="270"/>
        <v>0</v>
      </c>
      <c r="K335" s="240">
        <f t="shared" si="271"/>
        <v>0</v>
      </c>
      <c r="L335" s="240">
        <f t="shared" si="272"/>
        <v>0</v>
      </c>
      <c r="M335" s="240">
        <f t="shared" si="273"/>
        <v>0</v>
      </c>
      <c r="N335" s="240">
        <f t="shared" si="274"/>
        <v>0</v>
      </c>
      <c r="O335" s="240">
        <f t="shared" si="275"/>
        <v>0</v>
      </c>
      <c r="P335" s="240">
        <f t="shared" si="276"/>
        <v>0</v>
      </c>
      <c r="Q335" s="240">
        <f t="shared" si="277"/>
        <v>0</v>
      </c>
      <c r="R335" s="435">
        <f t="shared" si="278"/>
        <v>0</v>
      </c>
      <c r="S335" s="446"/>
      <c r="T335" s="239"/>
      <c r="U335" s="239"/>
      <c r="V335" s="239"/>
      <c r="W335" s="239"/>
      <c r="X335" s="239"/>
      <c r="Y335" s="239"/>
      <c r="Z335" s="239"/>
      <c r="AA335" s="239"/>
      <c r="AB335" s="239"/>
      <c r="AC335" s="239"/>
      <c r="AD335" s="239"/>
      <c r="AE335" s="239"/>
      <c r="AF335" s="239"/>
      <c r="AG335" s="239"/>
      <c r="AH335" s="457"/>
      <c r="AI335" s="446"/>
      <c r="AJ335" s="239"/>
      <c r="AK335" s="239"/>
      <c r="AL335" s="239"/>
      <c r="AM335" s="239"/>
      <c r="AN335" s="239"/>
      <c r="AO335" s="239"/>
      <c r="AP335" s="239"/>
      <c r="AQ335" s="239"/>
      <c r="AR335" s="239"/>
      <c r="AS335" s="239"/>
      <c r="AT335" s="239"/>
      <c r="AU335" s="239"/>
      <c r="AV335" s="239"/>
      <c r="AW335" s="239"/>
      <c r="AX335" s="457"/>
      <c r="AY335" s="446"/>
      <c r="AZ335" s="239"/>
      <c r="BA335" s="239"/>
      <c r="BB335" s="239"/>
      <c r="BC335" s="239"/>
      <c r="BD335" s="239"/>
      <c r="BE335" s="239"/>
      <c r="BF335" s="239"/>
      <c r="BG335" s="239"/>
      <c r="BH335" s="239"/>
      <c r="BI335" s="239"/>
      <c r="BJ335" s="239"/>
      <c r="BK335" s="239"/>
      <c r="BL335" s="239"/>
      <c r="BM335" s="239"/>
      <c r="BN335" s="457"/>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6">
        <f t="shared" si="278"/>
        <v>0</v>
      </c>
      <c r="S336" s="447"/>
      <c r="T336" s="238"/>
      <c r="U336" s="238"/>
      <c r="V336" s="238"/>
      <c r="W336" s="238"/>
      <c r="X336" s="238"/>
      <c r="Y336" s="238"/>
      <c r="Z336" s="238"/>
      <c r="AA336" s="238"/>
      <c r="AB336" s="238"/>
      <c r="AC336" s="238"/>
      <c r="AD336" s="238"/>
      <c r="AE336" s="238"/>
      <c r="AF336" s="238"/>
      <c r="AG336" s="238"/>
      <c r="AH336" s="458"/>
      <c r="AI336" s="447"/>
      <c r="AJ336" s="238"/>
      <c r="AK336" s="238"/>
      <c r="AL336" s="238"/>
      <c r="AM336" s="238"/>
      <c r="AN336" s="238"/>
      <c r="AO336" s="238"/>
      <c r="AP336" s="238"/>
      <c r="AQ336" s="238"/>
      <c r="AR336" s="238"/>
      <c r="AS336" s="238"/>
      <c r="AT336" s="238"/>
      <c r="AU336" s="238"/>
      <c r="AV336" s="238"/>
      <c r="AW336" s="238"/>
      <c r="AX336" s="458"/>
      <c r="AY336" s="447"/>
      <c r="AZ336" s="238"/>
      <c r="BA336" s="238"/>
      <c r="BB336" s="238"/>
      <c r="BC336" s="238"/>
      <c r="BD336" s="238"/>
      <c r="BE336" s="238"/>
      <c r="BF336" s="238"/>
      <c r="BG336" s="238"/>
      <c r="BH336" s="238"/>
      <c r="BI336" s="238"/>
      <c r="BJ336" s="238"/>
      <c r="BK336" s="238"/>
      <c r="BL336" s="238"/>
      <c r="BM336" s="238"/>
      <c r="BN336" s="458"/>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4">
        <f t="shared" ref="R337:R339" si="316">CHOOSE(d.Region,AH337,AX337,BN337)</f>
        <v>0</v>
      </c>
      <c r="S337" s="445"/>
      <c r="T337" s="241"/>
      <c r="U337" s="241"/>
      <c r="V337" s="241"/>
      <c r="W337" s="241"/>
      <c r="X337" s="241"/>
      <c r="Y337" s="241"/>
      <c r="Z337" s="241"/>
      <c r="AA337" s="241"/>
      <c r="AB337" s="241"/>
      <c r="AC337" s="241"/>
      <c r="AD337" s="241"/>
      <c r="AE337" s="241"/>
      <c r="AF337" s="241"/>
      <c r="AG337" s="241"/>
      <c r="AH337" s="456"/>
      <c r="AI337" s="445"/>
      <c r="AJ337" s="241"/>
      <c r="AK337" s="241"/>
      <c r="AL337" s="241"/>
      <c r="AM337" s="241"/>
      <c r="AN337" s="241"/>
      <c r="AO337" s="241"/>
      <c r="AP337" s="241"/>
      <c r="AQ337" s="241"/>
      <c r="AR337" s="241"/>
      <c r="AS337" s="241"/>
      <c r="AT337" s="241"/>
      <c r="AU337" s="241"/>
      <c r="AV337" s="241"/>
      <c r="AW337" s="241"/>
      <c r="AX337" s="456"/>
      <c r="AY337" s="445"/>
      <c r="AZ337" s="241"/>
      <c r="BA337" s="241"/>
      <c r="BB337" s="241"/>
      <c r="BC337" s="241"/>
      <c r="BD337" s="241"/>
      <c r="BE337" s="241"/>
      <c r="BF337" s="241"/>
      <c r="BG337" s="241"/>
      <c r="BH337" s="241"/>
      <c r="BI337" s="241"/>
      <c r="BJ337" s="241"/>
      <c r="BK337" s="241"/>
      <c r="BL337" s="241"/>
      <c r="BM337" s="241"/>
      <c r="BN337" s="456"/>
      <c r="BO337" s="31" t="s">
        <v>1068</v>
      </c>
    </row>
    <row r="338" spans="2:67" outlineLevel="1">
      <c r="B338" s="51" t="s">
        <v>1104</v>
      </c>
      <c r="C338" s="240">
        <f t="shared" si="301"/>
        <v>0</v>
      </c>
      <c r="D338" s="240">
        <f t="shared" si="302"/>
        <v>0</v>
      </c>
      <c r="E338" s="240">
        <f t="shared" si="303"/>
        <v>0</v>
      </c>
      <c r="F338" s="240">
        <f t="shared" si="304"/>
        <v>0</v>
      </c>
      <c r="G338" s="240">
        <f t="shared" si="305"/>
        <v>0</v>
      </c>
      <c r="H338" s="240">
        <f t="shared" si="306"/>
        <v>0</v>
      </c>
      <c r="I338" s="240">
        <f t="shared" si="307"/>
        <v>0</v>
      </c>
      <c r="J338" s="240">
        <f t="shared" si="308"/>
        <v>0</v>
      </c>
      <c r="K338" s="240">
        <f t="shared" si="309"/>
        <v>0</v>
      </c>
      <c r="L338" s="240">
        <f t="shared" si="310"/>
        <v>0</v>
      </c>
      <c r="M338" s="240">
        <f t="shared" si="311"/>
        <v>0</v>
      </c>
      <c r="N338" s="240">
        <f t="shared" si="312"/>
        <v>0</v>
      </c>
      <c r="O338" s="240">
        <f t="shared" si="313"/>
        <v>0</v>
      </c>
      <c r="P338" s="240">
        <f t="shared" si="314"/>
        <v>0</v>
      </c>
      <c r="Q338" s="240">
        <f t="shared" si="315"/>
        <v>0</v>
      </c>
      <c r="R338" s="435">
        <f t="shared" si="316"/>
        <v>0</v>
      </c>
      <c r="S338" s="446"/>
      <c r="T338" s="239"/>
      <c r="U338" s="239"/>
      <c r="V338" s="239"/>
      <c r="W338" s="239"/>
      <c r="X338" s="239"/>
      <c r="Y338" s="239"/>
      <c r="Z338" s="239"/>
      <c r="AA338" s="239"/>
      <c r="AB338" s="239"/>
      <c r="AC338" s="239"/>
      <c r="AD338" s="239"/>
      <c r="AE338" s="239"/>
      <c r="AF338" s="239"/>
      <c r="AG338" s="239"/>
      <c r="AH338" s="457"/>
      <c r="AI338" s="446"/>
      <c r="AJ338" s="239"/>
      <c r="AK338" s="239"/>
      <c r="AL338" s="239"/>
      <c r="AM338" s="239"/>
      <c r="AN338" s="239"/>
      <c r="AO338" s="239"/>
      <c r="AP338" s="239"/>
      <c r="AQ338" s="239"/>
      <c r="AR338" s="239"/>
      <c r="AS338" s="239"/>
      <c r="AT338" s="239"/>
      <c r="AU338" s="239"/>
      <c r="AV338" s="239"/>
      <c r="AW338" s="239"/>
      <c r="AX338" s="457"/>
      <c r="AY338" s="446"/>
      <c r="AZ338" s="239"/>
      <c r="BA338" s="239"/>
      <c r="BB338" s="239"/>
      <c r="BC338" s="239"/>
      <c r="BD338" s="239"/>
      <c r="BE338" s="239"/>
      <c r="BF338" s="239"/>
      <c r="BG338" s="239"/>
      <c r="BH338" s="239"/>
      <c r="BI338" s="239"/>
      <c r="BJ338" s="239"/>
      <c r="BK338" s="239"/>
      <c r="BL338" s="239"/>
      <c r="BM338" s="239"/>
      <c r="BN338" s="457"/>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6">
        <f t="shared" si="316"/>
        <v>0</v>
      </c>
      <c r="S339" s="447"/>
      <c r="T339" s="238"/>
      <c r="U339" s="238"/>
      <c r="V339" s="238"/>
      <c r="W339" s="238"/>
      <c r="X339" s="238"/>
      <c r="Y339" s="238"/>
      <c r="Z339" s="238"/>
      <c r="AA339" s="238"/>
      <c r="AB339" s="238"/>
      <c r="AC339" s="238"/>
      <c r="AD339" s="238"/>
      <c r="AE339" s="238"/>
      <c r="AF339" s="238"/>
      <c r="AG339" s="238"/>
      <c r="AH339" s="458"/>
      <c r="AI339" s="447"/>
      <c r="AJ339" s="238"/>
      <c r="AK339" s="238"/>
      <c r="AL339" s="238"/>
      <c r="AM339" s="238"/>
      <c r="AN339" s="238"/>
      <c r="AO339" s="238"/>
      <c r="AP339" s="238"/>
      <c r="AQ339" s="238"/>
      <c r="AR339" s="238"/>
      <c r="AS339" s="238"/>
      <c r="AT339" s="238"/>
      <c r="AU339" s="238"/>
      <c r="AV339" s="238"/>
      <c r="AW339" s="238"/>
      <c r="AX339" s="458"/>
      <c r="AY339" s="447"/>
      <c r="AZ339" s="238"/>
      <c r="BA339" s="238"/>
      <c r="BB339" s="238"/>
      <c r="BC339" s="238"/>
      <c r="BD339" s="238"/>
      <c r="BE339" s="238"/>
      <c r="BF339" s="238"/>
      <c r="BG339" s="238"/>
      <c r="BH339" s="238"/>
      <c r="BI339" s="238"/>
      <c r="BJ339" s="238"/>
      <c r="BK339" s="238"/>
      <c r="BL339" s="238"/>
      <c r="BM339" s="238"/>
      <c r="BN339" s="458"/>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4">
        <f t="shared" si="278"/>
        <v>0</v>
      </c>
      <c r="S340" s="445"/>
      <c r="T340" s="241"/>
      <c r="U340" s="241"/>
      <c r="V340" s="241"/>
      <c r="W340" s="241"/>
      <c r="X340" s="241"/>
      <c r="Y340" s="241"/>
      <c r="Z340" s="241"/>
      <c r="AA340" s="241"/>
      <c r="AB340" s="241"/>
      <c r="AC340" s="241"/>
      <c r="AD340" s="241"/>
      <c r="AE340" s="241"/>
      <c r="AF340" s="241"/>
      <c r="AG340" s="241"/>
      <c r="AH340" s="456"/>
      <c r="AI340" s="445"/>
      <c r="AJ340" s="241"/>
      <c r="AK340" s="241"/>
      <c r="AL340" s="241"/>
      <c r="AM340" s="241"/>
      <c r="AN340" s="241"/>
      <c r="AO340" s="241"/>
      <c r="AP340" s="241"/>
      <c r="AQ340" s="241"/>
      <c r="AR340" s="241"/>
      <c r="AS340" s="241"/>
      <c r="AT340" s="241"/>
      <c r="AU340" s="241"/>
      <c r="AV340" s="241"/>
      <c r="AW340" s="241"/>
      <c r="AX340" s="456"/>
      <c r="AY340" s="445"/>
      <c r="AZ340" s="241"/>
      <c r="BA340" s="241"/>
      <c r="BB340" s="241"/>
      <c r="BC340" s="241"/>
      <c r="BD340" s="241"/>
      <c r="BE340" s="241"/>
      <c r="BF340" s="241"/>
      <c r="BG340" s="241"/>
      <c r="BH340" s="241"/>
      <c r="BI340" s="241"/>
      <c r="BJ340" s="241"/>
      <c r="BK340" s="241"/>
      <c r="BL340" s="241"/>
      <c r="BM340" s="241"/>
      <c r="BN340" s="456"/>
      <c r="BO340" s="31" t="s">
        <v>1068</v>
      </c>
    </row>
    <row r="341" spans="2:67" outlineLevel="1">
      <c r="B341" s="51" t="s">
        <v>1104</v>
      </c>
      <c r="C341" s="240">
        <f t="shared" si="263"/>
        <v>0</v>
      </c>
      <c r="D341" s="240">
        <f t="shared" si="264"/>
        <v>0</v>
      </c>
      <c r="E341" s="240">
        <f t="shared" si="265"/>
        <v>0</v>
      </c>
      <c r="F341" s="240">
        <f t="shared" si="266"/>
        <v>0</v>
      </c>
      <c r="G341" s="240">
        <f t="shared" si="267"/>
        <v>0</v>
      </c>
      <c r="H341" s="240">
        <f t="shared" si="268"/>
        <v>0</v>
      </c>
      <c r="I341" s="240">
        <f t="shared" si="269"/>
        <v>0</v>
      </c>
      <c r="J341" s="240">
        <f t="shared" si="270"/>
        <v>0</v>
      </c>
      <c r="K341" s="240">
        <f t="shared" si="271"/>
        <v>0</v>
      </c>
      <c r="L341" s="240">
        <f t="shared" si="272"/>
        <v>0</v>
      </c>
      <c r="M341" s="240">
        <f t="shared" si="273"/>
        <v>0</v>
      </c>
      <c r="N341" s="240">
        <f t="shared" si="274"/>
        <v>0</v>
      </c>
      <c r="O341" s="240">
        <f t="shared" si="275"/>
        <v>0</v>
      </c>
      <c r="P341" s="240">
        <f t="shared" si="276"/>
        <v>0</v>
      </c>
      <c r="Q341" s="240">
        <f t="shared" si="277"/>
        <v>0</v>
      </c>
      <c r="R341" s="435">
        <f t="shared" si="278"/>
        <v>0</v>
      </c>
      <c r="S341" s="446"/>
      <c r="T341" s="239"/>
      <c r="U341" s="239"/>
      <c r="V341" s="239"/>
      <c r="W341" s="239"/>
      <c r="X341" s="239"/>
      <c r="Y341" s="239"/>
      <c r="Z341" s="239"/>
      <c r="AA341" s="239"/>
      <c r="AB341" s="239"/>
      <c r="AC341" s="239"/>
      <c r="AD341" s="239"/>
      <c r="AE341" s="239"/>
      <c r="AF341" s="239"/>
      <c r="AG341" s="239"/>
      <c r="AH341" s="457"/>
      <c r="AI341" s="446"/>
      <c r="AJ341" s="239"/>
      <c r="AK341" s="239"/>
      <c r="AL341" s="239"/>
      <c r="AM341" s="239"/>
      <c r="AN341" s="239"/>
      <c r="AO341" s="239"/>
      <c r="AP341" s="239"/>
      <c r="AQ341" s="239"/>
      <c r="AR341" s="239"/>
      <c r="AS341" s="239"/>
      <c r="AT341" s="239"/>
      <c r="AU341" s="239"/>
      <c r="AV341" s="239"/>
      <c r="AW341" s="239"/>
      <c r="AX341" s="457"/>
      <c r="AY341" s="446"/>
      <c r="AZ341" s="239"/>
      <c r="BA341" s="239"/>
      <c r="BB341" s="239"/>
      <c r="BC341" s="239"/>
      <c r="BD341" s="239"/>
      <c r="BE341" s="239"/>
      <c r="BF341" s="239"/>
      <c r="BG341" s="239"/>
      <c r="BH341" s="239"/>
      <c r="BI341" s="239"/>
      <c r="BJ341" s="239"/>
      <c r="BK341" s="239"/>
      <c r="BL341" s="239"/>
      <c r="BM341" s="239"/>
      <c r="BN341" s="457"/>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6">
        <f t="shared" si="278"/>
        <v>0</v>
      </c>
      <c r="S342" s="447"/>
      <c r="T342" s="238"/>
      <c r="U342" s="238"/>
      <c r="V342" s="238"/>
      <c r="W342" s="238"/>
      <c r="X342" s="238"/>
      <c r="Y342" s="238"/>
      <c r="Z342" s="238"/>
      <c r="AA342" s="238"/>
      <c r="AB342" s="238"/>
      <c r="AC342" s="238"/>
      <c r="AD342" s="238"/>
      <c r="AE342" s="238"/>
      <c r="AF342" s="238"/>
      <c r="AG342" s="238"/>
      <c r="AH342" s="458"/>
      <c r="AI342" s="447"/>
      <c r="AJ342" s="238"/>
      <c r="AK342" s="238"/>
      <c r="AL342" s="238"/>
      <c r="AM342" s="238"/>
      <c r="AN342" s="238"/>
      <c r="AO342" s="238"/>
      <c r="AP342" s="238"/>
      <c r="AQ342" s="238"/>
      <c r="AR342" s="238"/>
      <c r="AS342" s="238"/>
      <c r="AT342" s="238"/>
      <c r="AU342" s="238"/>
      <c r="AV342" s="238"/>
      <c r="AW342" s="238"/>
      <c r="AX342" s="458"/>
      <c r="AY342" s="447"/>
      <c r="AZ342" s="238"/>
      <c r="BA342" s="238"/>
      <c r="BB342" s="238"/>
      <c r="BC342" s="238"/>
      <c r="BD342" s="238"/>
      <c r="BE342" s="238"/>
      <c r="BF342" s="238"/>
      <c r="BG342" s="238"/>
      <c r="BH342" s="238"/>
      <c r="BI342" s="238"/>
      <c r="BJ342" s="238"/>
      <c r="BK342" s="238"/>
      <c r="BL342" s="238"/>
      <c r="BM342" s="238"/>
      <c r="BN342" s="458"/>
    </row>
    <row r="343" spans="2:67" ht="27"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4">
        <f t="shared" si="278"/>
        <v>0</v>
      </c>
      <c r="S343" s="445"/>
      <c r="T343" s="241"/>
      <c r="U343" s="241"/>
      <c r="V343" s="241"/>
      <c r="W343" s="241"/>
      <c r="X343" s="241"/>
      <c r="Y343" s="241"/>
      <c r="Z343" s="241"/>
      <c r="AA343" s="241"/>
      <c r="AB343" s="241"/>
      <c r="AC343" s="241"/>
      <c r="AD343" s="241"/>
      <c r="AE343" s="241"/>
      <c r="AF343" s="241"/>
      <c r="AG343" s="241"/>
      <c r="AH343" s="456"/>
      <c r="AI343" s="445"/>
      <c r="AJ343" s="241"/>
      <c r="AK343" s="241"/>
      <c r="AL343" s="241"/>
      <c r="AM343" s="241"/>
      <c r="AN343" s="241"/>
      <c r="AO343" s="241"/>
      <c r="AP343" s="241"/>
      <c r="AQ343" s="241"/>
      <c r="AR343" s="241"/>
      <c r="AS343" s="241"/>
      <c r="AT343" s="241"/>
      <c r="AU343" s="241"/>
      <c r="AV343" s="241"/>
      <c r="AW343" s="241"/>
      <c r="AX343" s="456"/>
      <c r="AY343" s="445"/>
      <c r="AZ343" s="241"/>
      <c r="BA343" s="241"/>
      <c r="BB343" s="241"/>
      <c r="BC343" s="241"/>
      <c r="BD343" s="241"/>
      <c r="BE343" s="241"/>
      <c r="BF343" s="241"/>
      <c r="BG343" s="241"/>
      <c r="BH343" s="241"/>
      <c r="BI343" s="241"/>
      <c r="BJ343" s="241"/>
      <c r="BK343" s="241"/>
      <c r="BL343" s="241"/>
      <c r="BM343" s="241"/>
      <c r="BN343" s="456"/>
      <c r="BO343" s="31" t="s">
        <v>1068</v>
      </c>
    </row>
    <row r="344" spans="2:67" outlineLevel="2">
      <c r="B344" s="51" t="s">
        <v>1104</v>
      </c>
      <c r="C344" s="240">
        <f t="shared" si="263"/>
        <v>0</v>
      </c>
      <c r="D344" s="240">
        <f t="shared" si="264"/>
        <v>0</v>
      </c>
      <c r="E344" s="240">
        <f t="shared" si="265"/>
        <v>0</v>
      </c>
      <c r="F344" s="240">
        <f t="shared" si="266"/>
        <v>0</v>
      </c>
      <c r="G344" s="240">
        <f t="shared" si="267"/>
        <v>0</v>
      </c>
      <c r="H344" s="240">
        <f t="shared" si="268"/>
        <v>0</v>
      </c>
      <c r="I344" s="240">
        <f t="shared" si="269"/>
        <v>0</v>
      </c>
      <c r="J344" s="240">
        <f t="shared" si="270"/>
        <v>0</v>
      </c>
      <c r="K344" s="240">
        <f t="shared" si="271"/>
        <v>0</v>
      </c>
      <c r="L344" s="240">
        <f t="shared" si="272"/>
        <v>0</v>
      </c>
      <c r="M344" s="240">
        <f t="shared" si="273"/>
        <v>0</v>
      </c>
      <c r="N344" s="240">
        <f t="shared" si="274"/>
        <v>0</v>
      </c>
      <c r="O344" s="240">
        <f t="shared" si="275"/>
        <v>0</v>
      </c>
      <c r="P344" s="240">
        <f t="shared" si="276"/>
        <v>0</v>
      </c>
      <c r="Q344" s="240">
        <f t="shared" si="277"/>
        <v>0</v>
      </c>
      <c r="R344" s="435">
        <f t="shared" si="278"/>
        <v>0</v>
      </c>
      <c r="S344" s="446"/>
      <c r="T344" s="239"/>
      <c r="U344" s="239"/>
      <c r="V344" s="239"/>
      <c r="W344" s="239"/>
      <c r="X344" s="239"/>
      <c r="Y344" s="239"/>
      <c r="Z344" s="239"/>
      <c r="AA344" s="239"/>
      <c r="AB344" s="239"/>
      <c r="AC344" s="239"/>
      <c r="AD344" s="239"/>
      <c r="AE344" s="239"/>
      <c r="AF344" s="239"/>
      <c r="AG344" s="239"/>
      <c r="AH344" s="457"/>
      <c r="AI344" s="446"/>
      <c r="AJ344" s="239"/>
      <c r="AK344" s="239"/>
      <c r="AL344" s="239"/>
      <c r="AM344" s="239"/>
      <c r="AN344" s="239"/>
      <c r="AO344" s="239"/>
      <c r="AP344" s="239"/>
      <c r="AQ344" s="239"/>
      <c r="AR344" s="239"/>
      <c r="AS344" s="239"/>
      <c r="AT344" s="239"/>
      <c r="AU344" s="239"/>
      <c r="AV344" s="239"/>
      <c r="AW344" s="239"/>
      <c r="AX344" s="457"/>
      <c r="AY344" s="446"/>
      <c r="AZ344" s="239"/>
      <c r="BA344" s="239"/>
      <c r="BB344" s="239"/>
      <c r="BC344" s="239"/>
      <c r="BD344" s="239"/>
      <c r="BE344" s="239"/>
      <c r="BF344" s="239"/>
      <c r="BG344" s="239"/>
      <c r="BH344" s="239"/>
      <c r="BI344" s="239"/>
      <c r="BJ344" s="239"/>
      <c r="BK344" s="239"/>
      <c r="BL344" s="239"/>
      <c r="BM344" s="239"/>
      <c r="BN344" s="457"/>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6">
        <f t="shared" si="278"/>
        <v>0</v>
      </c>
      <c r="S345" s="447"/>
      <c r="T345" s="238"/>
      <c r="U345" s="238"/>
      <c r="V345" s="238"/>
      <c r="W345" s="238"/>
      <c r="X345" s="238"/>
      <c r="Y345" s="238"/>
      <c r="Z345" s="238"/>
      <c r="AA345" s="238"/>
      <c r="AB345" s="238"/>
      <c r="AC345" s="238"/>
      <c r="AD345" s="238"/>
      <c r="AE345" s="238"/>
      <c r="AF345" s="238"/>
      <c r="AG345" s="238"/>
      <c r="AH345" s="458"/>
      <c r="AI345" s="447"/>
      <c r="AJ345" s="238"/>
      <c r="AK345" s="238"/>
      <c r="AL345" s="238"/>
      <c r="AM345" s="238"/>
      <c r="AN345" s="238"/>
      <c r="AO345" s="238"/>
      <c r="AP345" s="238"/>
      <c r="AQ345" s="238"/>
      <c r="AR345" s="238"/>
      <c r="AS345" s="238"/>
      <c r="AT345" s="238"/>
      <c r="AU345" s="238"/>
      <c r="AV345" s="238"/>
      <c r="AW345" s="238"/>
      <c r="AX345" s="458"/>
      <c r="AY345" s="447"/>
      <c r="AZ345" s="238"/>
      <c r="BA345" s="238"/>
      <c r="BB345" s="238"/>
      <c r="BC345" s="238"/>
      <c r="BD345" s="238"/>
      <c r="BE345" s="238"/>
      <c r="BF345" s="238"/>
      <c r="BG345" s="238"/>
      <c r="BH345" s="238"/>
      <c r="BI345" s="238"/>
      <c r="BJ345" s="238"/>
      <c r="BK345" s="238"/>
      <c r="BL345" s="238"/>
      <c r="BM345" s="238"/>
      <c r="BN345" s="458"/>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4">
        <f t="shared" si="278"/>
        <v>0</v>
      </c>
      <c r="S346" s="445"/>
      <c r="T346" s="241"/>
      <c r="U346" s="241"/>
      <c r="V346" s="241"/>
      <c r="W346" s="241"/>
      <c r="X346" s="241"/>
      <c r="Y346" s="241"/>
      <c r="Z346" s="241"/>
      <c r="AA346" s="241"/>
      <c r="AB346" s="241"/>
      <c r="AC346" s="241"/>
      <c r="AD346" s="241"/>
      <c r="AE346" s="241"/>
      <c r="AF346" s="241"/>
      <c r="AG346" s="241"/>
      <c r="AH346" s="456"/>
      <c r="AI346" s="445"/>
      <c r="AJ346" s="241"/>
      <c r="AK346" s="241"/>
      <c r="AL346" s="241"/>
      <c r="AM346" s="241"/>
      <c r="AN346" s="241"/>
      <c r="AO346" s="241"/>
      <c r="AP346" s="241"/>
      <c r="AQ346" s="241"/>
      <c r="AR346" s="241"/>
      <c r="AS346" s="241"/>
      <c r="AT346" s="241"/>
      <c r="AU346" s="241"/>
      <c r="AV346" s="241"/>
      <c r="AW346" s="241"/>
      <c r="AX346" s="456"/>
      <c r="AY346" s="445"/>
      <c r="AZ346" s="241"/>
      <c r="BA346" s="241"/>
      <c r="BB346" s="241"/>
      <c r="BC346" s="241"/>
      <c r="BD346" s="241"/>
      <c r="BE346" s="241"/>
      <c r="BF346" s="241"/>
      <c r="BG346" s="241"/>
      <c r="BH346" s="241"/>
      <c r="BI346" s="241"/>
      <c r="BJ346" s="241"/>
      <c r="BK346" s="241"/>
      <c r="BL346" s="241"/>
      <c r="BM346" s="241"/>
      <c r="BN346" s="456"/>
      <c r="BO346" s="31" t="s">
        <v>1068</v>
      </c>
    </row>
    <row r="347" spans="2:67" outlineLevel="2">
      <c r="B347" s="51" t="s">
        <v>1104</v>
      </c>
      <c r="C347" s="240">
        <f t="shared" si="263"/>
        <v>0</v>
      </c>
      <c r="D347" s="240">
        <f t="shared" si="264"/>
        <v>0</v>
      </c>
      <c r="E347" s="240">
        <f t="shared" si="265"/>
        <v>0</v>
      </c>
      <c r="F347" s="240">
        <f t="shared" si="266"/>
        <v>0</v>
      </c>
      <c r="G347" s="240">
        <f t="shared" si="267"/>
        <v>0</v>
      </c>
      <c r="H347" s="240">
        <f t="shared" si="268"/>
        <v>0</v>
      </c>
      <c r="I347" s="240">
        <f t="shared" si="269"/>
        <v>0</v>
      </c>
      <c r="J347" s="240">
        <f t="shared" si="270"/>
        <v>0</v>
      </c>
      <c r="K347" s="240">
        <f t="shared" si="271"/>
        <v>0</v>
      </c>
      <c r="L347" s="240">
        <f t="shared" si="272"/>
        <v>0</v>
      </c>
      <c r="M347" s="240">
        <f t="shared" si="273"/>
        <v>0</v>
      </c>
      <c r="N347" s="240">
        <f t="shared" si="274"/>
        <v>0</v>
      </c>
      <c r="O347" s="240">
        <f t="shared" si="275"/>
        <v>0</v>
      </c>
      <c r="P347" s="240">
        <f t="shared" si="276"/>
        <v>0</v>
      </c>
      <c r="Q347" s="240">
        <f t="shared" si="277"/>
        <v>0</v>
      </c>
      <c r="R347" s="435">
        <f t="shared" si="278"/>
        <v>0</v>
      </c>
      <c r="S347" s="446"/>
      <c r="T347" s="239"/>
      <c r="U347" s="239"/>
      <c r="V347" s="239"/>
      <c r="W347" s="239"/>
      <c r="X347" s="239"/>
      <c r="Y347" s="239"/>
      <c r="Z347" s="239"/>
      <c r="AA347" s="239"/>
      <c r="AB347" s="239"/>
      <c r="AC347" s="239"/>
      <c r="AD347" s="239"/>
      <c r="AE347" s="239"/>
      <c r="AF347" s="239"/>
      <c r="AG347" s="239"/>
      <c r="AH347" s="457"/>
      <c r="AI347" s="446"/>
      <c r="AJ347" s="239"/>
      <c r="AK347" s="239"/>
      <c r="AL347" s="239"/>
      <c r="AM347" s="239"/>
      <c r="AN347" s="239"/>
      <c r="AO347" s="239"/>
      <c r="AP347" s="239"/>
      <c r="AQ347" s="239"/>
      <c r="AR347" s="239"/>
      <c r="AS347" s="239"/>
      <c r="AT347" s="239"/>
      <c r="AU347" s="239"/>
      <c r="AV347" s="239"/>
      <c r="AW347" s="239"/>
      <c r="AX347" s="457"/>
      <c r="AY347" s="446"/>
      <c r="AZ347" s="239"/>
      <c r="BA347" s="239"/>
      <c r="BB347" s="239"/>
      <c r="BC347" s="239"/>
      <c r="BD347" s="239"/>
      <c r="BE347" s="239"/>
      <c r="BF347" s="239"/>
      <c r="BG347" s="239"/>
      <c r="BH347" s="239"/>
      <c r="BI347" s="239"/>
      <c r="BJ347" s="239"/>
      <c r="BK347" s="239"/>
      <c r="BL347" s="239"/>
      <c r="BM347" s="239"/>
      <c r="BN347" s="457"/>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6">
        <f t="shared" si="278"/>
        <v>0</v>
      </c>
      <c r="S348" s="447"/>
      <c r="T348" s="238"/>
      <c r="U348" s="238"/>
      <c r="V348" s="238"/>
      <c r="W348" s="238"/>
      <c r="X348" s="238"/>
      <c r="Y348" s="238"/>
      <c r="Z348" s="238"/>
      <c r="AA348" s="238"/>
      <c r="AB348" s="238"/>
      <c r="AC348" s="238"/>
      <c r="AD348" s="238"/>
      <c r="AE348" s="238"/>
      <c r="AF348" s="238"/>
      <c r="AG348" s="238"/>
      <c r="AH348" s="458"/>
      <c r="AI348" s="447"/>
      <c r="AJ348" s="238"/>
      <c r="AK348" s="238"/>
      <c r="AL348" s="238"/>
      <c r="AM348" s="238"/>
      <c r="AN348" s="238"/>
      <c r="AO348" s="238"/>
      <c r="AP348" s="238"/>
      <c r="AQ348" s="238"/>
      <c r="AR348" s="238"/>
      <c r="AS348" s="238"/>
      <c r="AT348" s="238"/>
      <c r="AU348" s="238"/>
      <c r="AV348" s="238"/>
      <c r="AW348" s="238"/>
      <c r="AX348" s="458"/>
      <c r="AY348" s="447"/>
      <c r="AZ348" s="238"/>
      <c r="BA348" s="238"/>
      <c r="BB348" s="238"/>
      <c r="BC348" s="238"/>
      <c r="BD348" s="238"/>
      <c r="BE348" s="238"/>
      <c r="BF348" s="238"/>
      <c r="BG348" s="238"/>
      <c r="BH348" s="238"/>
      <c r="BI348" s="238"/>
      <c r="BJ348" s="238"/>
      <c r="BK348" s="238"/>
      <c r="BL348" s="238"/>
      <c r="BM348" s="238"/>
      <c r="BN348" s="458"/>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4">
        <f t="shared" si="278"/>
        <v>0</v>
      </c>
      <c r="S349" s="445"/>
      <c r="T349" s="241"/>
      <c r="U349" s="241"/>
      <c r="V349" s="241"/>
      <c r="W349" s="241"/>
      <c r="X349" s="241"/>
      <c r="Y349" s="241"/>
      <c r="Z349" s="241"/>
      <c r="AA349" s="241"/>
      <c r="AB349" s="241"/>
      <c r="AC349" s="241"/>
      <c r="AD349" s="241"/>
      <c r="AE349" s="241"/>
      <c r="AF349" s="241"/>
      <c r="AG349" s="241"/>
      <c r="AH349" s="456"/>
      <c r="AI349" s="445"/>
      <c r="AJ349" s="241"/>
      <c r="AK349" s="241"/>
      <c r="AL349" s="241"/>
      <c r="AM349" s="241"/>
      <c r="AN349" s="241"/>
      <c r="AO349" s="241"/>
      <c r="AP349" s="241"/>
      <c r="AQ349" s="241"/>
      <c r="AR349" s="241"/>
      <c r="AS349" s="241"/>
      <c r="AT349" s="241"/>
      <c r="AU349" s="241"/>
      <c r="AV349" s="241"/>
      <c r="AW349" s="241"/>
      <c r="AX349" s="456"/>
      <c r="AY349" s="445"/>
      <c r="AZ349" s="241"/>
      <c r="BA349" s="241"/>
      <c r="BB349" s="241"/>
      <c r="BC349" s="241"/>
      <c r="BD349" s="241"/>
      <c r="BE349" s="241"/>
      <c r="BF349" s="241"/>
      <c r="BG349" s="241"/>
      <c r="BH349" s="241"/>
      <c r="BI349" s="241"/>
      <c r="BJ349" s="241"/>
      <c r="BK349" s="241"/>
      <c r="BL349" s="241"/>
      <c r="BM349" s="241"/>
      <c r="BN349" s="456"/>
      <c r="BO349" s="31" t="s">
        <v>1068</v>
      </c>
    </row>
    <row r="350" spans="2:67" outlineLevel="2">
      <c r="B350" s="51" t="s">
        <v>1104</v>
      </c>
      <c r="C350" s="240">
        <f t="shared" si="263"/>
        <v>0</v>
      </c>
      <c r="D350" s="240">
        <f t="shared" si="264"/>
        <v>0</v>
      </c>
      <c r="E350" s="240">
        <f t="shared" si="265"/>
        <v>0</v>
      </c>
      <c r="F350" s="240">
        <f t="shared" si="266"/>
        <v>0</v>
      </c>
      <c r="G350" s="240">
        <f t="shared" si="267"/>
        <v>0</v>
      </c>
      <c r="H350" s="240">
        <f t="shared" si="268"/>
        <v>0</v>
      </c>
      <c r="I350" s="240">
        <f t="shared" si="269"/>
        <v>0</v>
      </c>
      <c r="J350" s="240">
        <f t="shared" si="270"/>
        <v>0</v>
      </c>
      <c r="K350" s="240">
        <f t="shared" si="271"/>
        <v>0</v>
      </c>
      <c r="L350" s="240">
        <f t="shared" si="272"/>
        <v>0</v>
      </c>
      <c r="M350" s="240">
        <f t="shared" si="273"/>
        <v>0</v>
      </c>
      <c r="N350" s="240">
        <f t="shared" si="274"/>
        <v>0</v>
      </c>
      <c r="O350" s="240">
        <f t="shared" si="275"/>
        <v>0</v>
      </c>
      <c r="P350" s="240">
        <f t="shared" si="276"/>
        <v>0</v>
      </c>
      <c r="Q350" s="240">
        <f t="shared" si="277"/>
        <v>0</v>
      </c>
      <c r="R350" s="435">
        <f t="shared" si="278"/>
        <v>0</v>
      </c>
      <c r="S350" s="446"/>
      <c r="T350" s="239"/>
      <c r="U350" s="239"/>
      <c r="V350" s="239"/>
      <c r="W350" s="239"/>
      <c r="X350" s="239"/>
      <c r="Y350" s="239"/>
      <c r="Z350" s="239"/>
      <c r="AA350" s="239"/>
      <c r="AB350" s="239"/>
      <c r="AC350" s="239"/>
      <c r="AD350" s="239"/>
      <c r="AE350" s="239"/>
      <c r="AF350" s="239"/>
      <c r="AG350" s="239"/>
      <c r="AH350" s="457"/>
      <c r="AI350" s="446"/>
      <c r="AJ350" s="239"/>
      <c r="AK350" s="239"/>
      <c r="AL350" s="239"/>
      <c r="AM350" s="239"/>
      <c r="AN350" s="239"/>
      <c r="AO350" s="239"/>
      <c r="AP350" s="239"/>
      <c r="AQ350" s="239"/>
      <c r="AR350" s="239"/>
      <c r="AS350" s="239"/>
      <c r="AT350" s="239"/>
      <c r="AU350" s="239"/>
      <c r="AV350" s="239"/>
      <c r="AW350" s="239"/>
      <c r="AX350" s="457"/>
      <c r="AY350" s="446"/>
      <c r="AZ350" s="239"/>
      <c r="BA350" s="239"/>
      <c r="BB350" s="239"/>
      <c r="BC350" s="239"/>
      <c r="BD350" s="239"/>
      <c r="BE350" s="239"/>
      <c r="BF350" s="239"/>
      <c r="BG350" s="239"/>
      <c r="BH350" s="239"/>
      <c r="BI350" s="239"/>
      <c r="BJ350" s="239"/>
      <c r="BK350" s="239"/>
      <c r="BL350" s="239"/>
      <c r="BM350" s="239"/>
      <c r="BN350" s="457"/>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6">
        <f t="shared" si="278"/>
        <v>0</v>
      </c>
      <c r="S351" s="447"/>
      <c r="T351" s="238"/>
      <c r="U351" s="238"/>
      <c r="V351" s="238"/>
      <c r="W351" s="238"/>
      <c r="X351" s="238"/>
      <c r="Y351" s="238"/>
      <c r="Z351" s="238"/>
      <c r="AA351" s="238"/>
      <c r="AB351" s="238"/>
      <c r="AC351" s="238"/>
      <c r="AD351" s="238"/>
      <c r="AE351" s="238"/>
      <c r="AF351" s="238"/>
      <c r="AG351" s="238"/>
      <c r="AH351" s="458"/>
      <c r="AI351" s="447"/>
      <c r="AJ351" s="238"/>
      <c r="AK351" s="238"/>
      <c r="AL351" s="238"/>
      <c r="AM351" s="238"/>
      <c r="AN351" s="238"/>
      <c r="AO351" s="238"/>
      <c r="AP351" s="238"/>
      <c r="AQ351" s="238"/>
      <c r="AR351" s="238"/>
      <c r="AS351" s="238"/>
      <c r="AT351" s="238"/>
      <c r="AU351" s="238"/>
      <c r="AV351" s="238"/>
      <c r="AW351" s="238"/>
      <c r="AX351" s="458"/>
      <c r="AY351" s="447"/>
      <c r="AZ351" s="238"/>
      <c r="BA351" s="238"/>
      <c r="BB351" s="238"/>
      <c r="BC351" s="238"/>
      <c r="BD351" s="238"/>
      <c r="BE351" s="238"/>
      <c r="BF351" s="238"/>
      <c r="BG351" s="238"/>
      <c r="BH351" s="238"/>
      <c r="BI351" s="238"/>
      <c r="BJ351" s="238"/>
      <c r="BK351" s="238"/>
      <c r="BL351" s="238"/>
      <c r="BM351" s="238"/>
      <c r="BN351" s="458"/>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4">
        <f t="shared" si="278"/>
        <v>0</v>
      </c>
      <c r="S352" s="445"/>
      <c r="T352" s="241"/>
      <c r="U352" s="241"/>
      <c r="V352" s="241"/>
      <c r="W352" s="241"/>
      <c r="X352" s="241"/>
      <c r="Y352" s="241"/>
      <c r="Z352" s="241"/>
      <c r="AA352" s="241"/>
      <c r="AB352" s="241"/>
      <c r="AC352" s="241"/>
      <c r="AD352" s="241"/>
      <c r="AE352" s="241"/>
      <c r="AF352" s="241"/>
      <c r="AG352" s="241"/>
      <c r="AH352" s="456"/>
      <c r="AI352" s="445"/>
      <c r="AJ352" s="241"/>
      <c r="AK352" s="241"/>
      <c r="AL352" s="241"/>
      <c r="AM352" s="241"/>
      <c r="AN352" s="241"/>
      <c r="AO352" s="241"/>
      <c r="AP352" s="241"/>
      <c r="AQ352" s="241"/>
      <c r="AR352" s="241"/>
      <c r="AS352" s="241"/>
      <c r="AT352" s="241"/>
      <c r="AU352" s="241"/>
      <c r="AV352" s="241"/>
      <c r="AW352" s="241"/>
      <c r="AX352" s="456"/>
      <c r="AY352" s="445"/>
      <c r="AZ352" s="241"/>
      <c r="BA352" s="241"/>
      <c r="BB352" s="241"/>
      <c r="BC352" s="241"/>
      <c r="BD352" s="241"/>
      <c r="BE352" s="241"/>
      <c r="BF352" s="241"/>
      <c r="BG352" s="241"/>
      <c r="BH352" s="241"/>
      <c r="BI352" s="241"/>
      <c r="BJ352" s="241"/>
      <c r="BK352" s="241"/>
      <c r="BL352" s="241"/>
      <c r="BM352" s="241"/>
      <c r="BN352" s="456"/>
      <c r="BO352" s="31" t="s">
        <v>1068</v>
      </c>
    </row>
    <row r="353" spans="1:122" outlineLevel="2">
      <c r="B353" s="51" t="s">
        <v>1104</v>
      </c>
      <c r="C353" s="240">
        <f t="shared" si="263"/>
        <v>0</v>
      </c>
      <c r="D353" s="240">
        <f t="shared" si="264"/>
        <v>0</v>
      </c>
      <c r="E353" s="240">
        <f t="shared" si="265"/>
        <v>0</v>
      </c>
      <c r="F353" s="240">
        <f t="shared" si="266"/>
        <v>0</v>
      </c>
      <c r="G353" s="240">
        <f t="shared" si="267"/>
        <v>0</v>
      </c>
      <c r="H353" s="240">
        <f t="shared" si="268"/>
        <v>0</v>
      </c>
      <c r="I353" s="240">
        <f t="shared" si="269"/>
        <v>0</v>
      </c>
      <c r="J353" s="240">
        <f t="shared" si="270"/>
        <v>0</v>
      </c>
      <c r="K353" s="240">
        <f t="shared" si="271"/>
        <v>0</v>
      </c>
      <c r="L353" s="240">
        <f t="shared" si="272"/>
        <v>0</v>
      </c>
      <c r="M353" s="240">
        <f t="shared" si="273"/>
        <v>0</v>
      </c>
      <c r="N353" s="240">
        <f t="shared" si="274"/>
        <v>0</v>
      </c>
      <c r="O353" s="240">
        <f t="shared" si="275"/>
        <v>0</v>
      </c>
      <c r="P353" s="240">
        <f t="shared" si="276"/>
        <v>0</v>
      </c>
      <c r="Q353" s="240">
        <f t="shared" si="277"/>
        <v>0</v>
      </c>
      <c r="R353" s="435">
        <f t="shared" si="278"/>
        <v>0</v>
      </c>
      <c r="S353" s="446"/>
      <c r="T353" s="239"/>
      <c r="U353" s="239"/>
      <c r="V353" s="239"/>
      <c r="W353" s="239"/>
      <c r="X353" s="239"/>
      <c r="Y353" s="239"/>
      <c r="Z353" s="239"/>
      <c r="AA353" s="239"/>
      <c r="AB353" s="239"/>
      <c r="AC353" s="239"/>
      <c r="AD353" s="239"/>
      <c r="AE353" s="239"/>
      <c r="AF353" s="239"/>
      <c r="AG353" s="239"/>
      <c r="AH353" s="457"/>
      <c r="AI353" s="446"/>
      <c r="AJ353" s="239"/>
      <c r="AK353" s="239"/>
      <c r="AL353" s="239"/>
      <c r="AM353" s="239"/>
      <c r="AN353" s="239"/>
      <c r="AO353" s="239"/>
      <c r="AP353" s="239"/>
      <c r="AQ353" s="239"/>
      <c r="AR353" s="239"/>
      <c r="AS353" s="239"/>
      <c r="AT353" s="239"/>
      <c r="AU353" s="239"/>
      <c r="AV353" s="239"/>
      <c r="AW353" s="239"/>
      <c r="AX353" s="457"/>
      <c r="AY353" s="446"/>
      <c r="AZ353" s="239"/>
      <c r="BA353" s="239"/>
      <c r="BB353" s="239"/>
      <c r="BC353" s="239"/>
      <c r="BD353" s="239"/>
      <c r="BE353" s="239"/>
      <c r="BF353" s="239"/>
      <c r="BG353" s="239"/>
      <c r="BH353" s="239"/>
      <c r="BI353" s="239"/>
      <c r="BJ353" s="239"/>
      <c r="BK353" s="239"/>
      <c r="BL353" s="239"/>
      <c r="BM353" s="239"/>
      <c r="BN353" s="457"/>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6">
        <f t="shared" si="278"/>
        <v>0</v>
      </c>
      <c r="S354" s="447"/>
      <c r="T354" s="238"/>
      <c r="U354" s="238"/>
      <c r="V354" s="238"/>
      <c r="W354" s="238"/>
      <c r="X354" s="238"/>
      <c r="Y354" s="238"/>
      <c r="Z354" s="238"/>
      <c r="AA354" s="238"/>
      <c r="AB354" s="238"/>
      <c r="AC354" s="238"/>
      <c r="AD354" s="238"/>
      <c r="AE354" s="238"/>
      <c r="AF354" s="238"/>
      <c r="AG354" s="238"/>
      <c r="AH354" s="458"/>
      <c r="AI354" s="447"/>
      <c r="AJ354" s="238"/>
      <c r="AK354" s="238"/>
      <c r="AL354" s="238"/>
      <c r="AM354" s="238"/>
      <c r="AN354" s="238"/>
      <c r="AO354" s="238"/>
      <c r="AP354" s="238"/>
      <c r="AQ354" s="238"/>
      <c r="AR354" s="238"/>
      <c r="AS354" s="238"/>
      <c r="AT354" s="238"/>
      <c r="AU354" s="238"/>
      <c r="AV354" s="238"/>
      <c r="AW354" s="238"/>
      <c r="AX354" s="458"/>
      <c r="AY354" s="447"/>
      <c r="AZ354" s="238"/>
      <c r="BA354" s="238"/>
      <c r="BB354" s="238"/>
      <c r="BC354" s="238"/>
      <c r="BD354" s="238"/>
      <c r="BE354" s="238"/>
      <c r="BF354" s="238"/>
      <c r="BG354" s="238"/>
      <c r="BH354" s="238"/>
      <c r="BI354" s="238"/>
      <c r="BJ354" s="238"/>
      <c r="BK354" s="238"/>
      <c r="BL354" s="238"/>
      <c r="BM354" s="238"/>
      <c r="BN354" s="458"/>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4">
        <f t="shared" ref="R355:R357" si="336">CHOOSE(d.Region,AH355,AX355,BN355)</f>
        <v>0</v>
      </c>
      <c r="S355" s="445"/>
      <c r="T355" s="241"/>
      <c r="U355" s="241"/>
      <c r="V355" s="241"/>
      <c r="W355" s="241"/>
      <c r="X355" s="241"/>
      <c r="Y355" s="241"/>
      <c r="Z355" s="241"/>
      <c r="AA355" s="241"/>
      <c r="AB355" s="241"/>
      <c r="AC355" s="241"/>
      <c r="AD355" s="241"/>
      <c r="AE355" s="241"/>
      <c r="AF355" s="241"/>
      <c r="AG355" s="241"/>
      <c r="AH355" s="456"/>
      <c r="AI355" s="445"/>
      <c r="AJ355" s="241"/>
      <c r="AK355" s="241"/>
      <c r="AL355" s="241"/>
      <c r="AM355" s="241"/>
      <c r="AN355" s="241"/>
      <c r="AO355" s="241"/>
      <c r="AP355" s="241"/>
      <c r="AQ355" s="241"/>
      <c r="AR355" s="241"/>
      <c r="AS355" s="241"/>
      <c r="AT355" s="241"/>
      <c r="AU355" s="241"/>
      <c r="AV355" s="241"/>
      <c r="AW355" s="241"/>
      <c r="AX355" s="456"/>
      <c r="AY355" s="445"/>
      <c r="AZ355" s="241"/>
      <c r="BA355" s="241"/>
      <c r="BB355" s="241"/>
      <c r="BC355" s="241"/>
      <c r="BD355" s="241"/>
      <c r="BE355" s="241"/>
      <c r="BF355" s="241"/>
      <c r="BG355" s="241"/>
      <c r="BH355" s="241"/>
      <c r="BI355" s="241"/>
      <c r="BJ355" s="241"/>
      <c r="BK355" s="241"/>
      <c r="BL355" s="241"/>
      <c r="BM355" s="241"/>
      <c r="BN355" s="456"/>
      <c r="BO355" s="31" t="s">
        <v>1068</v>
      </c>
    </row>
    <row r="356" spans="1:122" outlineLevel="2">
      <c r="B356" s="51" t="s">
        <v>1104</v>
      </c>
      <c r="C356" s="240">
        <f t="shared" si="321"/>
        <v>0</v>
      </c>
      <c r="D356" s="240">
        <f t="shared" si="322"/>
        <v>0</v>
      </c>
      <c r="E356" s="240">
        <f t="shared" si="323"/>
        <v>0</v>
      </c>
      <c r="F356" s="240">
        <f t="shared" si="324"/>
        <v>0</v>
      </c>
      <c r="G356" s="240">
        <f t="shared" si="325"/>
        <v>0</v>
      </c>
      <c r="H356" s="240">
        <f t="shared" si="326"/>
        <v>0</v>
      </c>
      <c r="I356" s="240">
        <f t="shared" si="327"/>
        <v>0</v>
      </c>
      <c r="J356" s="240">
        <f t="shared" si="328"/>
        <v>0</v>
      </c>
      <c r="K356" s="240">
        <f t="shared" si="329"/>
        <v>0</v>
      </c>
      <c r="L356" s="240">
        <f t="shared" si="330"/>
        <v>0</v>
      </c>
      <c r="M356" s="240">
        <f t="shared" si="331"/>
        <v>0</v>
      </c>
      <c r="N356" s="240">
        <f t="shared" si="332"/>
        <v>0</v>
      </c>
      <c r="O356" s="240">
        <f t="shared" si="333"/>
        <v>0</v>
      </c>
      <c r="P356" s="240">
        <f t="shared" si="334"/>
        <v>0</v>
      </c>
      <c r="Q356" s="240">
        <f t="shared" si="335"/>
        <v>0</v>
      </c>
      <c r="R356" s="435">
        <f t="shared" si="336"/>
        <v>0</v>
      </c>
      <c r="S356" s="446"/>
      <c r="T356" s="239"/>
      <c r="U356" s="239"/>
      <c r="V356" s="239"/>
      <c r="W356" s="239"/>
      <c r="X356" s="239"/>
      <c r="Y356" s="239"/>
      <c r="Z356" s="239"/>
      <c r="AA356" s="239"/>
      <c r="AB356" s="239"/>
      <c r="AC356" s="239"/>
      <c r="AD356" s="239"/>
      <c r="AE356" s="239"/>
      <c r="AF356" s="239"/>
      <c r="AG356" s="239"/>
      <c r="AH356" s="457"/>
      <c r="AI356" s="446"/>
      <c r="AJ356" s="239"/>
      <c r="AK356" s="239"/>
      <c r="AL356" s="239"/>
      <c r="AM356" s="239"/>
      <c r="AN356" s="239"/>
      <c r="AO356" s="239"/>
      <c r="AP356" s="239"/>
      <c r="AQ356" s="239"/>
      <c r="AR356" s="239"/>
      <c r="AS356" s="239"/>
      <c r="AT356" s="239"/>
      <c r="AU356" s="239"/>
      <c r="AV356" s="239"/>
      <c r="AW356" s="239"/>
      <c r="AX356" s="457"/>
      <c r="AY356" s="446"/>
      <c r="AZ356" s="239"/>
      <c r="BA356" s="239"/>
      <c r="BB356" s="239"/>
      <c r="BC356" s="239"/>
      <c r="BD356" s="239"/>
      <c r="BE356" s="239"/>
      <c r="BF356" s="239"/>
      <c r="BG356" s="239"/>
      <c r="BH356" s="239"/>
      <c r="BI356" s="239"/>
      <c r="BJ356" s="239"/>
      <c r="BK356" s="239"/>
      <c r="BL356" s="239"/>
      <c r="BM356" s="239"/>
      <c r="BN356" s="457"/>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6">
        <f t="shared" si="336"/>
        <v>0</v>
      </c>
      <c r="S357" s="447"/>
      <c r="T357" s="238"/>
      <c r="U357" s="238"/>
      <c r="V357" s="238"/>
      <c r="W357" s="238"/>
      <c r="X357" s="238"/>
      <c r="Y357" s="238"/>
      <c r="Z357" s="238"/>
      <c r="AA357" s="238"/>
      <c r="AB357" s="238"/>
      <c r="AC357" s="238"/>
      <c r="AD357" s="238"/>
      <c r="AE357" s="238"/>
      <c r="AF357" s="238"/>
      <c r="AG357" s="238"/>
      <c r="AH357" s="458"/>
      <c r="AI357" s="447"/>
      <c r="AJ357" s="238"/>
      <c r="AK357" s="238"/>
      <c r="AL357" s="238"/>
      <c r="AM357" s="238"/>
      <c r="AN357" s="238"/>
      <c r="AO357" s="238"/>
      <c r="AP357" s="238"/>
      <c r="AQ357" s="238"/>
      <c r="AR357" s="238"/>
      <c r="AS357" s="238"/>
      <c r="AT357" s="238"/>
      <c r="AU357" s="238"/>
      <c r="AV357" s="238"/>
      <c r="AW357" s="238"/>
      <c r="AX357" s="458"/>
      <c r="AY357" s="447"/>
      <c r="AZ357" s="238"/>
      <c r="BA357" s="238"/>
      <c r="BB357" s="238"/>
      <c r="BC357" s="238"/>
      <c r="BD357" s="238"/>
      <c r="BE357" s="238"/>
      <c r="BF357" s="238"/>
      <c r="BG357" s="238"/>
      <c r="BH357" s="238"/>
      <c r="BI357" s="238"/>
      <c r="BJ357" s="238"/>
      <c r="BK357" s="238"/>
      <c r="BL357" s="238"/>
      <c r="BM357" s="238"/>
      <c r="BN357" s="458"/>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1" t="s">
        <v>1068</v>
      </c>
    </row>
    <row r="359" spans="1:122" outlineLevel="2">
      <c r="B359" s="51" t="s">
        <v>1104</v>
      </c>
      <c r="C359" s="240">
        <f t="shared" si="263"/>
        <v>0</v>
      </c>
      <c r="D359" s="240">
        <f t="shared" si="264"/>
        <v>0</v>
      </c>
      <c r="E359" s="240">
        <f t="shared" si="265"/>
        <v>0</v>
      </c>
      <c r="F359" s="240">
        <f t="shared" si="266"/>
        <v>0</v>
      </c>
      <c r="G359" s="240">
        <f t="shared" si="267"/>
        <v>0</v>
      </c>
      <c r="H359" s="240">
        <f t="shared" si="268"/>
        <v>0</v>
      </c>
      <c r="I359" s="240">
        <f t="shared" si="269"/>
        <v>0</v>
      </c>
      <c r="J359" s="240">
        <f t="shared" si="270"/>
        <v>0</v>
      </c>
      <c r="K359" s="240">
        <f t="shared" si="271"/>
        <v>0</v>
      </c>
      <c r="L359" s="240">
        <f t="shared" si="272"/>
        <v>0</v>
      </c>
      <c r="M359" s="240">
        <f t="shared" si="273"/>
        <v>0</v>
      </c>
      <c r="N359" s="240">
        <f t="shared" si="274"/>
        <v>0</v>
      </c>
      <c r="O359" s="240">
        <f t="shared" si="275"/>
        <v>0</v>
      </c>
      <c r="P359" s="240">
        <f t="shared" si="276"/>
        <v>0</v>
      </c>
      <c r="Q359" s="240">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1137</v>
      </c>
    </row>
    <row r="364" spans="1:122" ht="80"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1134</v>
      </c>
      <c r="C370" s="236" t="s">
        <v>6</v>
      </c>
      <c r="D370" s="236" t="str">
        <f>C370</f>
        <v>0:1</v>
      </c>
      <c r="E370" s="235" t="s">
        <v>8</v>
      </c>
      <c r="F370" s="235" t="s">
        <v>163</v>
      </c>
      <c r="G370" s="235" t="s">
        <v>178</v>
      </c>
      <c r="H370" s="235" t="s">
        <v>240</v>
      </c>
      <c r="I370" s="235" t="s">
        <v>242</v>
      </c>
      <c r="J370" s="235"/>
      <c r="K370" s="235"/>
      <c r="L370" s="235"/>
      <c r="M370" s="235"/>
      <c r="N370" s="232"/>
      <c r="O370" s="232"/>
      <c r="P370" s="234" t="str">
        <f>C370</f>
        <v>0:1</v>
      </c>
      <c r="Q370" s="234" t="str">
        <f>D370</f>
        <v>0:1</v>
      </c>
      <c r="R370" s="233" t="str">
        <f>LEFT(E370,FIND(":",E370)-1)+i.TOLoffset_r2*(d.TOL-1)&amp;":"&amp;RIGHT(E370,LEN(E370)-FIND(":",E370))+i.TOLoffset_r2*(d.TOL-1)</f>
        <v>26:27</v>
      </c>
      <c r="S370" s="233" t="str">
        <f>LEFT(F370,FIND(":",F370)-1)+i.TOLoffset_r2*(d.TOL-1)&amp;":"&amp;RIGHT(F370,LEN(F370)-FIND(":",F370))+i.TOLoffset_r2*(d.TOL-1)</f>
        <v>27:28</v>
      </c>
      <c r="T370" s="233" t="str">
        <f>LEFT(G370,FIND(":",G370)-1)+i.TOLoffset_r2*(d.TOL-1)&amp;":"&amp;RIGHT(G370,LEN(G370)-FIND(":",G370))+i.TOLoffset_r2*(d.TOL-1)</f>
        <v>28:29</v>
      </c>
      <c r="U370" s="233" t="str">
        <f>LEFT(H370,FIND(":",H370)-1)+i.TOLoffset_r2*(d.TOL-1)&amp;":"&amp;RIGHT(H370,LEN(H370)-FIND(":",H370))+i.TOLoffset_r2*(d.TOL-1)</f>
        <v>29:30</v>
      </c>
      <c r="V370" s="233"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7"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1135</v>
      </c>
      <c r="C372" s="253"/>
      <c r="D372" s="253"/>
      <c r="E372" s="253"/>
      <c r="F372" s="253"/>
      <c r="G372" s="253"/>
      <c r="H372" s="253"/>
      <c r="I372" s="253"/>
      <c r="J372" s="253"/>
      <c r="K372" s="253"/>
      <c r="L372" s="253"/>
      <c r="M372" s="253"/>
      <c r="N372" s="253"/>
      <c r="O372" s="253"/>
      <c r="P372" s="256" t="str">
        <f>P370</f>
        <v>0:1</v>
      </c>
      <c r="Q372" s="256"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7" outlineLevel="1">
      <c r="B373" s="29"/>
      <c r="C373" s="149"/>
      <c r="D373" s="149"/>
      <c r="E373" s="149"/>
      <c r="F373" s="149"/>
      <c r="G373" s="149"/>
      <c r="H373" s="149"/>
      <c r="I373" s="149"/>
      <c r="J373" s="149"/>
      <c r="K373" s="149"/>
      <c r="L373" s="149"/>
      <c r="M373" s="149"/>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7"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8"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8">
        <f t="shared" ref="C733:D740" si="378">T733</f>
        <v>0</v>
      </c>
      <c r="D733" s="388">
        <f t="shared" si="378"/>
        <v>0</v>
      </c>
      <c r="G733" s="29" t="s">
        <v>1379</v>
      </c>
      <c r="H733" s="389">
        <v>0.35</v>
      </c>
      <c r="I733" s="389">
        <v>0.5</v>
      </c>
      <c r="J733" s="390">
        <v>1.5</v>
      </c>
      <c r="K733" s="390">
        <v>1.8</v>
      </c>
      <c r="L733" s="391">
        <f t="shared" ref="L733:M740" si="379">CHOOSE(d.Region,Y733,AA733,AC733)</f>
        <v>0</v>
      </c>
      <c r="M733" s="392">
        <f t="shared" si="379"/>
        <v>0</v>
      </c>
      <c r="N733" s="239">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369</v>
      </c>
      <c r="C734" s="388">
        <f t="shared" si="378"/>
        <v>0</v>
      </c>
      <c r="D734" s="388">
        <f t="shared" si="378"/>
        <v>0</v>
      </c>
      <c r="G734" s="29" t="s">
        <v>1380</v>
      </c>
      <c r="H734" s="398">
        <f>H733</f>
        <v>0.35</v>
      </c>
      <c r="I734" s="398">
        <f>I733</f>
        <v>0.5</v>
      </c>
      <c r="J734" s="399">
        <f t="shared" ref="J734:K740" si="381">J733</f>
        <v>1.5</v>
      </c>
      <c r="K734" s="399">
        <f t="shared" si="381"/>
        <v>1.8</v>
      </c>
      <c r="L734" s="400">
        <f t="shared" si="379"/>
        <v>0</v>
      </c>
      <c r="M734" s="401">
        <f t="shared" si="379"/>
        <v>0</v>
      </c>
      <c r="N734" s="31"/>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1050</v>
      </c>
      <c r="C735" s="388">
        <f t="shared" si="378"/>
        <v>0</v>
      </c>
      <c r="D735" s="388">
        <f t="shared" si="378"/>
        <v>0</v>
      </c>
      <c r="G735" s="29"/>
      <c r="H735" s="398">
        <f>H734</f>
        <v>0.35</v>
      </c>
      <c r="I735" s="398">
        <f t="shared" ref="I735:I740" si="383">I734</f>
        <v>0.5</v>
      </c>
      <c r="J735" s="399">
        <f t="shared" si="381"/>
        <v>1.5</v>
      </c>
      <c r="K735" s="399">
        <f t="shared" si="381"/>
        <v>1.8</v>
      </c>
      <c r="L735" s="400">
        <f t="shared" si="379"/>
        <v>0</v>
      </c>
      <c r="M735" s="401">
        <f t="shared" si="379"/>
        <v>0</v>
      </c>
      <c r="N735" s="31"/>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1381</v>
      </c>
      <c r="C736" s="388">
        <f t="shared" si="378"/>
        <v>0</v>
      </c>
      <c r="D736" s="388">
        <f t="shared" si="378"/>
        <v>0</v>
      </c>
      <c r="G736" s="29"/>
      <c r="H736" s="398">
        <f>H735</f>
        <v>0.35</v>
      </c>
      <c r="I736" s="398">
        <f t="shared" si="383"/>
        <v>0.5</v>
      </c>
      <c r="J736" s="399">
        <f t="shared" si="381"/>
        <v>1.5</v>
      </c>
      <c r="K736" s="399">
        <f t="shared" si="381"/>
        <v>1.8</v>
      </c>
      <c r="L736" s="407">
        <f t="shared" si="379"/>
        <v>0</v>
      </c>
      <c r="M736" s="408">
        <f t="shared" si="379"/>
        <v>0</v>
      </c>
      <c r="N736" s="31"/>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857</v>
      </c>
      <c r="B737" t="s">
        <v>846</v>
      </c>
      <c r="C737" s="388">
        <f t="shared" si="378"/>
        <v>0</v>
      </c>
      <c r="D737" s="388">
        <f t="shared" si="378"/>
        <v>0</v>
      </c>
      <c r="G737" s="29" t="s">
        <v>1379</v>
      </c>
      <c r="H737" s="389">
        <v>0.5</v>
      </c>
      <c r="I737" s="398">
        <f t="shared" si="383"/>
        <v>0.5</v>
      </c>
      <c r="J737" s="399">
        <f t="shared" si="381"/>
        <v>1.5</v>
      </c>
      <c r="K737" s="399">
        <f t="shared" si="381"/>
        <v>1.8</v>
      </c>
      <c r="L737" s="391">
        <f t="shared" si="379"/>
        <v>0</v>
      </c>
      <c r="M737" s="392">
        <f t="shared" si="379"/>
        <v>0</v>
      </c>
      <c r="N737" s="239">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369</v>
      </c>
      <c r="C738" s="388">
        <f t="shared" si="378"/>
        <v>0</v>
      </c>
      <c r="D738" s="388">
        <f t="shared" si="378"/>
        <v>0</v>
      </c>
      <c r="G738" s="29" t="s">
        <v>1380</v>
      </c>
      <c r="H738" s="398">
        <f>H737</f>
        <v>0.5</v>
      </c>
      <c r="I738" s="398">
        <f t="shared" si="383"/>
        <v>0.5</v>
      </c>
      <c r="J738" s="399">
        <f t="shared" si="381"/>
        <v>1.5</v>
      </c>
      <c r="K738" s="399">
        <f t="shared" si="381"/>
        <v>1.8</v>
      </c>
      <c r="L738" s="400">
        <f t="shared" si="379"/>
        <v>0</v>
      </c>
      <c r="M738" s="401">
        <f t="shared" si="379"/>
        <v>0</v>
      </c>
      <c r="N738" s="31"/>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1050</v>
      </c>
      <c r="C739" s="388">
        <f t="shared" si="378"/>
        <v>0</v>
      </c>
      <c r="D739" s="388">
        <f t="shared" si="378"/>
        <v>0</v>
      </c>
      <c r="G739" s="29"/>
      <c r="H739" s="398">
        <f>H738</f>
        <v>0.5</v>
      </c>
      <c r="I739" s="398">
        <f t="shared" si="383"/>
        <v>0.5</v>
      </c>
      <c r="J739" s="399">
        <f t="shared" si="381"/>
        <v>1.5</v>
      </c>
      <c r="K739" s="399">
        <f t="shared" si="381"/>
        <v>1.8</v>
      </c>
      <c r="L739" s="400">
        <f t="shared" si="379"/>
        <v>0</v>
      </c>
      <c r="M739" s="401">
        <f t="shared" si="379"/>
        <v>0</v>
      </c>
      <c r="N739" s="31"/>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1381</v>
      </c>
      <c r="C740" s="388">
        <f t="shared" si="378"/>
        <v>0</v>
      </c>
      <c r="D740" s="388">
        <f t="shared" si="378"/>
        <v>0</v>
      </c>
      <c r="G740" s="29"/>
      <c r="H740" s="398">
        <f>H739</f>
        <v>0.5</v>
      </c>
      <c r="I740" s="398">
        <f t="shared" si="383"/>
        <v>0.5</v>
      </c>
      <c r="J740" s="399">
        <f t="shared" si="381"/>
        <v>1.5</v>
      </c>
      <c r="K740" s="399">
        <f t="shared" si="381"/>
        <v>1.8</v>
      </c>
      <c r="L740" s="407">
        <f t="shared" si="379"/>
        <v>0</v>
      </c>
      <c r="M740" s="408">
        <f t="shared" si="379"/>
        <v>0</v>
      </c>
      <c r="N740" s="31"/>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40" outlineLevel="1">
      <c r="Y741" s="411" t="s">
        <v>1382</v>
      </c>
      <c r="Z741" s="412"/>
      <c r="AA741" s="412"/>
      <c r="AB741" s="412"/>
      <c r="AC741" s="412"/>
      <c r="AD741" s="412"/>
    </row>
    <row r="743" spans="1:30">
      <c r="A743" s="184"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1094</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1653</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857</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5"/>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2" t="s">
        <v>1093</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1094</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1653</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857</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5"/>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2" t="s">
        <v>1093</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1094</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1653</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857</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5"/>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baseColWidth="10" defaultColWidth="8.832031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50"/>
      <c r="B8" s="250" t="s">
        <v>947</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3"/>
      <c r="V8" s="273"/>
      <c r="W8" s="273"/>
      <c r="X8" s="273"/>
      <c r="Y8" s="273"/>
      <c r="Z8" s="273"/>
      <c r="AA8" s="273"/>
      <c r="AB8" s="273"/>
      <c r="AC8" s="273"/>
      <c r="AD8" s="273"/>
      <c r="AE8" s="273"/>
      <c r="AF8" s="273"/>
      <c r="AG8" s="273"/>
      <c r="AH8" s="273"/>
      <c r="AI8" s="273"/>
      <c r="AJ8" s="273"/>
      <c r="AK8" s="273"/>
      <c r="AL8" s="273"/>
      <c r="AM8" s="274" t="s">
        <v>930</v>
      </c>
      <c r="AN8" s="274"/>
      <c r="AO8" s="274"/>
      <c r="AP8" s="274" t="s">
        <v>1801</v>
      </c>
      <c r="AQ8" s="274"/>
      <c r="AR8" s="274"/>
      <c r="AS8" s="274" t="s">
        <v>1802</v>
      </c>
      <c r="AT8" s="274"/>
      <c r="AU8" s="274"/>
    </row>
    <row r="9" spans="1:73" outlineLevel="1" collapsed="1">
      <c r="A9" s="250"/>
      <c r="B9" s="250"/>
      <c r="C9" s="275" t="s">
        <v>948</v>
      </c>
      <c r="D9" s="275" t="s">
        <v>949</v>
      </c>
      <c r="E9" s="275" t="s">
        <v>950</v>
      </c>
      <c r="F9" s="275" t="s">
        <v>948</v>
      </c>
      <c r="G9" s="275" t="s">
        <v>949</v>
      </c>
      <c r="H9" s="275" t="s">
        <v>950</v>
      </c>
      <c r="I9" s="275" t="s">
        <v>948</v>
      </c>
      <c r="J9" s="275" t="s">
        <v>949</v>
      </c>
      <c r="K9" s="275" t="s">
        <v>950</v>
      </c>
      <c r="L9" s="275" t="s">
        <v>948</v>
      </c>
      <c r="M9" s="275" t="s">
        <v>949</v>
      </c>
      <c r="N9" s="275" t="s">
        <v>950</v>
      </c>
      <c r="O9" s="275" t="s">
        <v>948</v>
      </c>
      <c r="P9" s="275" t="s">
        <v>949</v>
      </c>
      <c r="Q9" s="275" t="s">
        <v>950</v>
      </c>
      <c r="R9" s="275" t="s">
        <v>948</v>
      </c>
      <c r="S9" s="275" t="s">
        <v>949</v>
      </c>
      <c r="T9" s="275" t="s">
        <v>950</v>
      </c>
      <c r="U9" s="275" t="s">
        <v>948</v>
      </c>
      <c r="V9" s="275" t="s">
        <v>949</v>
      </c>
      <c r="W9" s="275" t="s">
        <v>950</v>
      </c>
      <c r="X9" s="275" t="s">
        <v>948</v>
      </c>
      <c r="Y9" s="275" t="s">
        <v>949</v>
      </c>
      <c r="Z9" s="275" t="s">
        <v>950</v>
      </c>
      <c r="AA9" s="275" t="s">
        <v>948</v>
      </c>
      <c r="AB9" s="275" t="s">
        <v>949</v>
      </c>
      <c r="AC9" s="275" t="s">
        <v>950</v>
      </c>
      <c r="AD9" s="275" t="s">
        <v>948</v>
      </c>
      <c r="AE9" s="275" t="s">
        <v>949</v>
      </c>
      <c r="AF9" s="275" t="s">
        <v>950</v>
      </c>
      <c r="AG9" s="275" t="s">
        <v>948</v>
      </c>
      <c r="AH9" s="275" t="s">
        <v>949</v>
      </c>
      <c r="AI9" s="275" t="s">
        <v>950</v>
      </c>
      <c r="AJ9" s="275" t="s">
        <v>948</v>
      </c>
      <c r="AK9" s="275" t="s">
        <v>949</v>
      </c>
      <c r="AL9" s="275" t="s">
        <v>950</v>
      </c>
      <c r="AM9" s="275" t="s">
        <v>948</v>
      </c>
      <c r="AN9" s="275" t="s">
        <v>949</v>
      </c>
      <c r="AO9" s="275" t="s">
        <v>950</v>
      </c>
      <c r="AP9" s="275" t="s">
        <v>948</v>
      </c>
      <c r="AQ9" s="275" t="s">
        <v>949</v>
      </c>
      <c r="AR9" s="275" t="s">
        <v>950</v>
      </c>
      <c r="AS9" s="275" t="s">
        <v>948</v>
      </c>
      <c r="AT9" s="275" t="s">
        <v>949</v>
      </c>
      <c r="AU9" s="275" t="s">
        <v>950</v>
      </c>
    </row>
    <row r="10" spans="1:73" outlineLevel="1">
      <c r="A10" s="250"/>
      <c r="B10" s="250" t="s">
        <v>1124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50"/>
      <c r="V10" s="250"/>
      <c r="W10" s="250"/>
      <c r="X10" s="250"/>
      <c r="Y10" s="250"/>
      <c r="Z10" s="250"/>
      <c r="AA10" s="250"/>
      <c r="AB10" s="250"/>
      <c r="AC10" s="250"/>
      <c r="AD10" s="250"/>
      <c r="AE10" s="250"/>
      <c r="AF10" s="250"/>
      <c r="AG10" s="250"/>
      <c r="AH10" s="250"/>
      <c r="AI10" s="250"/>
      <c r="AJ10" s="250"/>
      <c r="AK10" s="250"/>
      <c r="AL10" s="250"/>
      <c r="AM10" s="268"/>
      <c r="AN10" s="268"/>
      <c r="AO10" s="268"/>
      <c r="AP10" s="268">
        <v>43600</v>
      </c>
      <c r="AQ10" s="268">
        <v>43634</v>
      </c>
      <c r="AR10" s="268">
        <v>43669</v>
      </c>
      <c r="AS10" s="268"/>
      <c r="AT10" s="268"/>
      <c r="AU10" s="268"/>
    </row>
    <row r="11" spans="1:73" outlineLevel="1" collapsed="1">
      <c r="A11" s="250">
        <v>1</v>
      </c>
      <c r="B11" s="270" t="s">
        <v>942</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69">
        <v>36</v>
      </c>
      <c r="AN11" s="269">
        <v>40</v>
      </c>
      <c r="AO11" s="269">
        <v>44</v>
      </c>
      <c r="AP11" s="269">
        <v>35</v>
      </c>
      <c r="AQ11" s="269">
        <v>39</v>
      </c>
      <c r="AR11" s="269">
        <v>43</v>
      </c>
      <c r="AS11" s="269">
        <v>34</v>
      </c>
      <c r="AT11" s="269">
        <v>38</v>
      </c>
      <c r="AU11" s="269">
        <v>42</v>
      </c>
    </row>
    <row r="12" spans="1:73" outlineLevel="1" collapsed="1">
      <c r="A12" s="250">
        <f t="shared" ref="A12:A21" ca="1" si="3">OFFSET(A12,-1,0)+1</f>
        <v>2</v>
      </c>
      <c r="B12" s="270" t="s">
        <v>943</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50">
        <f t="shared" ca="1" si="3"/>
        <v>3</v>
      </c>
      <c r="B13" s="270" t="s">
        <v>953</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50"/>
      <c r="V13" s="250"/>
      <c r="W13" s="250"/>
      <c r="X13" s="250"/>
      <c r="Y13" s="250"/>
      <c r="Z13" s="250"/>
      <c r="AA13" s="250"/>
      <c r="AB13" s="250"/>
      <c r="AC13" s="250"/>
      <c r="AD13" s="250"/>
      <c r="AE13" s="250"/>
      <c r="AF13" s="250"/>
      <c r="AG13" s="250"/>
      <c r="AH13" s="250"/>
      <c r="AI13" s="250"/>
      <c r="AJ13" s="250"/>
      <c r="AK13" s="250"/>
      <c r="AL13" s="250"/>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50">
        <f t="shared" ca="1" si="3"/>
        <v>4</v>
      </c>
      <c r="B14" s="270" t="s">
        <v>1118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50"/>
      <c r="V14" s="250"/>
      <c r="W14" s="250"/>
      <c r="X14" s="250"/>
      <c r="Y14" s="250"/>
      <c r="Z14" s="250"/>
      <c r="AA14" s="250"/>
      <c r="AB14" s="250"/>
      <c r="AC14" s="250"/>
      <c r="AD14" s="250"/>
      <c r="AE14" s="250"/>
      <c r="AF14" s="250"/>
      <c r="AG14" s="250"/>
      <c r="AH14" s="250"/>
      <c r="AI14" s="250"/>
      <c r="AJ14" s="250"/>
      <c r="AK14" s="250"/>
      <c r="AL14" s="250"/>
      <c r="AM14" s="269"/>
      <c r="AN14" s="269"/>
      <c r="AO14" s="269"/>
      <c r="AP14" s="269"/>
      <c r="AQ14" s="269"/>
      <c r="AR14" s="269"/>
      <c r="AS14" s="269"/>
      <c r="AT14" s="269"/>
      <c r="AU14" s="269"/>
    </row>
    <row r="15" spans="1:73" outlineLevel="1">
      <c r="A15" s="250">
        <f t="shared" ca="1" si="3"/>
        <v>5</v>
      </c>
      <c r="B15" s="270" t="s">
        <v>1668</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0" t="s">
        <v>944</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50"/>
      <c r="V16" s="250"/>
      <c r="W16" s="250"/>
      <c r="X16" s="250"/>
      <c r="Y16" s="250"/>
      <c r="Z16" s="250"/>
      <c r="AA16" s="250"/>
      <c r="AB16" s="250"/>
      <c r="AC16" s="250"/>
      <c r="AD16" s="250"/>
      <c r="AE16" s="250"/>
      <c r="AF16" s="250"/>
      <c r="AG16" s="250"/>
      <c r="AH16" s="250"/>
      <c r="AI16" s="250"/>
      <c r="AJ16" s="250"/>
      <c r="AK16" s="250"/>
      <c r="AL16" s="250"/>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50">
        <f t="shared" ca="1" si="3"/>
        <v>7</v>
      </c>
      <c r="B17" s="270" t="s">
        <v>945</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50"/>
      <c r="V17" s="250"/>
      <c r="W17" s="250"/>
      <c r="X17" s="250"/>
      <c r="Y17" s="250"/>
      <c r="Z17" s="250"/>
      <c r="AA17" s="250"/>
      <c r="AB17" s="250"/>
      <c r="AC17" s="250"/>
      <c r="AD17" s="250"/>
      <c r="AE17" s="250"/>
      <c r="AF17" s="250"/>
      <c r="AG17" s="250"/>
      <c r="AH17" s="250"/>
      <c r="AI17" s="250"/>
      <c r="AJ17" s="250"/>
      <c r="AK17" s="250"/>
      <c r="AL17" s="250"/>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50">
        <f t="shared" ca="1" si="3"/>
        <v>8</v>
      </c>
      <c r="B18" s="270" t="s">
        <v>946</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50"/>
      <c r="V18" s="250"/>
      <c r="W18" s="250"/>
      <c r="X18" s="250"/>
      <c r="Y18" s="250"/>
      <c r="Z18" s="250"/>
      <c r="AA18" s="250"/>
      <c r="AB18" s="250"/>
      <c r="AC18" s="250"/>
      <c r="AD18" s="250"/>
      <c r="AE18" s="250"/>
      <c r="AF18" s="250"/>
      <c r="AG18" s="250"/>
      <c r="AH18" s="250"/>
      <c r="AI18" s="250"/>
      <c r="AJ18" s="250"/>
      <c r="AK18" s="250"/>
      <c r="AL18" s="250"/>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50" customFormat="1" outlineLevel="1">
      <c r="A19" s="250">
        <f t="shared" ca="1" si="3"/>
        <v>9</v>
      </c>
      <c r="B19" s="270" t="s">
        <v>1067</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31" t="e">
        <f t="shared" ref="U19" si="16">C19&amp;":"&amp;C19+1</f>
        <v>#DIV/0!</v>
      </c>
      <c r="V19" s="531" t="e">
        <f t="shared" ref="V19" si="17">D19&amp;":"&amp;D19+1</f>
        <v>#DIV/0!</v>
      </c>
      <c r="W19" s="531" t="e">
        <f t="shared" ref="W19" si="18">E19&amp;":"&amp;E19+1</f>
        <v>#DIV/0!</v>
      </c>
      <c r="X19" s="531"/>
      <c r="Y19" s="531"/>
      <c r="Z19" s="531"/>
      <c r="AA19" s="531"/>
      <c r="AB19" s="531"/>
      <c r="AC19" s="531"/>
      <c r="AD19" s="531"/>
      <c r="AE19" s="531"/>
      <c r="AF19" s="531"/>
      <c r="AG19" s="531"/>
      <c r="AH19" s="531"/>
      <c r="AI19" s="531"/>
      <c r="AJ19" s="531"/>
      <c r="AK19" s="531"/>
      <c r="AL19" s="531"/>
      <c r="AM19" s="532" t="e">
        <f t="shared" ref="AM19" si="19">AX19</f>
        <v>#DIV/0!</v>
      </c>
      <c r="AN19" s="532" t="e">
        <f t="shared" ref="AN19" si="20">AY19</f>
        <v>#DIV/0!</v>
      </c>
      <c r="AO19" s="532" t="e">
        <f t="shared" ref="AO19" si="21">AZ19</f>
        <v>#DIV/0!</v>
      </c>
      <c r="AP19" s="532" t="e">
        <f t="shared" ref="AP19" si="22">BA19</f>
        <v>#DIV/0!</v>
      </c>
      <c r="AQ19" s="532" t="e">
        <f t="shared" ref="AQ19" si="23">BB19</f>
        <v>#DIV/0!</v>
      </c>
      <c r="AR19" s="532" t="e">
        <f t="shared" ref="AR19" si="24">BC19</f>
        <v>#DIV/0!</v>
      </c>
      <c r="AS19" s="532" t="e">
        <f t="shared" ref="AS19" si="25">BD19</f>
        <v>#DIV/0!</v>
      </c>
      <c r="AT19" s="532" t="e">
        <f t="shared" ref="AT19" si="26">BE19</f>
        <v>#DIV/0!</v>
      </c>
      <c r="AU19" s="532"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69"/>
      <c r="BJ19" s="269"/>
      <c r="BK19" s="269"/>
      <c r="BL19" s="269"/>
      <c r="BM19" s="269"/>
      <c r="BN19" s="269"/>
      <c r="BO19" s="269"/>
      <c r="BP19" s="269"/>
      <c r="BQ19" s="269"/>
    </row>
    <row r="20" spans="1:69" s="250" customFormat="1" outlineLevel="1">
      <c r="A20" s="250">
        <f t="shared" ca="1" si="3"/>
        <v>10</v>
      </c>
      <c r="B20" s="270" t="s">
        <v>1668</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31" t="e">
        <f t="shared" ref="U20:W38" si="29">C20&amp;":"&amp;C20+1</f>
        <v>#DIV/0!</v>
      </c>
      <c r="V20" s="531" t="e">
        <f t="shared" si="29"/>
        <v>#DIV/0!</v>
      </c>
      <c r="W20" s="531" t="e">
        <f t="shared" si="29"/>
        <v>#DIV/0!</v>
      </c>
      <c r="X20" s="531"/>
      <c r="Y20" s="531"/>
      <c r="Z20" s="531"/>
      <c r="AA20" s="531"/>
      <c r="AB20" s="531"/>
      <c r="AC20" s="531"/>
      <c r="AD20" s="531"/>
      <c r="AE20" s="531"/>
      <c r="AF20" s="531"/>
      <c r="AG20" s="531"/>
      <c r="AH20" s="531"/>
      <c r="AI20" s="531"/>
      <c r="AJ20" s="531"/>
      <c r="AK20" s="531"/>
      <c r="AL20" s="531"/>
      <c r="AM20" s="532" t="e">
        <f t="shared" ref="AM20:AU38" si="30">AX20</f>
        <v>#DIV/0!</v>
      </c>
      <c r="AN20" s="532" t="e">
        <f t="shared" si="30"/>
        <v>#DIV/0!</v>
      </c>
      <c r="AO20" s="532" t="e">
        <f t="shared" si="30"/>
        <v>#DIV/0!</v>
      </c>
      <c r="AP20" s="532" t="e">
        <f t="shared" si="30"/>
        <v>#DIV/0!</v>
      </c>
      <c r="AQ20" s="532" t="e">
        <f t="shared" si="30"/>
        <v>#DIV/0!</v>
      </c>
      <c r="AR20" s="532" t="e">
        <f t="shared" si="30"/>
        <v>#DIV/0!</v>
      </c>
      <c r="AS20" s="532" t="e">
        <f t="shared" si="30"/>
        <v>#DIV/0!</v>
      </c>
      <c r="AT20" s="532" t="e">
        <f t="shared" si="30"/>
        <v>#DIV/0!</v>
      </c>
      <c r="AU20" s="532"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69">
        <v>58</v>
      </c>
      <c r="BJ20" s="269">
        <v>66</v>
      </c>
      <c r="BK20" s="269">
        <v>72</v>
      </c>
      <c r="BL20" s="269">
        <v>62</v>
      </c>
      <c r="BM20" s="269">
        <v>67</v>
      </c>
      <c r="BN20" s="269">
        <v>72</v>
      </c>
      <c r="BO20" s="269">
        <v>58</v>
      </c>
      <c r="BP20" s="269">
        <v>63</v>
      </c>
      <c r="BQ20" s="269">
        <v>68</v>
      </c>
    </row>
    <row r="21" spans="1:69" s="250" customFormat="1" outlineLevel="1" collapsed="1">
      <c r="A21" s="250">
        <f t="shared" ca="1" si="3"/>
        <v>11</v>
      </c>
      <c r="B21" s="270" t="s">
        <v>1669</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31" t="e">
        <f t="shared" si="29"/>
        <v>#DIV/0!</v>
      </c>
      <c r="V21" s="531" t="e">
        <f t="shared" si="29"/>
        <v>#DIV/0!</v>
      </c>
      <c r="W21" s="531" t="e">
        <f t="shared" si="29"/>
        <v>#DIV/0!</v>
      </c>
      <c r="X21" s="531"/>
      <c r="Y21" s="531"/>
      <c r="Z21" s="531"/>
      <c r="AA21" s="531"/>
      <c r="AB21" s="531"/>
      <c r="AC21" s="531"/>
      <c r="AD21" s="531"/>
      <c r="AE21" s="531"/>
      <c r="AF21" s="531"/>
      <c r="AG21" s="531"/>
      <c r="AH21" s="531"/>
      <c r="AI21" s="531"/>
      <c r="AJ21" s="531"/>
      <c r="AK21" s="531"/>
      <c r="AL21" s="531"/>
      <c r="AM21" s="532" t="e">
        <f t="shared" si="30"/>
        <v>#DIV/0!</v>
      </c>
      <c r="AN21" s="532" t="e">
        <f t="shared" si="30"/>
        <v>#DIV/0!</v>
      </c>
      <c r="AO21" s="532" t="e">
        <f t="shared" si="30"/>
        <v>#DIV/0!</v>
      </c>
      <c r="AP21" s="532" t="e">
        <f t="shared" si="30"/>
        <v>#DIV/0!</v>
      </c>
      <c r="AQ21" s="532" t="e">
        <f t="shared" si="30"/>
        <v>#DIV/0!</v>
      </c>
      <c r="AR21" s="532" t="e">
        <f t="shared" si="30"/>
        <v>#DIV/0!</v>
      </c>
      <c r="AS21" s="532" t="e">
        <f t="shared" si="30"/>
        <v>#DIV/0!</v>
      </c>
      <c r="AT21" s="532" t="e">
        <f t="shared" si="30"/>
        <v>#DIV/0!</v>
      </c>
      <c r="AU21" s="532"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69">
        <v>74</v>
      </c>
      <c r="BJ21" s="269">
        <v>82</v>
      </c>
      <c r="BK21" s="269">
        <v>88</v>
      </c>
      <c r="BL21" s="269">
        <v>76</v>
      </c>
      <c r="BM21" s="269">
        <v>81</v>
      </c>
      <c r="BN21" s="269">
        <v>86</v>
      </c>
      <c r="BO21" s="269">
        <v>74</v>
      </c>
      <c r="BP21" s="269">
        <v>79</v>
      </c>
      <c r="BQ21" s="269">
        <v>84</v>
      </c>
    </row>
    <row r="22" spans="1:69" s="250" customFormat="1" outlineLevel="1" collapsed="1">
      <c r="A22" s="250">
        <f t="shared" ref="A22:A43" ca="1" si="31">OFFSET(A22,-1,0)+1</f>
        <v>12</v>
      </c>
      <c r="B22" s="270" t="s">
        <v>1670</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31" t="e">
        <f t="shared" si="29"/>
        <v>#DIV/0!</v>
      </c>
      <c r="V22" s="531" t="e">
        <f t="shared" si="29"/>
        <v>#DIV/0!</v>
      </c>
      <c r="W22" s="531" t="e">
        <f t="shared" si="29"/>
        <v>#DIV/0!</v>
      </c>
      <c r="X22" s="531"/>
      <c r="Y22" s="531"/>
      <c r="Z22" s="531"/>
      <c r="AA22" s="531"/>
      <c r="AB22" s="531"/>
      <c r="AC22" s="531"/>
      <c r="AD22" s="531"/>
      <c r="AE22" s="531"/>
      <c r="AF22" s="531"/>
      <c r="AG22" s="531"/>
      <c r="AH22" s="531"/>
      <c r="AI22" s="531"/>
      <c r="AJ22" s="531"/>
      <c r="AK22" s="531"/>
      <c r="AL22" s="531"/>
      <c r="AM22" s="532" t="e">
        <f t="shared" si="30"/>
        <v>#DIV/0!</v>
      </c>
      <c r="AN22" s="532" t="e">
        <f t="shared" si="30"/>
        <v>#DIV/0!</v>
      </c>
      <c r="AO22" s="532" t="e">
        <f t="shared" si="30"/>
        <v>#DIV/0!</v>
      </c>
      <c r="AP22" s="532" t="e">
        <f t="shared" si="30"/>
        <v>#DIV/0!</v>
      </c>
      <c r="AQ22" s="532" t="e">
        <f t="shared" si="30"/>
        <v>#DIV/0!</v>
      </c>
      <c r="AR22" s="532" t="e">
        <f t="shared" si="30"/>
        <v>#DIV/0!</v>
      </c>
      <c r="AS22" s="532" t="e">
        <f t="shared" si="30"/>
        <v>#DIV/0!</v>
      </c>
      <c r="AT22" s="532" t="e">
        <f t="shared" si="30"/>
        <v>#DIV/0!</v>
      </c>
      <c r="AU22" s="532"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69">
        <v>83</v>
      </c>
      <c r="BJ22" s="269">
        <v>91</v>
      </c>
      <c r="BK22" s="269">
        <v>97</v>
      </c>
      <c r="BL22" s="269">
        <v>85</v>
      </c>
      <c r="BM22" s="269">
        <v>90</v>
      </c>
      <c r="BN22" s="269">
        <v>95</v>
      </c>
      <c r="BO22" s="269">
        <v>83</v>
      </c>
      <c r="BP22" s="269">
        <v>88</v>
      </c>
      <c r="BQ22" s="269">
        <v>93</v>
      </c>
    </row>
    <row r="23" spans="1:69" s="250" customFormat="1" outlineLevel="1" collapsed="1">
      <c r="A23" s="250">
        <f t="shared" ca="1" si="31"/>
        <v>13</v>
      </c>
      <c r="B23" s="270" t="s">
        <v>1672</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31" t="e">
        <f t="shared" si="29"/>
        <v>#DIV/0!</v>
      </c>
      <c r="V23" s="531" t="e">
        <f t="shared" si="29"/>
        <v>#DIV/0!</v>
      </c>
      <c r="W23" s="531" t="e">
        <f t="shared" si="29"/>
        <v>#DIV/0!</v>
      </c>
      <c r="X23" s="531"/>
      <c r="Y23" s="531"/>
      <c r="Z23" s="531"/>
      <c r="AA23" s="531"/>
      <c r="AB23" s="531"/>
      <c r="AC23" s="531"/>
      <c r="AD23" s="531"/>
      <c r="AE23" s="531"/>
      <c r="AF23" s="531"/>
      <c r="AG23" s="531"/>
      <c r="AH23" s="531"/>
      <c r="AI23" s="531"/>
      <c r="AJ23" s="531"/>
      <c r="AK23" s="531"/>
      <c r="AL23" s="531"/>
      <c r="AM23" s="532" t="e">
        <f t="shared" si="30"/>
        <v>#DIV/0!</v>
      </c>
      <c r="AN23" s="532" t="e">
        <f t="shared" si="30"/>
        <v>#DIV/0!</v>
      </c>
      <c r="AO23" s="532" t="e">
        <f t="shared" si="30"/>
        <v>#DIV/0!</v>
      </c>
      <c r="AP23" s="532" t="e">
        <f t="shared" si="30"/>
        <v>#DIV/0!</v>
      </c>
      <c r="AQ23" s="532" t="e">
        <f t="shared" si="30"/>
        <v>#DIV/0!</v>
      </c>
      <c r="AR23" s="532" t="e">
        <f t="shared" si="30"/>
        <v>#DIV/0!</v>
      </c>
      <c r="AS23" s="532" t="e">
        <f t="shared" si="30"/>
        <v>#DIV/0!</v>
      </c>
      <c r="AT23" s="532" t="e">
        <f t="shared" si="30"/>
        <v>#DIV/0!</v>
      </c>
      <c r="AU23" s="532"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69">
        <v>99</v>
      </c>
      <c r="BJ23" s="269">
        <v>107</v>
      </c>
      <c r="BK23" s="269">
        <v>113</v>
      </c>
      <c r="BL23" s="269">
        <v>101</v>
      </c>
      <c r="BM23" s="269">
        <v>106</v>
      </c>
      <c r="BN23" s="269">
        <v>111</v>
      </c>
      <c r="BO23" s="269">
        <v>99</v>
      </c>
      <c r="BP23" s="269">
        <v>104</v>
      </c>
      <c r="BQ23" s="269">
        <v>109</v>
      </c>
    </row>
    <row r="24" spans="1:69" s="250" customFormat="1" outlineLevel="1">
      <c r="A24" s="250">
        <f t="shared" ca="1" si="31"/>
        <v>14</v>
      </c>
      <c r="B24" s="270" t="s">
        <v>1067</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31" t="e">
        <f t="shared" ref="U24" si="33">C24&amp;":"&amp;C24+1</f>
        <v>#DIV/0!</v>
      </c>
      <c r="V24" s="531" t="e">
        <f t="shared" ref="V24" si="34">D24&amp;":"&amp;D24+1</f>
        <v>#DIV/0!</v>
      </c>
      <c r="W24" s="531" t="e">
        <f t="shared" ref="W24" si="35">E24&amp;":"&amp;E24+1</f>
        <v>#DIV/0!</v>
      </c>
      <c r="X24" s="531"/>
      <c r="Y24" s="531"/>
      <c r="Z24" s="531"/>
      <c r="AA24" s="531"/>
      <c r="AB24" s="531"/>
      <c r="AC24" s="531"/>
      <c r="AD24" s="531"/>
      <c r="AE24" s="531"/>
      <c r="AF24" s="531"/>
      <c r="AG24" s="531"/>
      <c r="AH24" s="531"/>
      <c r="AI24" s="531"/>
      <c r="AJ24" s="531"/>
      <c r="AK24" s="531"/>
      <c r="AL24" s="531"/>
      <c r="AM24" s="532" t="e">
        <f t="shared" ref="AM24" si="36">AX24</f>
        <v>#DIV/0!</v>
      </c>
      <c r="AN24" s="532" t="e">
        <f t="shared" ref="AN24" si="37">AY24</f>
        <v>#DIV/0!</v>
      </c>
      <c r="AO24" s="532" t="e">
        <f t="shared" ref="AO24" si="38">AZ24</f>
        <v>#DIV/0!</v>
      </c>
      <c r="AP24" s="532" t="e">
        <f t="shared" ref="AP24" si="39">BA24</f>
        <v>#DIV/0!</v>
      </c>
      <c r="AQ24" s="532" t="e">
        <f t="shared" ref="AQ24" si="40">BB24</f>
        <v>#DIV/0!</v>
      </c>
      <c r="AR24" s="532" t="e">
        <f t="shared" ref="AR24" si="41">BC24</f>
        <v>#DIV/0!</v>
      </c>
      <c r="AS24" s="532" t="e">
        <f t="shared" ref="AS24" si="42">BD24</f>
        <v>#DIV/0!</v>
      </c>
      <c r="AT24" s="532" t="e">
        <f t="shared" ref="AT24" si="43">BE24</f>
        <v>#DIV/0!</v>
      </c>
      <c r="AU24" s="532"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69"/>
      <c r="BJ24" s="269"/>
      <c r="BK24" s="269"/>
      <c r="BL24" s="269"/>
      <c r="BM24" s="269"/>
      <c r="BN24" s="269"/>
      <c r="BO24" s="269"/>
      <c r="BP24" s="269"/>
      <c r="BQ24" s="269"/>
    </row>
    <row r="25" spans="1:69" s="250" customFormat="1" outlineLevel="1">
      <c r="A25" s="250">
        <f t="shared" ca="1" si="31"/>
        <v>15</v>
      </c>
      <c r="B25" s="270" t="s">
        <v>1668</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31" t="e">
        <f t="shared" si="29"/>
        <v>#DIV/0!</v>
      </c>
      <c r="V25" s="531" t="e">
        <f t="shared" si="29"/>
        <v>#DIV/0!</v>
      </c>
      <c r="W25" s="531" t="e">
        <f t="shared" si="29"/>
        <v>#DIV/0!</v>
      </c>
      <c r="X25" s="531"/>
      <c r="Y25" s="531"/>
      <c r="Z25" s="531"/>
      <c r="AA25" s="531"/>
      <c r="AB25" s="531"/>
      <c r="AC25" s="531"/>
      <c r="AD25" s="531"/>
      <c r="AE25" s="531"/>
      <c r="AF25" s="531"/>
      <c r="AG25" s="531"/>
      <c r="AH25" s="531"/>
      <c r="AI25" s="531"/>
      <c r="AJ25" s="531"/>
      <c r="AK25" s="531"/>
      <c r="AL25" s="531"/>
      <c r="AM25" s="532" t="e">
        <f t="shared" si="30"/>
        <v>#DIV/0!</v>
      </c>
      <c r="AN25" s="532" t="e">
        <f t="shared" si="30"/>
        <v>#DIV/0!</v>
      </c>
      <c r="AO25" s="532" t="e">
        <f t="shared" si="30"/>
        <v>#DIV/0!</v>
      </c>
      <c r="AP25" s="532" t="e">
        <f t="shared" si="30"/>
        <v>#DIV/0!</v>
      </c>
      <c r="AQ25" s="532" t="e">
        <f t="shared" si="30"/>
        <v>#DIV/0!</v>
      </c>
      <c r="AR25" s="532" t="e">
        <f t="shared" si="30"/>
        <v>#DIV/0!</v>
      </c>
      <c r="AS25" s="532" t="e">
        <f t="shared" si="30"/>
        <v>#DIV/0!</v>
      </c>
      <c r="AT25" s="532" t="e">
        <f t="shared" si="30"/>
        <v>#DIV/0!</v>
      </c>
      <c r="AU25" s="532"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69">
        <v>58</v>
      </c>
      <c r="BJ25" s="269">
        <v>66</v>
      </c>
      <c r="BK25" s="269">
        <v>72</v>
      </c>
      <c r="BL25" s="269">
        <v>62</v>
      </c>
      <c r="BM25" s="269">
        <v>67</v>
      </c>
      <c r="BN25" s="269">
        <v>72</v>
      </c>
      <c r="BO25" s="269">
        <v>58</v>
      </c>
      <c r="BP25" s="269">
        <v>63</v>
      </c>
      <c r="BQ25" s="269">
        <v>68</v>
      </c>
    </row>
    <row r="26" spans="1:69" s="250" customFormat="1" outlineLevel="1" collapsed="1">
      <c r="A26" s="250">
        <f t="shared" ca="1" si="31"/>
        <v>16</v>
      </c>
      <c r="B26" s="270" t="s">
        <v>1673</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31" t="e">
        <f t="shared" si="29"/>
        <v>#DIV/0!</v>
      </c>
      <c r="V26" s="531" t="e">
        <f t="shared" si="29"/>
        <v>#DIV/0!</v>
      </c>
      <c r="W26" s="531" t="e">
        <f t="shared" si="29"/>
        <v>#DIV/0!</v>
      </c>
      <c r="X26" s="531"/>
      <c r="Y26" s="531"/>
      <c r="Z26" s="531"/>
      <c r="AA26" s="531"/>
      <c r="AB26" s="531"/>
      <c r="AC26" s="531"/>
      <c r="AD26" s="531"/>
      <c r="AE26" s="531"/>
      <c r="AF26" s="531"/>
      <c r="AG26" s="531"/>
      <c r="AH26" s="531"/>
      <c r="AI26" s="531"/>
      <c r="AJ26" s="531"/>
      <c r="AK26" s="531"/>
      <c r="AL26" s="531"/>
      <c r="AM26" s="532" t="e">
        <f t="shared" si="30"/>
        <v>#DIV/0!</v>
      </c>
      <c r="AN26" s="532" t="e">
        <f t="shared" si="30"/>
        <v>#DIV/0!</v>
      </c>
      <c r="AO26" s="532" t="e">
        <f t="shared" si="30"/>
        <v>#DIV/0!</v>
      </c>
      <c r="AP26" s="532" t="e">
        <f t="shared" si="30"/>
        <v>#DIV/0!</v>
      </c>
      <c r="AQ26" s="532" t="e">
        <f t="shared" si="30"/>
        <v>#DIV/0!</v>
      </c>
      <c r="AR26" s="532" t="e">
        <f t="shared" si="30"/>
        <v>#DIV/0!</v>
      </c>
      <c r="AS26" s="532" t="e">
        <f t="shared" si="30"/>
        <v>#DIV/0!</v>
      </c>
      <c r="AT26" s="532" t="e">
        <f t="shared" si="30"/>
        <v>#DIV/0!</v>
      </c>
      <c r="AU26" s="532"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69">
        <v>74</v>
      </c>
      <c r="BJ26" s="269">
        <v>82</v>
      </c>
      <c r="BK26" s="269">
        <v>88</v>
      </c>
      <c r="BL26" s="269">
        <v>76</v>
      </c>
      <c r="BM26" s="269">
        <v>81</v>
      </c>
      <c r="BN26" s="269">
        <v>86</v>
      </c>
      <c r="BO26" s="269">
        <v>74</v>
      </c>
      <c r="BP26" s="269">
        <v>79</v>
      </c>
      <c r="BQ26" s="269">
        <v>84</v>
      </c>
    </row>
    <row r="27" spans="1:69" s="250" customFormat="1" outlineLevel="1" collapsed="1">
      <c r="A27" s="250">
        <f t="shared" ca="1" si="31"/>
        <v>17</v>
      </c>
      <c r="B27" s="270" t="s">
        <v>1670</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31" t="e">
        <f t="shared" si="29"/>
        <v>#DIV/0!</v>
      </c>
      <c r="V27" s="531" t="e">
        <f t="shared" si="29"/>
        <v>#DIV/0!</v>
      </c>
      <c r="W27" s="531" t="e">
        <f t="shared" si="29"/>
        <v>#DIV/0!</v>
      </c>
      <c r="X27" s="531"/>
      <c r="Y27" s="531"/>
      <c r="Z27" s="531"/>
      <c r="AA27" s="531"/>
      <c r="AB27" s="531"/>
      <c r="AC27" s="531"/>
      <c r="AD27" s="531"/>
      <c r="AE27" s="531"/>
      <c r="AF27" s="531"/>
      <c r="AG27" s="531"/>
      <c r="AH27" s="531"/>
      <c r="AI27" s="531"/>
      <c r="AJ27" s="531"/>
      <c r="AK27" s="531"/>
      <c r="AL27" s="531"/>
      <c r="AM27" s="532" t="e">
        <f t="shared" si="30"/>
        <v>#DIV/0!</v>
      </c>
      <c r="AN27" s="532" t="e">
        <f t="shared" si="30"/>
        <v>#DIV/0!</v>
      </c>
      <c r="AO27" s="532" t="e">
        <f t="shared" si="30"/>
        <v>#DIV/0!</v>
      </c>
      <c r="AP27" s="532" t="e">
        <f t="shared" si="30"/>
        <v>#DIV/0!</v>
      </c>
      <c r="AQ27" s="532" t="e">
        <f t="shared" si="30"/>
        <v>#DIV/0!</v>
      </c>
      <c r="AR27" s="532" t="e">
        <f t="shared" si="30"/>
        <v>#DIV/0!</v>
      </c>
      <c r="AS27" s="532" t="e">
        <f t="shared" si="30"/>
        <v>#DIV/0!</v>
      </c>
      <c r="AT27" s="532" t="e">
        <f t="shared" si="30"/>
        <v>#DIV/0!</v>
      </c>
      <c r="AU27" s="532"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69">
        <v>83</v>
      </c>
      <c r="BJ27" s="269">
        <v>91</v>
      </c>
      <c r="BK27" s="269">
        <v>97</v>
      </c>
      <c r="BL27" s="269">
        <v>85</v>
      </c>
      <c r="BM27" s="269">
        <v>90</v>
      </c>
      <c r="BN27" s="269">
        <v>95</v>
      </c>
      <c r="BO27" s="269">
        <v>83</v>
      </c>
      <c r="BP27" s="269">
        <v>88</v>
      </c>
      <c r="BQ27" s="269">
        <v>93</v>
      </c>
    </row>
    <row r="28" spans="1:69" s="250" customFormat="1" outlineLevel="1" collapsed="1">
      <c r="A28" s="250">
        <f t="shared" ca="1" si="31"/>
        <v>18</v>
      </c>
      <c r="B28" s="270" t="s">
        <v>1674</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31" t="e">
        <f t="shared" si="29"/>
        <v>#DIV/0!</v>
      </c>
      <c r="V28" s="531" t="e">
        <f t="shared" si="29"/>
        <v>#DIV/0!</v>
      </c>
      <c r="W28" s="531" t="e">
        <f t="shared" si="29"/>
        <v>#DIV/0!</v>
      </c>
      <c r="X28" s="531"/>
      <c r="Y28" s="531"/>
      <c r="Z28" s="531"/>
      <c r="AA28" s="531"/>
      <c r="AB28" s="531"/>
      <c r="AC28" s="531"/>
      <c r="AD28" s="531"/>
      <c r="AE28" s="531"/>
      <c r="AF28" s="531"/>
      <c r="AG28" s="531"/>
      <c r="AH28" s="531"/>
      <c r="AI28" s="531"/>
      <c r="AJ28" s="531"/>
      <c r="AK28" s="531"/>
      <c r="AL28" s="531"/>
      <c r="AM28" s="532" t="e">
        <f t="shared" si="30"/>
        <v>#DIV/0!</v>
      </c>
      <c r="AN28" s="532" t="e">
        <f t="shared" si="30"/>
        <v>#DIV/0!</v>
      </c>
      <c r="AO28" s="532" t="e">
        <f t="shared" si="30"/>
        <v>#DIV/0!</v>
      </c>
      <c r="AP28" s="532" t="e">
        <f t="shared" si="30"/>
        <v>#DIV/0!</v>
      </c>
      <c r="AQ28" s="532" t="e">
        <f t="shared" si="30"/>
        <v>#DIV/0!</v>
      </c>
      <c r="AR28" s="532" t="e">
        <f t="shared" si="30"/>
        <v>#DIV/0!</v>
      </c>
      <c r="AS28" s="532" t="e">
        <f t="shared" si="30"/>
        <v>#DIV/0!</v>
      </c>
      <c r="AT28" s="532" t="e">
        <f t="shared" si="30"/>
        <v>#DIV/0!</v>
      </c>
      <c r="AU28" s="532"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69">
        <v>99</v>
      </c>
      <c r="BJ28" s="269">
        <v>107</v>
      </c>
      <c r="BK28" s="269">
        <v>113</v>
      </c>
      <c r="BL28" s="269">
        <v>101</v>
      </c>
      <c r="BM28" s="269">
        <v>106</v>
      </c>
      <c r="BN28" s="269">
        <v>111</v>
      </c>
      <c r="BO28" s="269">
        <v>99</v>
      </c>
      <c r="BP28" s="269">
        <v>104</v>
      </c>
      <c r="BQ28" s="269">
        <v>109</v>
      </c>
    </row>
    <row r="29" spans="1:69" s="250" customFormat="1" outlineLevel="1">
      <c r="A29" s="250">
        <f t="shared" ca="1" si="31"/>
        <v>19</v>
      </c>
      <c r="B29" s="270" t="s">
        <v>1067</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31" t="e">
        <f t="shared" ref="U29" si="46">C29&amp;":"&amp;C29+1</f>
        <v>#DIV/0!</v>
      </c>
      <c r="V29" s="531" t="e">
        <f t="shared" ref="V29" si="47">D29&amp;":"&amp;D29+1</f>
        <v>#DIV/0!</v>
      </c>
      <c r="W29" s="531" t="e">
        <f t="shared" ref="W29" si="48">E29&amp;":"&amp;E29+1</f>
        <v>#DIV/0!</v>
      </c>
      <c r="X29" s="531"/>
      <c r="Y29" s="531"/>
      <c r="Z29" s="531"/>
      <c r="AA29" s="531"/>
      <c r="AB29" s="531"/>
      <c r="AC29" s="531"/>
      <c r="AD29" s="531"/>
      <c r="AE29" s="531"/>
      <c r="AF29" s="531"/>
      <c r="AG29" s="531"/>
      <c r="AH29" s="531"/>
      <c r="AI29" s="531"/>
      <c r="AJ29" s="531"/>
      <c r="AK29" s="531"/>
      <c r="AL29" s="531"/>
      <c r="AM29" s="532" t="e">
        <f t="shared" ref="AM29" si="49">AX29</f>
        <v>#DIV/0!</v>
      </c>
      <c r="AN29" s="532" t="e">
        <f t="shared" ref="AN29" si="50">AY29</f>
        <v>#DIV/0!</v>
      </c>
      <c r="AO29" s="532" t="e">
        <f t="shared" ref="AO29" si="51">AZ29</f>
        <v>#DIV/0!</v>
      </c>
      <c r="AP29" s="532" t="e">
        <f t="shared" ref="AP29" si="52">BA29</f>
        <v>#DIV/0!</v>
      </c>
      <c r="AQ29" s="532" t="e">
        <f t="shared" ref="AQ29" si="53">BB29</f>
        <v>#DIV/0!</v>
      </c>
      <c r="AR29" s="532" t="e">
        <f t="shared" ref="AR29" si="54">BC29</f>
        <v>#DIV/0!</v>
      </c>
      <c r="AS29" s="532" t="e">
        <f t="shared" ref="AS29" si="55">BD29</f>
        <v>#DIV/0!</v>
      </c>
      <c r="AT29" s="532" t="e">
        <f t="shared" ref="AT29" si="56">BE29</f>
        <v>#DIV/0!</v>
      </c>
      <c r="AU29" s="532"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69"/>
      <c r="BJ29" s="269"/>
      <c r="BK29" s="269"/>
      <c r="BL29" s="269"/>
      <c r="BM29" s="269"/>
      <c r="BN29" s="269"/>
      <c r="BO29" s="269"/>
      <c r="BP29" s="269"/>
      <c r="BQ29" s="269"/>
    </row>
    <row r="30" spans="1:69" s="250" customFormat="1" outlineLevel="1">
      <c r="A30" s="250">
        <f t="shared" ca="1" si="31"/>
        <v>20</v>
      </c>
      <c r="B30" s="270" t="s">
        <v>1668</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31" t="e">
        <f t="shared" si="29"/>
        <v>#DIV/0!</v>
      </c>
      <c r="V30" s="531" t="e">
        <f t="shared" si="29"/>
        <v>#DIV/0!</v>
      </c>
      <c r="W30" s="531" t="e">
        <f t="shared" si="29"/>
        <v>#DIV/0!</v>
      </c>
      <c r="X30" s="531"/>
      <c r="Y30" s="531"/>
      <c r="Z30" s="531"/>
      <c r="AA30" s="531"/>
      <c r="AB30" s="531"/>
      <c r="AC30" s="531"/>
      <c r="AD30" s="531"/>
      <c r="AE30" s="531"/>
      <c r="AF30" s="531"/>
      <c r="AG30" s="531"/>
      <c r="AH30" s="531"/>
      <c r="AI30" s="531"/>
      <c r="AJ30" s="531"/>
      <c r="AK30" s="531"/>
      <c r="AL30" s="531"/>
      <c r="AM30" s="532" t="e">
        <f t="shared" si="30"/>
        <v>#DIV/0!</v>
      </c>
      <c r="AN30" s="532" t="e">
        <f t="shared" si="30"/>
        <v>#DIV/0!</v>
      </c>
      <c r="AO30" s="532" t="e">
        <f t="shared" si="30"/>
        <v>#DIV/0!</v>
      </c>
      <c r="AP30" s="532" t="e">
        <f t="shared" si="30"/>
        <v>#DIV/0!</v>
      </c>
      <c r="AQ30" s="532" t="e">
        <f t="shared" si="30"/>
        <v>#DIV/0!</v>
      </c>
      <c r="AR30" s="532" t="e">
        <f t="shared" si="30"/>
        <v>#DIV/0!</v>
      </c>
      <c r="AS30" s="532" t="e">
        <f t="shared" si="30"/>
        <v>#DIV/0!</v>
      </c>
      <c r="AT30" s="532" t="e">
        <f t="shared" si="30"/>
        <v>#DIV/0!</v>
      </c>
      <c r="AU30" s="532"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69">
        <v>58</v>
      </c>
      <c r="BJ30" s="269">
        <v>66</v>
      </c>
      <c r="BK30" s="269">
        <v>72</v>
      </c>
      <c r="BL30" s="269">
        <v>62</v>
      </c>
      <c r="BM30" s="269">
        <v>67</v>
      </c>
      <c r="BN30" s="269">
        <v>72</v>
      </c>
      <c r="BO30" s="269">
        <v>58</v>
      </c>
      <c r="BP30" s="269">
        <v>63</v>
      </c>
      <c r="BQ30" s="269">
        <v>68</v>
      </c>
    </row>
    <row r="31" spans="1:69" s="250" customFormat="1" outlineLevel="1" collapsed="1">
      <c r="A31" s="250">
        <f t="shared" ca="1" si="31"/>
        <v>21</v>
      </c>
      <c r="B31" s="270" t="s">
        <v>1675</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31" t="e">
        <f t="shared" si="29"/>
        <v>#DIV/0!</v>
      </c>
      <c r="V31" s="531" t="e">
        <f t="shared" si="29"/>
        <v>#DIV/0!</v>
      </c>
      <c r="W31" s="531" t="e">
        <f t="shared" si="29"/>
        <v>#DIV/0!</v>
      </c>
      <c r="X31" s="531"/>
      <c r="Y31" s="531"/>
      <c r="Z31" s="531"/>
      <c r="AA31" s="531"/>
      <c r="AB31" s="531"/>
      <c r="AC31" s="531"/>
      <c r="AD31" s="531"/>
      <c r="AE31" s="531"/>
      <c r="AF31" s="531"/>
      <c r="AG31" s="531"/>
      <c r="AH31" s="531"/>
      <c r="AI31" s="531"/>
      <c r="AJ31" s="531"/>
      <c r="AK31" s="531"/>
      <c r="AL31" s="531"/>
      <c r="AM31" s="532" t="e">
        <f t="shared" si="30"/>
        <v>#DIV/0!</v>
      </c>
      <c r="AN31" s="532" t="e">
        <f t="shared" si="30"/>
        <v>#DIV/0!</v>
      </c>
      <c r="AO31" s="532" t="e">
        <f t="shared" si="30"/>
        <v>#DIV/0!</v>
      </c>
      <c r="AP31" s="532" t="e">
        <f t="shared" si="30"/>
        <v>#DIV/0!</v>
      </c>
      <c r="AQ31" s="532" t="e">
        <f t="shared" si="30"/>
        <v>#DIV/0!</v>
      </c>
      <c r="AR31" s="532" t="e">
        <f t="shared" si="30"/>
        <v>#DIV/0!</v>
      </c>
      <c r="AS31" s="532" t="e">
        <f t="shared" si="30"/>
        <v>#DIV/0!</v>
      </c>
      <c r="AT31" s="532" t="e">
        <f t="shared" si="30"/>
        <v>#DIV/0!</v>
      </c>
      <c r="AU31" s="532"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69">
        <v>74</v>
      </c>
      <c r="BJ31" s="269">
        <v>82</v>
      </c>
      <c r="BK31" s="269">
        <v>88</v>
      </c>
      <c r="BL31" s="269">
        <v>76</v>
      </c>
      <c r="BM31" s="269">
        <v>81</v>
      </c>
      <c r="BN31" s="269">
        <v>86</v>
      </c>
      <c r="BO31" s="269">
        <v>74</v>
      </c>
      <c r="BP31" s="269">
        <v>79</v>
      </c>
      <c r="BQ31" s="269">
        <v>84</v>
      </c>
    </row>
    <row r="32" spans="1:69" s="250" customFormat="1" outlineLevel="1" collapsed="1">
      <c r="A32" s="250">
        <f t="shared" ca="1" si="31"/>
        <v>22</v>
      </c>
      <c r="B32" s="270" t="s">
        <v>1670</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31" t="e">
        <f t="shared" si="29"/>
        <v>#DIV/0!</v>
      </c>
      <c r="V32" s="531" t="e">
        <f t="shared" si="29"/>
        <v>#DIV/0!</v>
      </c>
      <c r="W32" s="531" t="e">
        <f t="shared" si="29"/>
        <v>#DIV/0!</v>
      </c>
      <c r="X32" s="531"/>
      <c r="Y32" s="531"/>
      <c r="Z32" s="531"/>
      <c r="AA32" s="531"/>
      <c r="AB32" s="531"/>
      <c r="AC32" s="531"/>
      <c r="AD32" s="531"/>
      <c r="AE32" s="531"/>
      <c r="AF32" s="531"/>
      <c r="AG32" s="531"/>
      <c r="AH32" s="531"/>
      <c r="AI32" s="531"/>
      <c r="AJ32" s="531"/>
      <c r="AK32" s="531"/>
      <c r="AL32" s="531"/>
      <c r="AM32" s="532" t="e">
        <f t="shared" si="30"/>
        <v>#DIV/0!</v>
      </c>
      <c r="AN32" s="532" t="e">
        <f t="shared" si="30"/>
        <v>#DIV/0!</v>
      </c>
      <c r="AO32" s="532" t="e">
        <f t="shared" si="30"/>
        <v>#DIV/0!</v>
      </c>
      <c r="AP32" s="532" t="e">
        <f t="shared" si="30"/>
        <v>#DIV/0!</v>
      </c>
      <c r="AQ32" s="532" t="e">
        <f t="shared" si="30"/>
        <v>#DIV/0!</v>
      </c>
      <c r="AR32" s="532" t="e">
        <f t="shared" si="30"/>
        <v>#DIV/0!</v>
      </c>
      <c r="AS32" s="532" t="e">
        <f t="shared" si="30"/>
        <v>#DIV/0!</v>
      </c>
      <c r="AT32" s="532" t="e">
        <f t="shared" si="30"/>
        <v>#DIV/0!</v>
      </c>
      <c r="AU32" s="532"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69">
        <v>83</v>
      </c>
      <c r="BJ32" s="269">
        <v>91</v>
      </c>
      <c r="BK32" s="269">
        <v>97</v>
      </c>
      <c r="BL32" s="269">
        <v>85</v>
      </c>
      <c r="BM32" s="269">
        <v>90</v>
      </c>
      <c r="BN32" s="269">
        <v>95</v>
      </c>
      <c r="BO32" s="269">
        <v>83</v>
      </c>
      <c r="BP32" s="269">
        <v>88</v>
      </c>
      <c r="BQ32" s="269">
        <v>93</v>
      </c>
    </row>
    <row r="33" spans="1:69" s="250" customFormat="1" outlineLevel="1" collapsed="1">
      <c r="A33" s="250">
        <f t="shared" ca="1" si="31"/>
        <v>23</v>
      </c>
      <c r="B33" s="270" t="s">
        <v>1676</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31" t="e">
        <f t="shared" si="29"/>
        <v>#DIV/0!</v>
      </c>
      <c r="V33" s="531" t="e">
        <f t="shared" si="29"/>
        <v>#DIV/0!</v>
      </c>
      <c r="W33" s="531" t="e">
        <f t="shared" si="29"/>
        <v>#DIV/0!</v>
      </c>
      <c r="X33" s="531"/>
      <c r="Y33" s="531"/>
      <c r="Z33" s="531"/>
      <c r="AA33" s="531"/>
      <c r="AB33" s="531"/>
      <c r="AC33" s="531"/>
      <c r="AD33" s="531"/>
      <c r="AE33" s="531"/>
      <c r="AF33" s="531"/>
      <c r="AG33" s="531"/>
      <c r="AH33" s="531"/>
      <c r="AI33" s="531"/>
      <c r="AJ33" s="531"/>
      <c r="AK33" s="531"/>
      <c r="AL33" s="531"/>
      <c r="AM33" s="532" t="e">
        <f t="shared" si="30"/>
        <v>#DIV/0!</v>
      </c>
      <c r="AN33" s="532" t="e">
        <f t="shared" si="30"/>
        <v>#DIV/0!</v>
      </c>
      <c r="AO33" s="532" t="e">
        <f t="shared" si="30"/>
        <v>#DIV/0!</v>
      </c>
      <c r="AP33" s="532" t="e">
        <f t="shared" si="30"/>
        <v>#DIV/0!</v>
      </c>
      <c r="AQ33" s="532" t="e">
        <f t="shared" si="30"/>
        <v>#DIV/0!</v>
      </c>
      <c r="AR33" s="532" t="e">
        <f t="shared" si="30"/>
        <v>#DIV/0!</v>
      </c>
      <c r="AS33" s="532" t="e">
        <f t="shared" si="30"/>
        <v>#DIV/0!</v>
      </c>
      <c r="AT33" s="532" t="e">
        <f t="shared" si="30"/>
        <v>#DIV/0!</v>
      </c>
      <c r="AU33" s="532"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69">
        <v>99</v>
      </c>
      <c r="BJ33" s="269">
        <v>107</v>
      </c>
      <c r="BK33" s="269">
        <v>113</v>
      </c>
      <c r="BL33" s="269">
        <v>101</v>
      </c>
      <c r="BM33" s="269">
        <v>106</v>
      </c>
      <c r="BN33" s="269">
        <v>111</v>
      </c>
      <c r="BO33" s="269">
        <v>99</v>
      </c>
      <c r="BP33" s="269">
        <v>104</v>
      </c>
      <c r="BQ33" s="269">
        <v>109</v>
      </c>
    </row>
    <row r="34" spans="1:69" s="250" customFormat="1" outlineLevel="1">
      <c r="A34" s="250">
        <f t="shared" ca="1" si="31"/>
        <v>24</v>
      </c>
      <c r="B34" s="270" t="s">
        <v>1067</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31" t="e">
        <f t="shared" ref="U34" si="58">C34&amp;":"&amp;C34+1</f>
        <v>#DIV/0!</v>
      </c>
      <c r="V34" s="531" t="e">
        <f t="shared" ref="V34" si="59">D34&amp;":"&amp;D34+1</f>
        <v>#DIV/0!</v>
      </c>
      <c r="W34" s="531" t="e">
        <f t="shared" ref="W34" si="60">E34&amp;":"&amp;E34+1</f>
        <v>#DIV/0!</v>
      </c>
      <c r="X34" s="531"/>
      <c r="Y34" s="531"/>
      <c r="Z34" s="531"/>
      <c r="AA34" s="531"/>
      <c r="AB34" s="531"/>
      <c r="AC34" s="531"/>
      <c r="AD34" s="531"/>
      <c r="AE34" s="531"/>
      <c r="AF34" s="531"/>
      <c r="AG34" s="531"/>
      <c r="AH34" s="531"/>
      <c r="AI34" s="531"/>
      <c r="AJ34" s="531"/>
      <c r="AK34" s="531"/>
      <c r="AL34" s="531"/>
      <c r="AM34" s="532" t="e">
        <f t="shared" ref="AM34" si="61">AX34</f>
        <v>#DIV/0!</v>
      </c>
      <c r="AN34" s="532" t="e">
        <f t="shared" ref="AN34" si="62">AY34</f>
        <v>#DIV/0!</v>
      </c>
      <c r="AO34" s="532" t="e">
        <f t="shared" ref="AO34" si="63">AZ34</f>
        <v>#DIV/0!</v>
      </c>
      <c r="AP34" s="532" t="e">
        <f t="shared" ref="AP34" si="64">BA34</f>
        <v>#DIV/0!</v>
      </c>
      <c r="AQ34" s="532" t="e">
        <f t="shared" ref="AQ34" si="65">BB34</f>
        <v>#DIV/0!</v>
      </c>
      <c r="AR34" s="532" t="e">
        <f t="shared" ref="AR34" si="66">BC34</f>
        <v>#DIV/0!</v>
      </c>
      <c r="AS34" s="532" t="e">
        <f t="shared" ref="AS34" si="67">BD34</f>
        <v>#DIV/0!</v>
      </c>
      <c r="AT34" s="532" t="e">
        <f t="shared" ref="AT34" si="68">BE34</f>
        <v>#DIV/0!</v>
      </c>
      <c r="AU34" s="532"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69"/>
      <c r="BJ34" s="269"/>
      <c r="BK34" s="269"/>
      <c r="BL34" s="269"/>
      <c r="BM34" s="269"/>
      <c r="BN34" s="269"/>
      <c r="BO34" s="269"/>
      <c r="BP34" s="269"/>
      <c r="BQ34" s="269"/>
    </row>
    <row r="35" spans="1:69" s="250" customFormat="1" outlineLevel="1">
      <c r="A35" s="250">
        <f t="shared" ca="1" si="31"/>
        <v>25</v>
      </c>
      <c r="B35" s="270" t="s">
        <v>1668</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31" t="e">
        <f t="shared" si="29"/>
        <v>#DIV/0!</v>
      </c>
      <c r="V35" s="531" t="e">
        <f t="shared" si="29"/>
        <v>#DIV/0!</v>
      </c>
      <c r="W35" s="531" t="e">
        <f t="shared" si="29"/>
        <v>#DIV/0!</v>
      </c>
      <c r="X35" s="531"/>
      <c r="Y35" s="531"/>
      <c r="Z35" s="531"/>
      <c r="AA35" s="531"/>
      <c r="AB35" s="531"/>
      <c r="AC35" s="531"/>
      <c r="AD35" s="531"/>
      <c r="AE35" s="531"/>
      <c r="AF35" s="531"/>
      <c r="AG35" s="531"/>
      <c r="AH35" s="531"/>
      <c r="AI35" s="531"/>
      <c r="AJ35" s="531"/>
      <c r="AK35" s="531"/>
      <c r="AL35" s="531"/>
      <c r="AM35" s="532" t="e">
        <f t="shared" si="30"/>
        <v>#DIV/0!</v>
      </c>
      <c r="AN35" s="532" t="e">
        <f t="shared" si="30"/>
        <v>#DIV/0!</v>
      </c>
      <c r="AO35" s="532" t="e">
        <f t="shared" si="30"/>
        <v>#DIV/0!</v>
      </c>
      <c r="AP35" s="532" t="e">
        <f t="shared" si="30"/>
        <v>#DIV/0!</v>
      </c>
      <c r="AQ35" s="532" t="e">
        <f t="shared" si="30"/>
        <v>#DIV/0!</v>
      </c>
      <c r="AR35" s="532" t="e">
        <f t="shared" si="30"/>
        <v>#DIV/0!</v>
      </c>
      <c r="AS35" s="532" t="e">
        <f t="shared" si="30"/>
        <v>#DIV/0!</v>
      </c>
      <c r="AT35" s="532" t="e">
        <f t="shared" si="30"/>
        <v>#DIV/0!</v>
      </c>
      <c r="AU35" s="532"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69">
        <v>58</v>
      </c>
      <c r="BJ35" s="269">
        <v>66</v>
      </c>
      <c r="BK35" s="269">
        <v>72</v>
      </c>
      <c r="BL35" s="269">
        <v>62</v>
      </c>
      <c r="BM35" s="269">
        <v>67</v>
      </c>
      <c r="BN35" s="269">
        <v>72</v>
      </c>
      <c r="BO35" s="269">
        <v>58</v>
      </c>
      <c r="BP35" s="269">
        <v>63</v>
      </c>
      <c r="BQ35" s="269">
        <v>68</v>
      </c>
    </row>
    <row r="36" spans="1:69" s="250" customFormat="1" outlineLevel="1" collapsed="1">
      <c r="A36" s="250">
        <f t="shared" ca="1" si="31"/>
        <v>26</v>
      </c>
      <c r="B36" s="270" t="s">
        <v>1677</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31" t="e">
        <f t="shared" si="29"/>
        <v>#DIV/0!</v>
      </c>
      <c r="V36" s="531" t="e">
        <f t="shared" si="29"/>
        <v>#DIV/0!</v>
      </c>
      <c r="W36" s="531" t="e">
        <f t="shared" si="29"/>
        <v>#DIV/0!</v>
      </c>
      <c r="X36" s="531"/>
      <c r="Y36" s="531"/>
      <c r="Z36" s="531"/>
      <c r="AA36" s="531"/>
      <c r="AB36" s="531"/>
      <c r="AC36" s="531"/>
      <c r="AD36" s="531"/>
      <c r="AE36" s="531"/>
      <c r="AF36" s="531"/>
      <c r="AG36" s="531"/>
      <c r="AH36" s="531"/>
      <c r="AI36" s="531"/>
      <c r="AJ36" s="531"/>
      <c r="AK36" s="531"/>
      <c r="AL36" s="531"/>
      <c r="AM36" s="532" t="e">
        <f t="shared" si="30"/>
        <v>#DIV/0!</v>
      </c>
      <c r="AN36" s="532" t="e">
        <f t="shared" si="30"/>
        <v>#DIV/0!</v>
      </c>
      <c r="AO36" s="532" t="e">
        <f t="shared" si="30"/>
        <v>#DIV/0!</v>
      </c>
      <c r="AP36" s="532" t="e">
        <f t="shared" si="30"/>
        <v>#DIV/0!</v>
      </c>
      <c r="AQ36" s="532" t="e">
        <f t="shared" si="30"/>
        <v>#DIV/0!</v>
      </c>
      <c r="AR36" s="532" t="e">
        <f t="shared" si="30"/>
        <v>#DIV/0!</v>
      </c>
      <c r="AS36" s="532" t="e">
        <f t="shared" si="30"/>
        <v>#DIV/0!</v>
      </c>
      <c r="AT36" s="532" t="e">
        <f t="shared" si="30"/>
        <v>#DIV/0!</v>
      </c>
      <c r="AU36" s="532"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69">
        <v>74</v>
      </c>
      <c r="BJ36" s="269">
        <v>82</v>
      </c>
      <c r="BK36" s="269">
        <v>88</v>
      </c>
      <c r="BL36" s="269">
        <v>76</v>
      </c>
      <c r="BM36" s="269">
        <v>81</v>
      </c>
      <c r="BN36" s="269">
        <v>86</v>
      </c>
      <c r="BO36" s="269">
        <v>74</v>
      </c>
      <c r="BP36" s="269">
        <v>79</v>
      </c>
      <c r="BQ36" s="269">
        <v>84</v>
      </c>
    </row>
    <row r="37" spans="1:69" s="250" customFormat="1" outlineLevel="1" collapsed="1">
      <c r="A37" s="250">
        <f t="shared" ca="1" si="31"/>
        <v>27</v>
      </c>
      <c r="B37" s="270" t="s">
        <v>1670</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31" t="e">
        <f t="shared" si="29"/>
        <v>#DIV/0!</v>
      </c>
      <c r="V37" s="531" t="e">
        <f t="shared" si="29"/>
        <v>#DIV/0!</v>
      </c>
      <c r="W37" s="531" t="e">
        <f t="shared" si="29"/>
        <v>#DIV/0!</v>
      </c>
      <c r="X37" s="531"/>
      <c r="Y37" s="531"/>
      <c r="Z37" s="531"/>
      <c r="AA37" s="531"/>
      <c r="AB37" s="531"/>
      <c r="AC37" s="531"/>
      <c r="AD37" s="531"/>
      <c r="AE37" s="531"/>
      <c r="AF37" s="531"/>
      <c r="AG37" s="531"/>
      <c r="AH37" s="531"/>
      <c r="AI37" s="531"/>
      <c r="AJ37" s="531"/>
      <c r="AK37" s="531"/>
      <c r="AL37" s="531"/>
      <c r="AM37" s="532" t="e">
        <f t="shared" si="30"/>
        <v>#DIV/0!</v>
      </c>
      <c r="AN37" s="532" t="e">
        <f t="shared" si="30"/>
        <v>#DIV/0!</v>
      </c>
      <c r="AO37" s="532" t="e">
        <f t="shared" si="30"/>
        <v>#DIV/0!</v>
      </c>
      <c r="AP37" s="532" t="e">
        <f t="shared" si="30"/>
        <v>#DIV/0!</v>
      </c>
      <c r="AQ37" s="532" t="e">
        <f t="shared" si="30"/>
        <v>#DIV/0!</v>
      </c>
      <c r="AR37" s="532" t="e">
        <f t="shared" si="30"/>
        <v>#DIV/0!</v>
      </c>
      <c r="AS37" s="532" t="e">
        <f t="shared" si="30"/>
        <v>#DIV/0!</v>
      </c>
      <c r="AT37" s="532" t="e">
        <f t="shared" si="30"/>
        <v>#DIV/0!</v>
      </c>
      <c r="AU37" s="532"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69">
        <v>83</v>
      </c>
      <c r="BJ37" s="269">
        <v>91</v>
      </c>
      <c r="BK37" s="269">
        <v>97</v>
      </c>
      <c r="BL37" s="269">
        <v>85</v>
      </c>
      <c r="BM37" s="269">
        <v>90</v>
      </c>
      <c r="BN37" s="269">
        <v>95</v>
      </c>
      <c r="BO37" s="269">
        <v>83</v>
      </c>
      <c r="BP37" s="269">
        <v>88</v>
      </c>
      <c r="BQ37" s="269">
        <v>93</v>
      </c>
    </row>
    <row r="38" spans="1:69" s="250" customFormat="1" outlineLevel="1" collapsed="1">
      <c r="A38" s="250">
        <f t="shared" ca="1" si="31"/>
        <v>28</v>
      </c>
      <c r="B38" s="270" t="s">
        <v>1678</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31" t="e">
        <f t="shared" si="29"/>
        <v>#DIV/0!</v>
      </c>
      <c r="V38" s="531" t="e">
        <f t="shared" si="29"/>
        <v>#DIV/0!</v>
      </c>
      <c r="W38" s="531" t="e">
        <f t="shared" si="29"/>
        <v>#DIV/0!</v>
      </c>
      <c r="X38" s="531"/>
      <c r="Y38" s="531"/>
      <c r="Z38" s="531"/>
      <c r="AA38" s="531"/>
      <c r="AB38" s="531"/>
      <c r="AC38" s="531"/>
      <c r="AD38" s="531"/>
      <c r="AE38" s="531"/>
      <c r="AF38" s="531"/>
      <c r="AG38" s="531"/>
      <c r="AH38" s="531"/>
      <c r="AI38" s="531"/>
      <c r="AJ38" s="531"/>
      <c r="AK38" s="531"/>
      <c r="AL38" s="531"/>
      <c r="AM38" s="532" t="e">
        <f t="shared" si="30"/>
        <v>#DIV/0!</v>
      </c>
      <c r="AN38" s="532" t="e">
        <f t="shared" si="30"/>
        <v>#DIV/0!</v>
      </c>
      <c r="AO38" s="532" t="e">
        <f t="shared" si="30"/>
        <v>#DIV/0!</v>
      </c>
      <c r="AP38" s="532" t="e">
        <f t="shared" si="30"/>
        <v>#DIV/0!</v>
      </c>
      <c r="AQ38" s="532" t="e">
        <f t="shared" si="30"/>
        <v>#DIV/0!</v>
      </c>
      <c r="AR38" s="532" t="e">
        <f t="shared" si="30"/>
        <v>#DIV/0!</v>
      </c>
      <c r="AS38" s="532" t="e">
        <f t="shared" si="30"/>
        <v>#DIV/0!</v>
      </c>
      <c r="AT38" s="532" t="e">
        <f t="shared" si="30"/>
        <v>#DIV/0!</v>
      </c>
      <c r="AU38" s="532"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69">
        <v>99</v>
      </c>
      <c r="BJ38" s="269">
        <v>107</v>
      </c>
      <c r="BK38" s="269">
        <v>113</v>
      </c>
      <c r="BL38" s="269">
        <v>101</v>
      </c>
      <c r="BM38" s="269">
        <v>106</v>
      </c>
      <c r="BN38" s="269">
        <v>111</v>
      </c>
      <c r="BO38" s="269">
        <v>99</v>
      </c>
      <c r="BP38" s="269">
        <v>104</v>
      </c>
      <c r="BQ38" s="269">
        <v>109</v>
      </c>
    </row>
    <row r="39" spans="1:69" s="250" customFormat="1" outlineLevel="1">
      <c r="A39" s="250">
        <f t="shared" ca="1" si="31"/>
        <v>29</v>
      </c>
      <c r="B39" s="270" t="s">
        <v>1067</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31" t="e">
        <f t="shared" ref="U39" si="71">C39&amp;":"&amp;C39+1</f>
        <v>#DIV/0!</v>
      </c>
      <c r="V39" s="531" t="e">
        <f t="shared" ref="V39" si="72">D39&amp;":"&amp;D39+1</f>
        <v>#DIV/0!</v>
      </c>
      <c r="W39" s="531" t="e">
        <f t="shared" ref="W39" si="73">E39&amp;":"&amp;E39+1</f>
        <v>#DIV/0!</v>
      </c>
      <c r="X39" s="531"/>
      <c r="Y39" s="531"/>
      <c r="Z39" s="531"/>
      <c r="AA39" s="531"/>
      <c r="AB39" s="531"/>
      <c r="AC39" s="531"/>
      <c r="AD39" s="531"/>
      <c r="AE39" s="531"/>
      <c r="AF39" s="531"/>
      <c r="AG39" s="531"/>
      <c r="AH39" s="531"/>
      <c r="AI39" s="531"/>
      <c r="AJ39" s="531"/>
      <c r="AK39" s="531"/>
      <c r="AL39" s="531"/>
      <c r="AM39" s="532" t="e">
        <f t="shared" ref="AM39" si="74">AX39</f>
        <v>#DIV/0!</v>
      </c>
      <c r="AN39" s="532" t="e">
        <f t="shared" ref="AN39" si="75">AY39</f>
        <v>#DIV/0!</v>
      </c>
      <c r="AO39" s="532" t="e">
        <f t="shared" ref="AO39" si="76">AZ39</f>
        <v>#DIV/0!</v>
      </c>
      <c r="AP39" s="532" t="e">
        <f t="shared" ref="AP39" si="77">BA39</f>
        <v>#DIV/0!</v>
      </c>
      <c r="AQ39" s="532" t="e">
        <f t="shared" ref="AQ39" si="78">BB39</f>
        <v>#DIV/0!</v>
      </c>
      <c r="AR39" s="532" t="e">
        <f t="shared" ref="AR39" si="79">BC39</f>
        <v>#DIV/0!</v>
      </c>
      <c r="AS39" s="532" t="e">
        <f t="shared" ref="AS39" si="80">BD39</f>
        <v>#DIV/0!</v>
      </c>
      <c r="AT39" s="532" t="e">
        <f t="shared" ref="AT39" si="81">BE39</f>
        <v>#DIV/0!</v>
      </c>
      <c r="AU39" s="532"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69"/>
      <c r="BJ39" s="269"/>
      <c r="BK39" s="269"/>
      <c r="BL39" s="269"/>
      <c r="BM39" s="269"/>
      <c r="BN39" s="269"/>
      <c r="BO39" s="269"/>
      <c r="BP39" s="269"/>
      <c r="BQ39" s="269"/>
    </row>
    <row r="40" spans="1:69" s="250" customFormat="1" outlineLevel="1">
      <c r="A40" s="250">
        <f t="shared" ca="1" si="31"/>
        <v>30</v>
      </c>
      <c r="B40" s="270" t="s">
        <v>1668</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31" t="e">
        <f t="shared" ref="U40:W43" si="84">C40&amp;":"&amp;C40+1</f>
        <v>#DIV/0!</v>
      </c>
      <c r="V40" s="531" t="e">
        <f t="shared" si="84"/>
        <v>#DIV/0!</v>
      </c>
      <c r="W40" s="531" t="e">
        <f t="shared" si="84"/>
        <v>#DIV/0!</v>
      </c>
      <c r="X40" s="531"/>
      <c r="Y40" s="531"/>
      <c r="Z40" s="531"/>
      <c r="AA40" s="531"/>
      <c r="AB40" s="531"/>
      <c r="AC40" s="531"/>
      <c r="AD40" s="531"/>
      <c r="AE40" s="531"/>
      <c r="AF40" s="531"/>
      <c r="AG40" s="531"/>
      <c r="AH40" s="531"/>
      <c r="AI40" s="531"/>
      <c r="AJ40" s="531"/>
      <c r="AK40" s="531"/>
      <c r="AL40" s="531"/>
      <c r="AM40" s="532" t="e">
        <f t="shared" ref="AM40:AU43" si="85">AX40</f>
        <v>#DIV/0!</v>
      </c>
      <c r="AN40" s="532" t="e">
        <f t="shared" si="85"/>
        <v>#DIV/0!</v>
      </c>
      <c r="AO40" s="532" t="e">
        <f t="shared" si="85"/>
        <v>#DIV/0!</v>
      </c>
      <c r="AP40" s="532" t="e">
        <f t="shared" si="85"/>
        <v>#DIV/0!</v>
      </c>
      <c r="AQ40" s="532" t="e">
        <f t="shared" si="85"/>
        <v>#DIV/0!</v>
      </c>
      <c r="AR40" s="532" t="e">
        <f t="shared" si="85"/>
        <v>#DIV/0!</v>
      </c>
      <c r="AS40" s="532" t="e">
        <f t="shared" si="85"/>
        <v>#DIV/0!</v>
      </c>
      <c r="AT40" s="532" t="e">
        <f t="shared" si="85"/>
        <v>#DIV/0!</v>
      </c>
      <c r="AU40" s="532"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69">
        <v>58</v>
      </c>
      <c r="BJ40" s="269">
        <v>66</v>
      </c>
      <c r="BK40" s="269">
        <v>72</v>
      </c>
      <c r="BL40" s="269">
        <v>62</v>
      </c>
      <c r="BM40" s="269">
        <v>67</v>
      </c>
      <c r="BN40" s="269">
        <v>72</v>
      </c>
      <c r="BO40" s="269">
        <v>58</v>
      </c>
      <c r="BP40" s="269">
        <v>63</v>
      </c>
      <c r="BQ40" s="269">
        <v>68</v>
      </c>
    </row>
    <row r="41" spans="1:69" s="250" customFormat="1" outlineLevel="1" collapsed="1">
      <c r="A41" s="250">
        <f t="shared" ca="1" si="31"/>
        <v>31</v>
      </c>
      <c r="B41" s="270" t="s">
        <v>1679</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31" t="e">
        <f t="shared" si="84"/>
        <v>#DIV/0!</v>
      </c>
      <c r="V41" s="531" t="e">
        <f t="shared" si="84"/>
        <v>#DIV/0!</v>
      </c>
      <c r="W41" s="531" t="e">
        <f t="shared" si="84"/>
        <v>#DIV/0!</v>
      </c>
      <c r="X41" s="531"/>
      <c r="Y41" s="531"/>
      <c r="Z41" s="531"/>
      <c r="AA41" s="531"/>
      <c r="AB41" s="531"/>
      <c r="AC41" s="531"/>
      <c r="AD41" s="531"/>
      <c r="AE41" s="531"/>
      <c r="AF41" s="531"/>
      <c r="AG41" s="531"/>
      <c r="AH41" s="531"/>
      <c r="AI41" s="531"/>
      <c r="AJ41" s="531"/>
      <c r="AK41" s="531"/>
      <c r="AL41" s="531"/>
      <c r="AM41" s="532" t="e">
        <f t="shared" si="85"/>
        <v>#DIV/0!</v>
      </c>
      <c r="AN41" s="532" t="e">
        <f t="shared" si="85"/>
        <v>#DIV/0!</v>
      </c>
      <c r="AO41" s="532" t="e">
        <f t="shared" si="85"/>
        <v>#DIV/0!</v>
      </c>
      <c r="AP41" s="532" t="e">
        <f t="shared" si="85"/>
        <v>#DIV/0!</v>
      </c>
      <c r="AQ41" s="532" t="e">
        <f t="shared" si="85"/>
        <v>#DIV/0!</v>
      </c>
      <c r="AR41" s="532" t="e">
        <f t="shared" si="85"/>
        <v>#DIV/0!</v>
      </c>
      <c r="AS41" s="532" t="e">
        <f t="shared" si="85"/>
        <v>#DIV/0!</v>
      </c>
      <c r="AT41" s="532" t="e">
        <f t="shared" si="85"/>
        <v>#DIV/0!</v>
      </c>
      <c r="AU41" s="532"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69">
        <v>74</v>
      </c>
      <c r="BJ41" s="269">
        <v>82</v>
      </c>
      <c r="BK41" s="269">
        <v>88</v>
      </c>
      <c r="BL41" s="269">
        <v>76</v>
      </c>
      <c r="BM41" s="269">
        <v>81</v>
      </c>
      <c r="BN41" s="269">
        <v>86</v>
      </c>
      <c r="BO41" s="269">
        <v>74</v>
      </c>
      <c r="BP41" s="269">
        <v>79</v>
      </c>
      <c r="BQ41" s="269">
        <v>84</v>
      </c>
    </row>
    <row r="42" spans="1:69" s="250" customFormat="1" outlineLevel="1" collapsed="1">
      <c r="A42" s="250">
        <f t="shared" ca="1" si="31"/>
        <v>32</v>
      </c>
      <c r="B42" s="270" t="s">
        <v>1670</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31" t="e">
        <f t="shared" si="84"/>
        <v>#DIV/0!</v>
      </c>
      <c r="V42" s="531" t="e">
        <f t="shared" si="84"/>
        <v>#DIV/0!</v>
      </c>
      <c r="W42" s="531" t="e">
        <f t="shared" si="84"/>
        <v>#DIV/0!</v>
      </c>
      <c r="X42" s="531"/>
      <c r="Y42" s="531"/>
      <c r="Z42" s="531"/>
      <c r="AA42" s="531"/>
      <c r="AB42" s="531"/>
      <c r="AC42" s="531"/>
      <c r="AD42" s="531"/>
      <c r="AE42" s="531"/>
      <c r="AF42" s="531"/>
      <c r="AG42" s="531"/>
      <c r="AH42" s="531"/>
      <c r="AI42" s="531"/>
      <c r="AJ42" s="531"/>
      <c r="AK42" s="531"/>
      <c r="AL42" s="531"/>
      <c r="AM42" s="532" t="e">
        <f t="shared" si="85"/>
        <v>#DIV/0!</v>
      </c>
      <c r="AN42" s="532" t="e">
        <f t="shared" si="85"/>
        <v>#DIV/0!</v>
      </c>
      <c r="AO42" s="532" t="e">
        <f t="shared" si="85"/>
        <v>#DIV/0!</v>
      </c>
      <c r="AP42" s="532" t="e">
        <f t="shared" si="85"/>
        <v>#DIV/0!</v>
      </c>
      <c r="AQ42" s="532" t="e">
        <f t="shared" si="85"/>
        <v>#DIV/0!</v>
      </c>
      <c r="AR42" s="532" t="e">
        <f t="shared" si="85"/>
        <v>#DIV/0!</v>
      </c>
      <c r="AS42" s="532" t="e">
        <f t="shared" si="85"/>
        <v>#DIV/0!</v>
      </c>
      <c r="AT42" s="532" t="e">
        <f t="shared" si="85"/>
        <v>#DIV/0!</v>
      </c>
      <c r="AU42" s="532"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69">
        <v>83</v>
      </c>
      <c r="BJ42" s="269">
        <v>91</v>
      </c>
      <c r="BK42" s="269">
        <v>97</v>
      </c>
      <c r="BL42" s="269">
        <v>85</v>
      </c>
      <c r="BM42" s="269">
        <v>90</v>
      </c>
      <c r="BN42" s="269">
        <v>95</v>
      </c>
      <c r="BO42" s="269">
        <v>83</v>
      </c>
      <c r="BP42" s="269">
        <v>88</v>
      </c>
      <c r="BQ42" s="269">
        <v>93</v>
      </c>
    </row>
    <row r="43" spans="1:69" s="250" customFormat="1" outlineLevel="1" collapsed="1">
      <c r="A43" s="250">
        <f t="shared" ca="1" si="31"/>
        <v>33</v>
      </c>
      <c r="B43" s="270" t="s">
        <v>1680</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31" t="e">
        <f t="shared" si="84"/>
        <v>#DIV/0!</v>
      </c>
      <c r="V43" s="531" t="e">
        <f t="shared" si="84"/>
        <v>#DIV/0!</v>
      </c>
      <c r="W43" s="531" t="e">
        <f t="shared" si="84"/>
        <v>#DIV/0!</v>
      </c>
      <c r="X43" s="531"/>
      <c r="Y43" s="531"/>
      <c r="Z43" s="531"/>
      <c r="AA43" s="531"/>
      <c r="AB43" s="531"/>
      <c r="AC43" s="531"/>
      <c r="AD43" s="531"/>
      <c r="AE43" s="531"/>
      <c r="AF43" s="531"/>
      <c r="AG43" s="531"/>
      <c r="AH43" s="531"/>
      <c r="AI43" s="531"/>
      <c r="AJ43" s="531"/>
      <c r="AK43" s="531"/>
      <c r="AL43" s="531"/>
      <c r="AM43" s="532" t="e">
        <f t="shared" si="85"/>
        <v>#DIV/0!</v>
      </c>
      <c r="AN43" s="532" t="e">
        <f t="shared" si="85"/>
        <v>#DIV/0!</v>
      </c>
      <c r="AO43" s="532" t="e">
        <f t="shared" si="85"/>
        <v>#DIV/0!</v>
      </c>
      <c r="AP43" s="532" t="e">
        <f t="shared" si="85"/>
        <v>#DIV/0!</v>
      </c>
      <c r="AQ43" s="532" t="e">
        <f t="shared" si="85"/>
        <v>#DIV/0!</v>
      </c>
      <c r="AR43" s="532" t="e">
        <f t="shared" si="85"/>
        <v>#DIV/0!</v>
      </c>
      <c r="AS43" s="532" t="e">
        <f t="shared" si="85"/>
        <v>#DIV/0!</v>
      </c>
      <c r="AT43" s="532" t="e">
        <f t="shared" si="85"/>
        <v>#DIV/0!</v>
      </c>
      <c r="AU43" s="532"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69">
        <v>99</v>
      </c>
      <c r="BJ43" s="269">
        <v>107</v>
      </c>
      <c r="BK43" s="269">
        <v>113</v>
      </c>
      <c r="BL43" s="269">
        <v>101</v>
      </c>
      <c r="BM43" s="269">
        <v>106</v>
      </c>
      <c r="BN43" s="269">
        <v>111</v>
      </c>
      <c r="BO43" s="269">
        <v>99</v>
      </c>
      <c r="BP43" s="269">
        <v>104</v>
      </c>
      <c r="BQ43" s="269">
        <v>109</v>
      </c>
    </row>
    <row r="44" spans="1:69" outlineLevel="1">
      <c r="B44" s="280"/>
      <c r="C44" s="281" t="s">
        <v>567</v>
      </c>
      <c r="D44" s="282"/>
      <c r="E44" s="283"/>
      <c r="F44" s="281" t="s">
        <v>1107</v>
      </c>
      <c r="G44" s="281"/>
      <c r="H44" s="31"/>
      <c r="I44" s="31"/>
      <c r="J44" s="31"/>
      <c r="K44" s="31"/>
      <c r="L44" s="31"/>
      <c r="M44" s="31"/>
      <c r="N44" s="31"/>
      <c r="O44" s="31"/>
      <c r="P44" s="31"/>
      <c r="Q44" s="31"/>
      <c r="R44" s="31"/>
      <c r="S44" s="31"/>
      <c r="T44" s="31"/>
    </row>
    <row r="45" spans="1:69" ht="16" outlineLevel="1">
      <c r="B45" s="284" t="s">
        <v>1131</v>
      </c>
      <c r="C45" s="285">
        <v>2</v>
      </c>
      <c r="D45" s="285">
        <v>24</v>
      </c>
      <c r="E45" s="250"/>
      <c r="F45" s="286">
        <f>i.TOLoffset_r1*6</f>
        <v>12</v>
      </c>
      <c r="G45" s="286">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1801</v>
      </c>
      <c r="G67" t="s">
        <v>1802</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1801</v>
      </c>
    </row>
    <row r="106" spans="1:11" ht="36" outlineLevel="1">
      <c r="C106" s="27" t="s">
        <v>957</v>
      </c>
      <c r="D106" s="210" t="s">
        <v>1488</v>
      </c>
      <c r="E106" s="210" t="s">
        <v>1489</v>
      </c>
      <c r="F106" s="210" t="s">
        <v>1489</v>
      </c>
      <c r="G106" s="210" t="s">
        <v>1489</v>
      </c>
    </row>
    <row r="107" spans="1:11" outlineLevel="1">
      <c r="C107" s="27"/>
      <c r="D107" s="210"/>
      <c r="E107" s="537" t="s">
        <v>1709</v>
      </c>
      <c r="F107" s="537" t="s">
        <v>1710</v>
      </c>
      <c r="G107" s="537" t="s">
        <v>1711</v>
      </c>
    </row>
    <row r="108" spans="1:11" outlineLevel="1">
      <c r="A108">
        <v>1</v>
      </c>
      <c r="B108" t="s">
        <v>836</v>
      </c>
      <c r="C108" s="106">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837</v>
      </c>
      <c r="C109" s="108">
        <v>43</v>
      </c>
      <c r="D109" s="476" t="str">
        <f>TEXT($C109,"0")&amp;":"&amp;TEXT($C109+1,"0")</f>
        <v>43:44</v>
      </c>
      <c r="E109" s="478" t="str">
        <f>TEXT($C109-18,"0")&amp;":"&amp;TEXT($C109-17,"0")</f>
        <v>25:26</v>
      </c>
      <c r="F109" s="478" t="str">
        <f t="shared" si="105"/>
        <v>25:26</v>
      </c>
      <c r="G109" s="478" t="str">
        <f t="shared" si="105"/>
        <v>25:26</v>
      </c>
    </row>
    <row r="110" spans="1:11" outlineLevel="1">
      <c r="A110">
        <v>3</v>
      </c>
      <c r="B110" t="s">
        <v>393</v>
      </c>
      <c r="C110" s="109">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1435</v>
      </c>
      <c r="C115" s="32">
        <v>0.25</v>
      </c>
      <c r="D115" s="32">
        <v>500000</v>
      </c>
      <c r="E115" s="463">
        <v>2</v>
      </c>
      <c r="F115" s="464">
        <v>0.03</v>
      </c>
      <c r="G115" s="464">
        <v>0.03</v>
      </c>
      <c r="H115" s="390">
        <v>0</v>
      </c>
      <c r="I115" s="390">
        <v>2</v>
      </c>
      <c r="J115" s="390" t="b">
        <v>0</v>
      </c>
      <c r="K115" s="390">
        <v>0.85</v>
      </c>
      <c r="L115" s="390">
        <v>0.85</v>
      </c>
      <c r="M115" s="390">
        <v>0</v>
      </c>
    </row>
    <row r="116" spans="1:13"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1437</v>
      </c>
      <c r="C117" s="32">
        <v>0.5</v>
      </c>
      <c r="D117" s="32">
        <v>1000000</v>
      </c>
      <c r="M117" s="390">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3" t="s">
        <v>1442</v>
      </c>
      <c r="C122" s="463" t="b">
        <v>0</v>
      </c>
      <c r="D122" s="463" t="b">
        <v>0</v>
      </c>
      <c r="E122" s="463" t="s">
        <v>31</v>
      </c>
      <c r="F122" s="463" t="s">
        <v>31</v>
      </c>
      <c r="G122" s="463" t="s">
        <v>31</v>
      </c>
    </row>
    <row r="123" spans="1:13" outlineLevel="1">
      <c r="A123">
        <v>2</v>
      </c>
      <c r="B123" s="463" t="s">
        <v>1443</v>
      </c>
      <c r="C123" s="463" t="b">
        <v>1</v>
      </c>
      <c r="D123" s="463" t="b">
        <v>1</v>
      </c>
      <c r="E123" s="463">
        <v>1</v>
      </c>
      <c r="F123" s="463">
        <v>3.0000000000000001E-6</v>
      </c>
      <c r="G123" s="463" t="s">
        <v>31</v>
      </c>
    </row>
    <row r="124" spans="1:13" outlineLevel="1">
      <c r="A124">
        <v>3</v>
      </c>
      <c r="B124" s="463" t="s">
        <v>1444</v>
      </c>
      <c r="C124" s="463" t="b">
        <v>1</v>
      </c>
      <c r="D124" s="463" t="b">
        <v>1</v>
      </c>
      <c r="E124" s="463">
        <v>1</v>
      </c>
      <c r="F124" s="463">
        <v>5.0000000000000004E-6</v>
      </c>
      <c r="G124" s="463" t="s">
        <v>31</v>
      </c>
    </row>
    <row r="125" spans="1:13" outlineLevel="1">
      <c r="A125">
        <v>4</v>
      </c>
      <c r="B125" s="463" t="s">
        <v>1445</v>
      </c>
      <c r="C125" s="463" t="b">
        <v>1</v>
      </c>
      <c r="D125" s="463" t="b">
        <v>1</v>
      </c>
      <c r="E125" s="463">
        <v>2</v>
      </c>
      <c r="F125" s="463" t="s">
        <v>31</v>
      </c>
      <c r="G125" s="463">
        <v>0.3</v>
      </c>
    </row>
    <row r="126" spans="1:13" outlineLevel="1">
      <c r="A126">
        <v>5</v>
      </c>
      <c r="B126" s="463" t="s">
        <v>1446</v>
      </c>
      <c r="C126" s="463" t="b">
        <v>1</v>
      </c>
      <c r="D126" s="463" t="b">
        <v>1</v>
      </c>
      <c r="E126" s="463">
        <v>2</v>
      </c>
      <c r="F126" s="463" t="s">
        <v>31</v>
      </c>
      <c r="G126" s="463">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1">
        <v>0.5</v>
      </c>
      <c r="F131" s="331">
        <v>0.85</v>
      </c>
      <c r="G131" s="331">
        <v>1</v>
      </c>
      <c r="H131" s="331">
        <v>0.5</v>
      </c>
      <c r="I131" s="331">
        <v>0.85</v>
      </c>
      <c r="J131" s="331">
        <v>1</v>
      </c>
    </row>
    <row r="132" spans="1:192" outlineLevel="1">
      <c r="A132">
        <v>1</v>
      </c>
      <c r="B132" t="s">
        <v>838</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839</v>
      </c>
      <c r="C133" s="332">
        <v>-0.06</v>
      </c>
      <c r="D133" s="332">
        <v>0.01</v>
      </c>
      <c r="E133" s="336">
        <f t="shared" si="106"/>
        <v>-0.03</v>
      </c>
      <c r="F133" s="167">
        <f t="shared" si="106"/>
        <v>-5.0999999999999997E-2</v>
      </c>
      <c r="G133" s="337">
        <f t="shared" si="106"/>
        <v>-0.06</v>
      </c>
      <c r="H133" s="336">
        <f t="shared" si="107"/>
        <v>5.0000000000000001E-3</v>
      </c>
      <c r="I133" s="167">
        <f t="shared" si="107"/>
        <v>8.5000000000000006E-3</v>
      </c>
      <c r="J133" s="337">
        <f t="shared" si="107"/>
        <v>0.01</v>
      </c>
    </row>
    <row r="134" spans="1:192" outlineLevel="1">
      <c r="A134">
        <v>3</v>
      </c>
      <c r="B134" t="s">
        <v>840</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6"/>
      <c r="D135" s="536"/>
      <c r="E135" s="167"/>
      <c r="F135" s="167"/>
      <c r="G135" s="167"/>
      <c r="H135" s="167"/>
      <c r="I135" s="167"/>
      <c r="J135" s="167"/>
    </row>
    <row r="136" spans="1:192" outlineLevel="1"/>
    <row r="137" spans="1:192">
      <c r="BX137" t="s">
        <v>1155</v>
      </c>
      <c r="CE137" t="s">
        <v>1155</v>
      </c>
    </row>
    <row r="138" spans="1:192" ht="18">
      <c r="A138" s="219"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outlineLevel="1">
      <c r="A141" s="167">
        <v>1</v>
      </c>
      <c r="B141" s="167"/>
      <c r="C141" s="330">
        <v>0</v>
      </c>
      <c r="D141" s="173" t="b">
        <v>0</v>
      </c>
      <c r="E141" s="173">
        <v>50</v>
      </c>
      <c r="F141" s="327" t="s">
        <v>1222</v>
      </c>
      <c r="G141" s="328">
        <f>IF(F142="","-",F142-1)</f>
        <v>329</v>
      </c>
      <c r="H141" s="328" t="s">
        <v>31</v>
      </c>
      <c r="I141" s="328">
        <v>0</v>
      </c>
      <c r="J141" s="328">
        <v>0</v>
      </c>
      <c r="K141" s="328">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1801</v>
      </c>
      <c r="F200" s="167" t="s">
        <v>1802</v>
      </c>
      <c r="G200" s="167"/>
      <c r="H200" s="167" t="s">
        <v>1101</v>
      </c>
      <c r="I200" s="167"/>
      <c r="J200" s="167"/>
      <c r="K200" s="167"/>
      <c r="L200" s="167"/>
      <c r="M200" s="167"/>
      <c r="N200" s="167"/>
    </row>
    <row r="201" spans="1:47" ht="63"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20">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20">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20">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20">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20">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20">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1801</v>
      </c>
      <c r="J211" s="172"/>
      <c r="K211" s="172"/>
      <c r="L211" s="172" t="s">
        <v>1802</v>
      </c>
      <c r="M211" s="172"/>
      <c r="N211" s="172"/>
    </row>
    <row r="212" spans="1:14" outlineLevel="1">
      <c r="C212" s="174">
        <v>287</v>
      </c>
      <c r="D212" s="421">
        <v>321</v>
      </c>
      <c r="E212" s="421">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3">
        <f t="shared" ref="C213:E218" si="167">C$212+CHOOSE(d.Region,F213,I213,L213)</f>
        <v>287</v>
      </c>
      <c r="D213" s="334">
        <f t="shared" si="167"/>
        <v>321</v>
      </c>
      <c r="E213" s="335">
        <f t="shared" si="167"/>
        <v>356</v>
      </c>
      <c r="F213" s="418"/>
      <c r="G213" s="221"/>
      <c r="H213" s="221"/>
      <c r="I213" s="221"/>
      <c r="J213" s="221"/>
      <c r="K213" s="221"/>
      <c r="L213" s="221"/>
      <c r="M213" s="221"/>
      <c r="N213" s="221"/>
    </row>
    <row r="214" spans="1:14" outlineLevel="1">
      <c r="A214">
        <v>2</v>
      </c>
      <c r="B214" t="s">
        <v>1100</v>
      </c>
      <c r="C214" s="336">
        <f t="shared" si="167"/>
        <v>287</v>
      </c>
      <c r="D214" s="167">
        <f t="shared" si="167"/>
        <v>321</v>
      </c>
      <c r="E214" s="337">
        <f t="shared" si="167"/>
        <v>356</v>
      </c>
      <c r="F214" s="418"/>
      <c r="G214" s="221"/>
      <c r="H214" s="221"/>
      <c r="I214" s="221"/>
      <c r="J214" s="221"/>
      <c r="K214" s="221"/>
      <c r="L214" s="221"/>
      <c r="M214" s="221"/>
      <c r="N214" s="221"/>
    </row>
    <row r="215" spans="1:14" outlineLevel="1">
      <c r="A215">
        <v>3</v>
      </c>
      <c r="B215" t="s">
        <v>1099</v>
      </c>
      <c r="C215" s="336">
        <f t="shared" si="167"/>
        <v>287</v>
      </c>
      <c r="D215" s="167">
        <f t="shared" si="167"/>
        <v>321</v>
      </c>
      <c r="E215" s="337">
        <f t="shared" si="167"/>
        <v>356</v>
      </c>
      <c r="F215" s="418"/>
      <c r="G215" s="221"/>
      <c r="H215" s="221"/>
      <c r="I215" s="221"/>
      <c r="J215" s="221"/>
      <c r="K215" s="221"/>
      <c r="L215" s="221"/>
      <c r="M215" s="221"/>
      <c r="N215" s="221"/>
    </row>
    <row r="216" spans="1:14" outlineLevel="1">
      <c r="A216">
        <v>4</v>
      </c>
      <c r="B216" t="s">
        <v>929</v>
      </c>
      <c r="C216" s="336">
        <f t="shared" si="167"/>
        <v>287</v>
      </c>
      <c r="D216" s="167">
        <f t="shared" si="167"/>
        <v>321</v>
      </c>
      <c r="E216" s="337">
        <f t="shared" si="167"/>
        <v>356</v>
      </c>
      <c r="F216" s="418"/>
      <c r="G216" s="221"/>
      <c r="H216" s="221"/>
      <c r="I216" s="221"/>
      <c r="J216" s="221"/>
      <c r="K216" s="221"/>
      <c r="L216" s="221"/>
      <c r="M216" s="221"/>
      <c r="N216" s="221"/>
    </row>
    <row r="217" spans="1:14" outlineLevel="1">
      <c r="A217">
        <v>5</v>
      </c>
      <c r="B217" t="s">
        <v>954</v>
      </c>
      <c r="C217" s="336">
        <f t="shared" ref="C217" si="168">C$212+CHOOSE(d.Region,F217,I217,L217)</f>
        <v>287</v>
      </c>
      <c r="D217" s="167">
        <f t="shared" ref="D217" si="169">D$212+CHOOSE(d.Region,G217,J217,M217)</f>
        <v>321</v>
      </c>
      <c r="E217" s="337">
        <f t="shared" ref="E217" si="170">E$212+CHOOSE(d.Region,H217,K217,N217)</f>
        <v>356</v>
      </c>
      <c r="F217" s="418"/>
      <c r="G217" s="221"/>
      <c r="H217" s="221"/>
      <c r="I217" s="221"/>
      <c r="J217" s="221"/>
      <c r="K217" s="221"/>
      <c r="L217" s="221"/>
      <c r="M217" s="221"/>
      <c r="N217" s="221"/>
    </row>
    <row r="218" spans="1:14" outlineLevel="1">
      <c r="A218">
        <v>6</v>
      </c>
      <c r="B218" t="s">
        <v>1482</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1801</v>
      </c>
      <c r="J222" s="172"/>
      <c r="K222" s="172"/>
      <c r="L222" s="172" t="s">
        <v>1802</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369</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1040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4">
        <f t="shared" ref="C236:H236" si="184">INDEX(i.Periods,C$234+1,1+d.TOL+(C$231-1)*3)</f>
        <v>59</v>
      </c>
      <c r="D236" s="534">
        <f t="shared" si="184"/>
        <v>64</v>
      </c>
      <c r="E236" s="534">
        <f t="shared" si="184"/>
        <v>79</v>
      </c>
      <c r="F236" s="534">
        <f t="shared" si="184"/>
        <v>86</v>
      </c>
      <c r="G236" s="534">
        <f t="shared" si="184"/>
        <v>94</v>
      </c>
      <c r="H236" s="534">
        <f t="shared" si="184"/>
        <v>111</v>
      </c>
      <c r="I236" s="534">
        <f t="shared" ref="I236:AK236" si="185">INDEX(i.Periods,I$234+1,1+d.TOL+(I$231-1)*3)</f>
        <v>61</v>
      </c>
      <c r="J236" s="534">
        <f t="shared" si="185"/>
        <v>66</v>
      </c>
      <c r="K236" s="534">
        <f t="shared" si="185"/>
        <v>81</v>
      </c>
      <c r="L236" s="534">
        <f t="shared" si="185"/>
        <v>88</v>
      </c>
      <c r="M236" s="534">
        <f t="shared" si="185"/>
        <v>96</v>
      </c>
      <c r="N236" s="534">
        <f t="shared" si="185"/>
        <v>111</v>
      </c>
      <c r="O236" s="534">
        <f t="shared" si="185"/>
        <v>64</v>
      </c>
      <c r="P236" s="534">
        <f t="shared" si="185"/>
        <v>69</v>
      </c>
      <c r="Q236" s="534">
        <f t="shared" si="185"/>
        <v>84</v>
      </c>
      <c r="R236" s="534">
        <f t="shared" si="185"/>
        <v>91</v>
      </c>
      <c r="S236" s="534">
        <f t="shared" si="185"/>
        <v>99</v>
      </c>
      <c r="T236" s="534">
        <f t="shared" si="185"/>
        <v>111</v>
      </c>
      <c r="U236" s="534">
        <f t="shared" si="185"/>
        <v>66</v>
      </c>
      <c r="V236" s="534">
        <f t="shared" si="185"/>
        <v>71</v>
      </c>
      <c r="W236" s="534">
        <f t="shared" si="185"/>
        <v>86</v>
      </c>
      <c r="X236" s="534">
        <f t="shared" si="185"/>
        <v>93</v>
      </c>
      <c r="Y236" s="534">
        <f t="shared" si="185"/>
        <v>101</v>
      </c>
      <c r="Z236" s="534">
        <f t="shared" si="185"/>
        <v>111</v>
      </c>
      <c r="AA236" s="534">
        <f t="shared" si="185"/>
        <v>68</v>
      </c>
      <c r="AB236" s="534">
        <f t="shared" si="185"/>
        <v>73</v>
      </c>
      <c r="AC236" s="534">
        <f t="shared" si="185"/>
        <v>88</v>
      </c>
      <c r="AD236" s="534">
        <f t="shared" si="185"/>
        <v>95</v>
      </c>
      <c r="AE236" s="534">
        <f t="shared" si="185"/>
        <v>103</v>
      </c>
      <c r="AF236" s="534">
        <f t="shared" si="185"/>
        <v>111</v>
      </c>
      <c r="AG236" s="534">
        <f t="shared" si="185"/>
        <v>59</v>
      </c>
      <c r="AH236" s="534">
        <f t="shared" si="185"/>
        <v>64</v>
      </c>
      <c r="AI236" s="534">
        <f t="shared" si="185"/>
        <v>79</v>
      </c>
      <c r="AJ236" s="534">
        <f t="shared" si="185"/>
        <v>86</v>
      </c>
      <c r="AK236" s="534">
        <f t="shared" si="185"/>
        <v>94</v>
      </c>
      <c r="AL236" s="534">
        <f t="shared" ref="AL236:AQ236" si="186">INDEX(i.Periods,AL$234+1,1+d.TOL+(AL$231-1)*3)</f>
        <v>111</v>
      </c>
      <c r="AM236" s="534">
        <f t="shared" si="186"/>
        <v>124</v>
      </c>
      <c r="AN236" s="534">
        <f t="shared" si="186"/>
        <v>131</v>
      </c>
      <c r="AO236" s="534">
        <f t="shared" si="186"/>
        <v>138</v>
      </c>
      <c r="AP236" s="534">
        <f t="shared" si="186"/>
        <v>146</v>
      </c>
      <c r="AQ236" s="534">
        <f t="shared" si="186"/>
        <v>164</v>
      </c>
      <c r="AR236" s="534">
        <f t="shared" ref="AR236:BK236" si="187">INDEX(i.Periods,AR$234+1,1+d.TOL+(AR$231-1)*3)</f>
        <v>176</v>
      </c>
      <c r="AS236" s="534">
        <f t="shared" si="187"/>
        <v>183</v>
      </c>
      <c r="AT236" s="534">
        <f t="shared" si="187"/>
        <v>191</v>
      </c>
      <c r="AU236" s="534">
        <f t="shared" si="187"/>
        <v>199</v>
      </c>
      <c r="AV236" s="534">
        <f t="shared" si="187"/>
        <v>216</v>
      </c>
      <c r="AW236" s="534">
        <f t="shared" si="187"/>
        <v>229</v>
      </c>
      <c r="AX236" s="534">
        <f t="shared" si="187"/>
        <v>235</v>
      </c>
      <c r="AY236" s="534">
        <f t="shared" si="187"/>
        <v>243</v>
      </c>
      <c r="AZ236" s="534">
        <f t="shared" si="187"/>
        <v>251</v>
      </c>
      <c r="BA236" s="534">
        <f t="shared" si="187"/>
        <v>268</v>
      </c>
      <c r="BB236" s="534">
        <f t="shared" si="187"/>
        <v>281</v>
      </c>
      <c r="BC236" s="534">
        <f t="shared" si="187"/>
        <v>287</v>
      </c>
      <c r="BD236" s="534">
        <f t="shared" si="187"/>
        <v>295</v>
      </c>
      <c r="BE236" s="534">
        <f t="shared" si="187"/>
        <v>303</v>
      </c>
      <c r="BF236" s="534">
        <f t="shared" si="187"/>
        <v>320</v>
      </c>
      <c r="BG236" s="534">
        <f t="shared" si="187"/>
        <v>333</v>
      </c>
      <c r="BH236" s="534">
        <f t="shared" si="187"/>
        <v>339</v>
      </c>
      <c r="BI236" s="534">
        <f t="shared" si="187"/>
        <v>347</v>
      </c>
      <c r="BJ236" s="534">
        <f t="shared" si="187"/>
        <v>355</v>
      </c>
      <c r="BK236" s="534">
        <f t="shared" si="187"/>
        <v>372</v>
      </c>
    </row>
    <row r="237" spans="1:64" ht="48.75" customHeight="1" outlineLevel="1">
      <c r="A237">
        <v>1</v>
      </c>
      <c r="B237" t="s">
        <v>1706</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1707</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1708</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4" t="s">
        <v>1152</v>
      </c>
    </row>
    <row r="250" spans="1:67">
      <c r="A250" s="244"/>
      <c r="B250" s="243"/>
      <c r="C250" s="118" t="str">
        <f>d.RegionName</f>
        <v>GSW</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7" outlineLevel="1">
      <c r="A253" t="s">
        <v>1710</v>
      </c>
      <c r="B253" s="50"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1399</v>
      </c>
    </row>
    <row r="254" spans="1:67" outlineLevel="1">
      <c r="B254" s="51"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2"/>
    </row>
    <row r="255" spans="1:67" outlineLevel="1">
      <c r="B255" s="51"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2"/>
    </row>
    <row r="256" spans="1:67" outlineLevel="1">
      <c r="B256" s="51"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2"/>
    </row>
    <row r="257" spans="2:67" outlineLevel="1">
      <c r="B257" s="51" t="s">
        <v>1538</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2"/>
    </row>
    <row r="258" spans="2:67" outlineLevel="1">
      <c r="B258" s="51"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2"/>
    </row>
    <row r="259" spans="2:67" outlineLevel="1">
      <c r="B259" s="51" t="s">
        <v>1685</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2"/>
    </row>
    <row r="260" spans="2:67" outlineLevel="1">
      <c r="B260" s="51" t="s">
        <v>1084</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2"/>
    </row>
    <row r="261" spans="2:67" ht="27">
      <c r="B261" s="50"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1399</v>
      </c>
    </row>
    <row r="262" spans="2:67">
      <c r="B262" s="51"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2"/>
    </row>
    <row r="263" spans="2:67">
      <c r="B263" s="51"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2"/>
    </row>
    <row r="264" spans="2:67">
      <c r="B264" s="51"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2"/>
    </row>
    <row r="265" spans="2:67">
      <c r="B265" s="51" t="s">
        <v>954</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2"/>
    </row>
    <row r="266" spans="2:67">
      <c r="B266" s="51"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2"/>
    </row>
    <row r="267" spans="2:67">
      <c r="B267" s="51" t="s">
        <v>1685</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2"/>
    </row>
    <row r="268" spans="2:67">
      <c r="B268" s="51" t="s">
        <v>1084</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2"/>
    </row>
    <row r="269" spans="2:67" ht="27" outlineLevel="1">
      <c r="B269" s="50"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1399</v>
      </c>
    </row>
    <row r="270" spans="2:67" outlineLevel="1">
      <c r="B270" s="51"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2"/>
    </row>
    <row r="271" spans="2:67" outlineLevel="1">
      <c r="B271" s="51"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2"/>
    </row>
    <row r="272" spans="2:67" outlineLevel="1">
      <c r="B272" s="51"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2"/>
    </row>
    <row r="273" spans="1:67" outlineLevel="1">
      <c r="B273" s="51" t="s">
        <v>954</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2"/>
    </row>
    <row r="274" spans="1:67" outlineLevel="1">
      <c r="B274" s="51"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2"/>
    </row>
    <row r="275" spans="1:67" outlineLevel="1">
      <c r="B275" s="51" t="s">
        <v>1685</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2"/>
    </row>
    <row r="276" spans="1:67" outlineLevel="1">
      <c r="B276" s="51" t="s">
        <v>1084</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2"/>
    </row>
    <row r="277" spans="1:67" ht="27" outlineLevel="1">
      <c r="A277" t="s">
        <v>1711</v>
      </c>
      <c r="B277" s="50"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1399</v>
      </c>
    </row>
    <row r="278" spans="1:67" outlineLevel="1">
      <c r="B278" s="51"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2"/>
    </row>
    <row r="279" spans="1:67" outlineLevel="1">
      <c r="B279" s="51"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2"/>
    </row>
    <row r="280" spans="1:67" outlineLevel="1">
      <c r="B280" s="51"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2"/>
    </row>
    <row r="281" spans="1:67" outlineLevel="1">
      <c r="B281" s="51" t="s">
        <v>1538</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2"/>
    </row>
    <row r="282" spans="1:67" outlineLevel="1">
      <c r="B282" s="51"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2"/>
    </row>
    <row r="283" spans="1:67" outlineLevel="1">
      <c r="B283" s="51" t="s">
        <v>1685</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2"/>
    </row>
    <row r="284" spans="1:67" outlineLevel="1">
      <c r="B284" s="51" t="s">
        <v>1084</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2"/>
    </row>
    <row r="285" spans="1:67" ht="27">
      <c r="B285" s="50"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1399</v>
      </c>
    </row>
    <row r="286" spans="1:67">
      <c r="B286" s="51"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2"/>
    </row>
    <row r="287" spans="1:67">
      <c r="B287" s="51"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2"/>
    </row>
    <row r="288" spans="1:67">
      <c r="B288" s="51"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2"/>
    </row>
    <row r="289" spans="1:67">
      <c r="B289" s="51" t="s">
        <v>954</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2"/>
    </row>
    <row r="290" spans="1:67">
      <c r="B290" s="51"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2"/>
    </row>
    <row r="291" spans="1:67">
      <c r="B291" s="51" t="s">
        <v>1685</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2"/>
    </row>
    <row r="292" spans="1:67">
      <c r="B292" s="51" t="s">
        <v>1084</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2"/>
    </row>
    <row r="293" spans="1:67" ht="27" outlineLevel="1">
      <c r="B293" s="50"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1399</v>
      </c>
    </row>
    <row r="294" spans="1:67" outlineLevel="1">
      <c r="B294" s="51"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2"/>
    </row>
    <row r="295" spans="1:67" outlineLevel="1">
      <c r="B295" s="51"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2"/>
    </row>
    <row r="296" spans="1:67" outlineLevel="1">
      <c r="B296" s="51"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2"/>
    </row>
    <row r="297" spans="1:67" outlineLevel="1">
      <c r="B297" s="51" t="s">
        <v>954</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2"/>
    </row>
    <row r="298" spans="1:67" outlineLevel="1">
      <c r="B298" s="51"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2"/>
    </row>
    <row r="299" spans="1:67" outlineLevel="1">
      <c r="B299" s="51" t="s">
        <v>1685</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2"/>
    </row>
    <row r="300" spans="1:67" outlineLevel="1">
      <c r="B300" s="51" t="s">
        <v>1084</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4"/>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ollapsed="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4"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5" t="s">
        <v>1397</v>
      </c>
      <c r="AI306" s="444"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5" t="s">
        <v>1397</v>
      </c>
      <c r="AY306" s="444"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5" t="s">
        <v>1397</v>
      </c>
    </row>
    <row r="307" spans="1:67" ht="27"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4">
        <f t="shared" ref="R307:R360" si="299">CHOOSE(d.Region,AH307,AX307,BN307)</f>
        <v>0</v>
      </c>
      <c r="S307" s="445"/>
      <c r="T307" s="241"/>
      <c r="U307" s="241"/>
      <c r="V307" s="241"/>
      <c r="W307" s="241"/>
      <c r="X307" s="241"/>
      <c r="Y307" s="241"/>
      <c r="Z307" s="241"/>
      <c r="AA307" s="241"/>
      <c r="AB307" s="241"/>
      <c r="AC307" s="241"/>
      <c r="AD307" s="241"/>
      <c r="AE307" s="241"/>
      <c r="AF307" s="241"/>
      <c r="AG307" s="241"/>
      <c r="AH307" s="456"/>
      <c r="AI307" s="445"/>
      <c r="AJ307" s="241"/>
      <c r="AK307" s="241"/>
      <c r="AL307" s="241"/>
      <c r="AM307" s="241"/>
      <c r="AN307" s="241"/>
      <c r="AO307" s="241"/>
      <c r="AP307" s="241"/>
      <c r="AQ307" s="241"/>
      <c r="AR307" s="241"/>
      <c r="AS307" s="241"/>
      <c r="AT307" s="241"/>
      <c r="AU307" s="241"/>
      <c r="AV307" s="241"/>
      <c r="AW307" s="241"/>
      <c r="AX307" s="456"/>
      <c r="AY307" s="445"/>
      <c r="AZ307" s="241"/>
      <c r="BA307" s="241"/>
      <c r="BB307" s="241"/>
      <c r="BC307" s="241"/>
      <c r="BD307" s="241"/>
      <c r="BE307" s="241"/>
      <c r="BF307" s="241"/>
      <c r="BG307" s="241"/>
      <c r="BH307" s="241"/>
      <c r="BI307" s="241"/>
      <c r="BJ307" s="241"/>
      <c r="BK307" s="241"/>
      <c r="BL307" s="241"/>
      <c r="BM307" s="241"/>
      <c r="BN307" s="456"/>
      <c r="BO307" s="31" t="s">
        <v>1068</v>
      </c>
    </row>
    <row r="308" spans="1:67" outlineLevel="2">
      <c r="B308" s="51" t="s">
        <v>1104</v>
      </c>
      <c r="C308" s="240">
        <f t="shared" si="284"/>
        <v>0</v>
      </c>
      <c r="D308" s="240">
        <f t="shared" si="285"/>
        <v>0</v>
      </c>
      <c r="E308" s="240">
        <f t="shared" si="286"/>
        <v>0</v>
      </c>
      <c r="F308" s="240">
        <f t="shared" si="287"/>
        <v>0</v>
      </c>
      <c r="G308" s="240">
        <f t="shared" si="288"/>
        <v>0</v>
      </c>
      <c r="H308" s="240">
        <f t="shared" si="289"/>
        <v>0</v>
      </c>
      <c r="I308" s="240">
        <f t="shared" si="290"/>
        <v>0</v>
      </c>
      <c r="J308" s="240">
        <f t="shared" si="291"/>
        <v>0</v>
      </c>
      <c r="K308" s="240">
        <f t="shared" si="292"/>
        <v>0</v>
      </c>
      <c r="L308" s="240">
        <f t="shared" si="293"/>
        <v>0</v>
      </c>
      <c r="M308" s="240">
        <f t="shared" si="294"/>
        <v>0</v>
      </c>
      <c r="N308" s="240">
        <f t="shared" si="295"/>
        <v>0</v>
      </c>
      <c r="O308" s="240">
        <f t="shared" si="296"/>
        <v>0</v>
      </c>
      <c r="P308" s="240">
        <f t="shared" si="297"/>
        <v>0</v>
      </c>
      <c r="Q308" s="240">
        <f t="shared" si="298"/>
        <v>0</v>
      </c>
      <c r="R308" s="435">
        <f t="shared" si="299"/>
        <v>0</v>
      </c>
      <c r="S308" s="446"/>
      <c r="T308" s="239"/>
      <c r="U308" s="239"/>
      <c r="V308" s="239"/>
      <c r="W308" s="239"/>
      <c r="X308" s="239"/>
      <c r="Y308" s="239"/>
      <c r="Z308" s="239"/>
      <c r="AA308" s="239"/>
      <c r="AB308" s="239"/>
      <c r="AC308" s="239"/>
      <c r="AD308" s="239"/>
      <c r="AE308" s="239"/>
      <c r="AF308" s="239"/>
      <c r="AG308" s="239"/>
      <c r="AH308" s="457"/>
      <c r="AI308" s="446"/>
      <c r="AJ308" s="239"/>
      <c r="AK308" s="239"/>
      <c r="AL308" s="239"/>
      <c r="AM308" s="239"/>
      <c r="AN308" s="239"/>
      <c r="AO308" s="239"/>
      <c r="AP308" s="239"/>
      <c r="AQ308" s="239"/>
      <c r="AR308" s="239"/>
      <c r="AS308" s="239"/>
      <c r="AT308" s="239"/>
      <c r="AU308" s="239"/>
      <c r="AV308" s="239"/>
      <c r="AW308" s="239"/>
      <c r="AX308" s="457"/>
      <c r="AY308" s="446"/>
      <c r="AZ308" s="239"/>
      <c r="BA308" s="239"/>
      <c r="BB308" s="239"/>
      <c r="BC308" s="239"/>
      <c r="BD308" s="239"/>
      <c r="BE308" s="239"/>
      <c r="BF308" s="239"/>
      <c r="BG308" s="239"/>
      <c r="BH308" s="239"/>
      <c r="BI308" s="239"/>
      <c r="BJ308" s="239"/>
      <c r="BK308" s="239"/>
      <c r="BL308" s="239"/>
      <c r="BM308" s="239"/>
      <c r="BN308" s="457"/>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6">
        <f t="shared" si="299"/>
        <v>0</v>
      </c>
      <c r="S309" s="447"/>
      <c r="T309" s="238"/>
      <c r="U309" s="238"/>
      <c r="V309" s="238"/>
      <c r="W309" s="238"/>
      <c r="X309" s="238"/>
      <c r="Y309" s="238"/>
      <c r="Z309" s="238"/>
      <c r="AA309" s="238"/>
      <c r="AB309" s="238"/>
      <c r="AC309" s="238"/>
      <c r="AD309" s="238"/>
      <c r="AE309" s="238"/>
      <c r="AF309" s="238"/>
      <c r="AG309" s="238"/>
      <c r="AH309" s="458"/>
      <c r="AI309" s="447"/>
      <c r="AJ309" s="238"/>
      <c r="AK309" s="238"/>
      <c r="AL309" s="238"/>
      <c r="AM309" s="238"/>
      <c r="AN309" s="238"/>
      <c r="AO309" s="238"/>
      <c r="AP309" s="238"/>
      <c r="AQ309" s="238"/>
      <c r="AR309" s="238"/>
      <c r="AS309" s="238"/>
      <c r="AT309" s="238"/>
      <c r="AU309" s="238"/>
      <c r="AV309" s="238"/>
      <c r="AW309" s="238"/>
      <c r="AX309" s="458"/>
      <c r="AY309" s="447"/>
      <c r="AZ309" s="238"/>
      <c r="BA309" s="238"/>
      <c r="BB309" s="238"/>
      <c r="BC309" s="238"/>
      <c r="BD309" s="238"/>
      <c r="BE309" s="238"/>
      <c r="BF309" s="238"/>
      <c r="BG309" s="238"/>
      <c r="BH309" s="238"/>
      <c r="BI309" s="238"/>
      <c r="BJ309" s="238"/>
      <c r="BK309" s="238"/>
      <c r="BL309" s="238"/>
      <c r="BM309" s="238"/>
      <c r="BN309" s="458"/>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4">
        <f t="shared" si="299"/>
        <v>0</v>
      </c>
      <c r="S310" s="445"/>
      <c r="T310" s="241"/>
      <c r="U310" s="241"/>
      <c r="V310" s="241"/>
      <c r="W310" s="241"/>
      <c r="X310" s="241"/>
      <c r="Y310" s="241"/>
      <c r="Z310" s="241"/>
      <c r="AA310" s="241"/>
      <c r="AB310" s="241"/>
      <c r="AC310" s="241"/>
      <c r="AD310" s="241"/>
      <c r="AE310" s="241"/>
      <c r="AF310" s="241"/>
      <c r="AG310" s="241"/>
      <c r="AH310" s="456"/>
      <c r="AI310" s="445"/>
      <c r="AJ310" s="241"/>
      <c r="AK310" s="241"/>
      <c r="AL310" s="241"/>
      <c r="AM310" s="241"/>
      <c r="AN310" s="241"/>
      <c r="AO310" s="241"/>
      <c r="AP310" s="241"/>
      <c r="AQ310" s="241"/>
      <c r="AR310" s="241"/>
      <c r="AS310" s="241"/>
      <c r="AT310" s="241"/>
      <c r="AU310" s="241"/>
      <c r="AV310" s="241"/>
      <c r="AW310" s="241"/>
      <c r="AX310" s="456"/>
      <c r="AY310" s="445"/>
      <c r="AZ310" s="241"/>
      <c r="BA310" s="241"/>
      <c r="BB310" s="241"/>
      <c r="BC310" s="241"/>
      <c r="BD310" s="241"/>
      <c r="BE310" s="241"/>
      <c r="BF310" s="241"/>
      <c r="BG310" s="241"/>
      <c r="BH310" s="241"/>
      <c r="BI310" s="241"/>
      <c r="BJ310" s="241"/>
      <c r="BK310" s="241"/>
      <c r="BL310" s="241"/>
      <c r="BM310" s="241"/>
      <c r="BN310" s="456"/>
      <c r="BO310" s="31" t="s">
        <v>1068</v>
      </c>
    </row>
    <row r="311" spans="1:67" outlineLevel="2">
      <c r="B311" s="51" t="s">
        <v>1104</v>
      </c>
      <c r="C311" s="240">
        <f t="shared" si="284"/>
        <v>0</v>
      </c>
      <c r="D311" s="240">
        <f t="shared" si="285"/>
        <v>0</v>
      </c>
      <c r="E311" s="240">
        <f t="shared" si="286"/>
        <v>0</v>
      </c>
      <c r="F311" s="240">
        <f t="shared" si="287"/>
        <v>0</v>
      </c>
      <c r="G311" s="240">
        <f t="shared" si="288"/>
        <v>0</v>
      </c>
      <c r="H311" s="240">
        <f t="shared" si="289"/>
        <v>0</v>
      </c>
      <c r="I311" s="240">
        <f t="shared" si="290"/>
        <v>0</v>
      </c>
      <c r="J311" s="240">
        <f t="shared" si="291"/>
        <v>0</v>
      </c>
      <c r="K311" s="240">
        <f t="shared" si="292"/>
        <v>0</v>
      </c>
      <c r="L311" s="240">
        <f t="shared" si="293"/>
        <v>0</v>
      </c>
      <c r="M311" s="240">
        <f t="shared" si="294"/>
        <v>0</v>
      </c>
      <c r="N311" s="240">
        <f t="shared" si="295"/>
        <v>0</v>
      </c>
      <c r="O311" s="240">
        <f t="shared" si="296"/>
        <v>0</v>
      </c>
      <c r="P311" s="240">
        <f t="shared" si="297"/>
        <v>0</v>
      </c>
      <c r="Q311" s="240">
        <f t="shared" si="298"/>
        <v>0</v>
      </c>
      <c r="R311" s="435">
        <f t="shared" si="299"/>
        <v>0</v>
      </c>
      <c r="S311" s="446"/>
      <c r="T311" s="239"/>
      <c r="U311" s="239"/>
      <c r="V311" s="239"/>
      <c r="W311" s="239"/>
      <c r="X311" s="239"/>
      <c r="Y311" s="239"/>
      <c r="Z311" s="239"/>
      <c r="AA311" s="239"/>
      <c r="AB311" s="239"/>
      <c r="AC311" s="239"/>
      <c r="AD311" s="239"/>
      <c r="AE311" s="239"/>
      <c r="AF311" s="239"/>
      <c r="AG311" s="239"/>
      <c r="AH311" s="457"/>
      <c r="AI311" s="446"/>
      <c r="AJ311" s="239"/>
      <c r="AK311" s="239"/>
      <c r="AL311" s="239"/>
      <c r="AM311" s="239"/>
      <c r="AN311" s="239"/>
      <c r="AO311" s="239"/>
      <c r="AP311" s="239"/>
      <c r="AQ311" s="239"/>
      <c r="AR311" s="239"/>
      <c r="AS311" s="239"/>
      <c r="AT311" s="239"/>
      <c r="AU311" s="239"/>
      <c r="AV311" s="239"/>
      <c r="AW311" s="239"/>
      <c r="AX311" s="457"/>
      <c r="AY311" s="446"/>
      <c r="AZ311" s="239"/>
      <c r="BA311" s="239"/>
      <c r="BB311" s="239"/>
      <c r="BC311" s="239"/>
      <c r="BD311" s="239"/>
      <c r="BE311" s="239"/>
      <c r="BF311" s="239"/>
      <c r="BG311" s="239"/>
      <c r="BH311" s="239"/>
      <c r="BI311" s="239"/>
      <c r="BJ311" s="239"/>
      <c r="BK311" s="239"/>
      <c r="BL311" s="239"/>
      <c r="BM311" s="239"/>
      <c r="BN311" s="457"/>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6">
        <f t="shared" si="299"/>
        <v>0</v>
      </c>
      <c r="S312" s="447"/>
      <c r="T312" s="238"/>
      <c r="U312" s="238"/>
      <c r="V312" s="238"/>
      <c r="W312" s="238"/>
      <c r="X312" s="238"/>
      <c r="Y312" s="238"/>
      <c r="Z312" s="238"/>
      <c r="AA312" s="238"/>
      <c r="AB312" s="238"/>
      <c r="AC312" s="238"/>
      <c r="AD312" s="238"/>
      <c r="AE312" s="238"/>
      <c r="AF312" s="238"/>
      <c r="AG312" s="238"/>
      <c r="AH312" s="458"/>
      <c r="AI312" s="447"/>
      <c r="AJ312" s="238"/>
      <c r="AK312" s="238"/>
      <c r="AL312" s="238"/>
      <c r="AM312" s="238"/>
      <c r="AN312" s="238"/>
      <c r="AO312" s="238"/>
      <c r="AP312" s="238"/>
      <c r="AQ312" s="238"/>
      <c r="AR312" s="238"/>
      <c r="AS312" s="238"/>
      <c r="AT312" s="238"/>
      <c r="AU312" s="238"/>
      <c r="AV312" s="238"/>
      <c r="AW312" s="238"/>
      <c r="AX312" s="458"/>
      <c r="AY312" s="447"/>
      <c r="AZ312" s="238"/>
      <c r="BA312" s="238"/>
      <c r="BB312" s="238"/>
      <c r="BC312" s="238"/>
      <c r="BD312" s="238"/>
      <c r="BE312" s="238"/>
      <c r="BF312" s="238"/>
      <c r="BG312" s="238"/>
      <c r="BH312" s="238"/>
      <c r="BI312" s="238"/>
      <c r="BJ312" s="238"/>
      <c r="BK312" s="238"/>
      <c r="BL312" s="238"/>
      <c r="BM312" s="238"/>
      <c r="BN312" s="458"/>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4">
        <f t="shared" si="299"/>
        <v>0</v>
      </c>
      <c r="S313" s="445"/>
      <c r="T313" s="241"/>
      <c r="U313" s="241"/>
      <c r="V313" s="241"/>
      <c r="W313" s="241"/>
      <c r="X313" s="241"/>
      <c r="Y313" s="241"/>
      <c r="Z313" s="241"/>
      <c r="AA313" s="241"/>
      <c r="AB313" s="241"/>
      <c r="AC313" s="241"/>
      <c r="AD313" s="241"/>
      <c r="AE313" s="241"/>
      <c r="AF313" s="241"/>
      <c r="AG313" s="241"/>
      <c r="AH313" s="456"/>
      <c r="AI313" s="445"/>
      <c r="AJ313" s="241"/>
      <c r="AK313" s="241"/>
      <c r="AL313" s="241"/>
      <c r="AM313" s="241"/>
      <c r="AN313" s="241"/>
      <c r="AO313" s="241"/>
      <c r="AP313" s="241"/>
      <c r="AQ313" s="241"/>
      <c r="AR313" s="241"/>
      <c r="AS313" s="241"/>
      <c r="AT313" s="241"/>
      <c r="AU313" s="241"/>
      <c r="AV313" s="241"/>
      <c r="AW313" s="241"/>
      <c r="AX313" s="456"/>
      <c r="AY313" s="445"/>
      <c r="AZ313" s="241"/>
      <c r="BA313" s="241"/>
      <c r="BB313" s="241"/>
      <c r="BC313" s="241"/>
      <c r="BD313" s="241"/>
      <c r="BE313" s="241"/>
      <c r="BF313" s="241"/>
      <c r="BG313" s="241"/>
      <c r="BH313" s="241"/>
      <c r="BI313" s="241"/>
      <c r="BJ313" s="241"/>
      <c r="BK313" s="241"/>
      <c r="BL313" s="241"/>
      <c r="BM313" s="241"/>
      <c r="BN313" s="456"/>
      <c r="BO313" s="31" t="s">
        <v>1068</v>
      </c>
    </row>
    <row r="314" spans="1:67" outlineLevel="2">
      <c r="B314" s="51" t="s">
        <v>1104</v>
      </c>
      <c r="C314" s="240">
        <f t="shared" si="284"/>
        <v>0</v>
      </c>
      <c r="D314" s="240">
        <f t="shared" si="285"/>
        <v>0</v>
      </c>
      <c r="E314" s="240">
        <f t="shared" si="286"/>
        <v>0</v>
      </c>
      <c r="F314" s="240">
        <f t="shared" si="287"/>
        <v>0</v>
      </c>
      <c r="G314" s="240">
        <f t="shared" si="288"/>
        <v>0</v>
      </c>
      <c r="H314" s="240">
        <f t="shared" si="289"/>
        <v>0</v>
      </c>
      <c r="I314" s="240">
        <f t="shared" si="290"/>
        <v>0</v>
      </c>
      <c r="J314" s="240">
        <f t="shared" si="291"/>
        <v>0</v>
      </c>
      <c r="K314" s="240">
        <f t="shared" si="292"/>
        <v>0</v>
      </c>
      <c r="L314" s="240">
        <f t="shared" si="293"/>
        <v>0</v>
      </c>
      <c r="M314" s="240">
        <f t="shared" si="294"/>
        <v>0</v>
      </c>
      <c r="N314" s="240">
        <f t="shared" si="295"/>
        <v>0</v>
      </c>
      <c r="O314" s="240">
        <f t="shared" si="296"/>
        <v>0</v>
      </c>
      <c r="P314" s="240">
        <f t="shared" si="297"/>
        <v>0</v>
      </c>
      <c r="Q314" s="240">
        <f t="shared" si="298"/>
        <v>0</v>
      </c>
      <c r="R314" s="435">
        <f t="shared" si="299"/>
        <v>0</v>
      </c>
      <c r="S314" s="446"/>
      <c r="T314" s="239"/>
      <c r="U314" s="239"/>
      <c r="V314" s="239"/>
      <c r="W314" s="239"/>
      <c r="X314" s="239"/>
      <c r="Y314" s="239"/>
      <c r="Z314" s="239"/>
      <c r="AA314" s="239"/>
      <c r="AB314" s="239"/>
      <c r="AC314" s="239"/>
      <c r="AD314" s="239"/>
      <c r="AE314" s="239"/>
      <c r="AF314" s="239"/>
      <c r="AG314" s="239"/>
      <c r="AH314" s="457"/>
      <c r="AI314" s="446"/>
      <c r="AJ314" s="239"/>
      <c r="AK314" s="239"/>
      <c r="AL314" s="239"/>
      <c r="AM314" s="239"/>
      <c r="AN314" s="239"/>
      <c r="AO314" s="239"/>
      <c r="AP314" s="239"/>
      <c r="AQ314" s="239"/>
      <c r="AR314" s="239"/>
      <c r="AS314" s="239"/>
      <c r="AT314" s="239"/>
      <c r="AU314" s="239"/>
      <c r="AV314" s="239"/>
      <c r="AW314" s="239"/>
      <c r="AX314" s="457"/>
      <c r="AY314" s="446"/>
      <c r="AZ314" s="239"/>
      <c r="BA314" s="239"/>
      <c r="BB314" s="239"/>
      <c r="BC314" s="239"/>
      <c r="BD314" s="239"/>
      <c r="BE314" s="239"/>
      <c r="BF314" s="239"/>
      <c r="BG314" s="239"/>
      <c r="BH314" s="239"/>
      <c r="BI314" s="239"/>
      <c r="BJ314" s="239"/>
      <c r="BK314" s="239"/>
      <c r="BL314" s="239"/>
      <c r="BM314" s="239"/>
      <c r="BN314" s="457"/>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6">
        <f t="shared" si="299"/>
        <v>0</v>
      </c>
      <c r="S315" s="447"/>
      <c r="T315" s="238"/>
      <c r="U315" s="238"/>
      <c r="V315" s="238"/>
      <c r="W315" s="238"/>
      <c r="X315" s="238"/>
      <c r="Y315" s="238"/>
      <c r="Z315" s="238"/>
      <c r="AA315" s="238"/>
      <c r="AB315" s="238"/>
      <c r="AC315" s="238"/>
      <c r="AD315" s="238"/>
      <c r="AE315" s="238"/>
      <c r="AF315" s="238"/>
      <c r="AG315" s="238"/>
      <c r="AH315" s="458"/>
      <c r="AI315" s="447"/>
      <c r="AJ315" s="238"/>
      <c r="AK315" s="238"/>
      <c r="AL315" s="238"/>
      <c r="AM315" s="238"/>
      <c r="AN315" s="238"/>
      <c r="AO315" s="238"/>
      <c r="AP315" s="238"/>
      <c r="AQ315" s="238"/>
      <c r="AR315" s="238"/>
      <c r="AS315" s="238"/>
      <c r="AT315" s="238"/>
      <c r="AU315" s="238"/>
      <c r="AV315" s="238"/>
      <c r="AW315" s="238"/>
      <c r="AX315" s="458"/>
      <c r="AY315" s="447"/>
      <c r="AZ315" s="238"/>
      <c r="BA315" s="238"/>
      <c r="BB315" s="238"/>
      <c r="BC315" s="238"/>
      <c r="BD315" s="238"/>
      <c r="BE315" s="238"/>
      <c r="BF315" s="238"/>
      <c r="BG315" s="238"/>
      <c r="BH315" s="238"/>
      <c r="BI315" s="238"/>
      <c r="BJ315" s="238"/>
      <c r="BK315" s="238"/>
      <c r="BL315" s="238"/>
      <c r="BM315" s="238"/>
      <c r="BN315" s="458"/>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4">
        <f t="shared" si="299"/>
        <v>0</v>
      </c>
      <c r="S316" s="445"/>
      <c r="T316" s="241"/>
      <c r="U316" s="241"/>
      <c r="V316" s="241"/>
      <c r="W316" s="241"/>
      <c r="X316" s="241"/>
      <c r="Y316" s="241"/>
      <c r="Z316" s="241"/>
      <c r="AA316" s="241"/>
      <c r="AB316" s="241"/>
      <c r="AC316" s="241"/>
      <c r="AD316" s="241"/>
      <c r="AE316" s="241"/>
      <c r="AF316" s="241"/>
      <c r="AG316" s="241"/>
      <c r="AH316" s="456"/>
      <c r="AI316" s="445"/>
      <c r="AJ316" s="241"/>
      <c r="AK316" s="241"/>
      <c r="AL316" s="241"/>
      <c r="AM316" s="241"/>
      <c r="AN316" s="241"/>
      <c r="AO316" s="241"/>
      <c r="AP316" s="241"/>
      <c r="AQ316" s="241"/>
      <c r="AR316" s="241"/>
      <c r="AS316" s="241"/>
      <c r="AT316" s="241"/>
      <c r="AU316" s="241"/>
      <c r="AV316" s="241"/>
      <c r="AW316" s="241"/>
      <c r="AX316" s="456"/>
      <c r="AY316" s="445"/>
      <c r="AZ316" s="241"/>
      <c r="BA316" s="241"/>
      <c r="BB316" s="241"/>
      <c r="BC316" s="241"/>
      <c r="BD316" s="241"/>
      <c r="BE316" s="241"/>
      <c r="BF316" s="241"/>
      <c r="BG316" s="241"/>
      <c r="BH316" s="241"/>
      <c r="BI316" s="241"/>
      <c r="BJ316" s="241"/>
      <c r="BK316" s="241"/>
      <c r="BL316" s="241"/>
      <c r="BM316" s="241"/>
      <c r="BN316" s="456"/>
      <c r="BO316" s="31" t="s">
        <v>1068</v>
      </c>
    </row>
    <row r="317" spans="1:67" outlineLevel="2">
      <c r="B317" s="51" t="s">
        <v>1104</v>
      </c>
      <c r="C317" s="240">
        <f t="shared" si="284"/>
        <v>0</v>
      </c>
      <c r="D317" s="240">
        <f t="shared" si="285"/>
        <v>0</v>
      </c>
      <c r="E317" s="240">
        <f t="shared" si="286"/>
        <v>0</v>
      </c>
      <c r="F317" s="240">
        <f t="shared" si="287"/>
        <v>0</v>
      </c>
      <c r="G317" s="240">
        <f t="shared" si="288"/>
        <v>0</v>
      </c>
      <c r="H317" s="240">
        <f t="shared" si="289"/>
        <v>0</v>
      </c>
      <c r="I317" s="240">
        <f t="shared" si="290"/>
        <v>0</v>
      </c>
      <c r="J317" s="240">
        <f t="shared" si="291"/>
        <v>0</v>
      </c>
      <c r="K317" s="240">
        <f t="shared" si="292"/>
        <v>0</v>
      </c>
      <c r="L317" s="240">
        <f t="shared" si="293"/>
        <v>0</v>
      </c>
      <c r="M317" s="240">
        <f t="shared" si="294"/>
        <v>0</v>
      </c>
      <c r="N317" s="240">
        <f t="shared" si="295"/>
        <v>0</v>
      </c>
      <c r="O317" s="240">
        <f t="shared" si="296"/>
        <v>0</v>
      </c>
      <c r="P317" s="240">
        <f t="shared" si="297"/>
        <v>0</v>
      </c>
      <c r="Q317" s="240">
        <f t="shared" si="298"/>
        <v>0</v>
      </c>
      <c r="R317" s="435">
        <f t="shared" si="299"/>
        <v>0</v>
      </c>
      <c r="S317" s="446"/>
      <c r="T317" s="239"/>
      <c r="U317" s="239"/>
      <c r="V317" s="239"/>
      <c r="W317" s="239"/>
      <c r="X317" s="239"/>
      <c r="Y317" s="239"/>
      <c r="Z317" s="239"/>
      <c r="AA317" s="239"/>
      <c r="AB317" s="239"/>
      <c r="AC317" s="239"/>
      <c r="AD317" s="239"/>
      <c r="AE317" s="239"/>
      <c r="AF317" s="239"/>
      <c r="AG317" s="239"/>
      <c r="AH317" s="457"/>
      <c r="AI317" s="446"/>
      <c r="AJ317" s="239"/>
      <c r="AK317" s="239"/>
      <c r="AL317" s="239"/>
      <c r="AM317" s="239"/>
      <c r="AN317" s="239"/>
      <c r="AO317" s="239"/>
      <c r="AP317" s="239"/>
      <c r="AQ317" s="239"/>
      <c r="AR317" s="239"/>
      <c r="AS317" s="239"/>
      <c r="AT317" s="239"/>
      <c r="AU317" s="239"/>
      <c r="AV317" s="239"/>
      <c r="AW317" s="239"/>
      <c r="AX317" s="457"/>
      <c r="AY317" s="446"/>
      <c r="AZ317" s="239"/>
      <c r="BA317" s="239"/>
      <c r="BB317" s="239"/>
      <c r="BC317" s="239"/>
      <c r="BD317" s="239"/>
      <c r="BE317" s="239"/>
      <c r="BF317" s="239"/>
      <c r="BG317" s="239"/>
      <c r="BH317" s="239"/>
      <c r="BI317" s="239"/>
      <c r="BJ317" s="239"/>
      <c r="BK317" s="239"/>
      <c r="BL317" s="239"/>
      <c r="BM317" s="239"/>
      <c r="BN317" s="457"/>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6">
        <f t="shared" si="299"/>
        <v>0</v>
      </c>
      <c r="S318" s="447"/>
      <c r="T318" s="238"/>
      <c r="U318" s="238"/>
      <c r="V318" s="238"/>
      <c r="W318" s="238"/>
      <c r="X318" s="238"/>
      <c r="Y318" s="238"/>
      <c r="Z318" s="238"/>
      <c r="AA318" s="238"/>
      <c r="AB318" s="238"/>
      <c r="AC318" s="238"/>
      <c r="AD318" s="238"/>
      <c r="AE318" s="238"/>
      <c r="AF318" s="238"/>
      <c r="AG318" s="238"/>
      <c r="AH318" s="458"/>
      <c r="AI318" s="447"/>
      <c r="AJ318" s="238"/>
      <c r="AK318" s="238"/>
      <c r="AL318" s="238"/>
      <c r="AM318" s="238"/>
      <c r="AN318" s="238"/>
      <c r="AO318" s="238"/>
      <c r="AP318" s="238"/>
      <c r="AQ318" s="238"/>
      <c r="AR318" s="238"/>
      <c r="AS318" s="238"/>
      <c r="AT318" s="238"/>
      <c r="AU318" s="238"/>
      <c r="AV318" s="238"/>
      <c r="AW318" s="238"/>
      <c r="AX318" s="458"/>
      <c r="AY318" s="447"/>
      <c r="AZ318" s="238"/>
      <c r="BA318" s="238"/>
      <c r="BB318" s="238"/>
      <c r="BC318" s="238"/>
      <c r="BD318" s="238"/>
      <c r="BE318" s="238"/>
      <c r="BF318" s="238"/>
      <c r="BG318" s="238"/>
      <c r="BH318" s="238"/>
      <c r="BI318" s="238"/>
      <c r="BJ318" s="238"/>
      <c r="BK318" s="238"/>
      <c r="BL318" s="238"/>
      <c r="BM318" s="238"/>
      <c r="BN318" s="458"/>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4">
        <f t="shared" ref="R319:R321" si="315">CHOOSE(d.Region,AH319,AX319,BN319)</f>
        <v>0</v>
      </c>
      <c r="S319" s="445"/>
      <c r="T319" s="241"/>
      <c r="U319" s="241"/>
      <c r="V319" s="241"/>
      <c r="W319" s="241"/>
      <c r="X319" s="241"/>
      <c r="Y319" s="241"/>
      <c r="Z319" s="241"/>
      <c r="AA319" s="241"/>
      <c r="AB319" s="241"/>
      <c r="AC319" s="241"/>
      <c r="AD319" s="241"/>
      <c r="AE319" s="241"/>
      <c r="AF319" s="241"/>
      <c r="AG319" s="241"/>
      <c r="AH319" s="456"/>
      <c r="AI319" s="445"/>
      <c r="AJ319" s="241"/>
      <c r="AK319" s="241"/>
      <c r="AL319" s="241"/>
      <c r="AM319" s="241"/>
      <c r="AN319" s="241"/>
      <c r="AO319" s="241"/>
      <c r="AP319" s="241"/>
      <c r="AQ319" s="241"/>
      <c r="AR319" s="241"/>
      <c r="AS319" s="241"/>
      <c r="AT319" s="241"/>
      <c r="AU319" s="241"/>
      <c r="AV319" s="241"/>
      <c r="AW319" s="241"/>
      <c r="AX319" s="456"/>
      <c r="AY319" s="445"/>
      <c r="AZ319" s="241"/>
      <c r="BA319" s="241"/>
      <c r="BB319" s="241"/>
      <c r="BC319" s="241"/>
      <c r="BD319" s="241"/>
      <c r="BE319" s="241"/>
      <c r="BF319" s="241"/>
      <c r="BG319" s="241"/>
      <c r="BH319" s="241"/>
      <c r="BI319" s="241"/>
      <c r="BJ319" s="241"/>
      <c r="BK319" s="241"/>
      <c r="BL319" s="241"/>
      <c r="BM319" s="241"/>
      <c r="BN319" s="456"/>
      <c r="BO319" s="31" t="s">
        <v>1068</v>
      </c>
    </row>
    <row r="320" spans="1:67" outlineLevel="2">
      <c r="B320" s="51" t="s">
        <v>1104</v>
      </c>
      <c r="C320" s="240">
        <f t="shared" si="300"/>
        <v>0</v>
      </c>
      <c r="D320" s="240">
        <f t="shared" si="301"/>
        <v>0</v>
      </c>
      <c r="E320" s="240">
        <f t="shared" si="302"/>
        <v>0</v>
      </c>
      <c r="F320" s="240">
        <f t="shared" si="303"/>
        <v>0</v>
      </c>
      <c r="G320" s="240">
        <f t="shared" si="304"/>
        <v>0</v>
      </c>
      <c r="H320" s="240">
        <f t="shared" si="305"/>
        <v>0</v>
      </c>
      <c r="I320" s="240">
        <f t="shared" si="306"/>
        <v>0</v>
      </c>
      <c r="J320" s="240">
        <f t="shared" si="307"/>
        <v>0</v>
      </c>
      <c r="K320" s="240">
        <f t="shared" si="308"/>
        <v>0</v>
      </c>
      <c r="L320" s="240">
        <f t="shared" si="309"/>
        <v>0</v>
      </c>
      <c r="M320" s="240">
        <f t="shared" si="310"/>
        <v>0</v>
      </c>
      <c r="N320" s="240">
        <f t="shared" si="311"/>
        <v>0</v>
      </c>
      <c r="O320" s="240">
        <f t="shared" si="312"/>
        <v>0</v>
      </c>
      <c r="P320" s="240">
        <f t="shared" si="313"/>
        <v>0</v>
      </c>
      <c r="Q320" s="240">
        <f t="shared" si="314"/>
        <v>0</v>
      </c>
      <c r="R320" s="435">
        <f t="shared" si="315"/>
        <v>0</v>
      </c>
      <c r="S320" s="446"/>
      <c r="T320" s="239"/>
      <c r="U320" s="239"/>
      <c r="V320" s="239"/>
      <c r="W320" s="239"/>
      <c r="X320" s="239"/>
      <c r="Y320" s="239"/>
      <c r="Z320" s="239"/>
      <c r="AA320" s="239"/>
      <c r="AB320" s="239"/>
      <c r="AC320" s="239"/>
      <c r="AD320" s="239"/>
      <c r="AE320" s="239"/>
      <c r="AF320" s="239"/>
      <c r="AG320" s="239"/>
      <c r="AH320" s="457"/>
      <c r="AI320" s="446"/>
      <c r="AJ320" s="239"/>
      <c r="AK320" s="239"/>
      <c r="AL320" s="239"/>
      <c r="AM320" s="239"/>
      <c r="AN320" s="239"/>
      <c r="AO320" s="239"/>
      <c r="AP320" s="239"/>
      <c r="AQ320" s="239"/>
      <c r="AR320" s="239"/>
      <c r="AS320" s="239"/>
      <c r="AT320" s="239"/>
      <c r="AU320" s="239"/>
      <c r="AV320" s="239"/>
      <c r="AW320" s="239"/>
      <c r="AX320" s="457"/>
      <c r="AY320" s="446"/>
      <c r="AZ320" s="239"/>
      <c r="BA320" s="239"/>
      <c r="BB320" s="239"/>
      <c r="BC320" s="239"/>
      <c r="BD320" s="239"/>
      <c r="BE320" s="239"/>
      <c r="BF320" s="239"/>
      <c r="BG320" s="239"/>
      <c r="BH320" s="239"/>
      <c r="BI320" s="239"/>
      <c r="BJ320" s="239"/>
      <c r="BK320" s="239"/>
      <c r="BL320" s="239"/>
      <c r="BM320" s="239"/>
      <c r="BN320" s="457"/>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6">
        <f t="shared" si="315"/>
        <v>0</v>
      </c>
      <c r="S321" s="447"/>
      <c r="T321" s="238"/>
      <c r="U321" s="238"/>
      <c r="V321" s="238"/>
      <c r="W321" s="238"/>
      <c r="X321" s="238"/>
      <c r="Y321" s="238"/>
      <c r="Z321" s="238"/>
      <c r="AA321" s="238"/>
      <c r="AB321" s="238"/>
      <c r="AC321" s="238"/>
      <c r="AD321" s="238"/>
      <c r="AE321" s="238"/>
      <c r="AF321" s="238"/>
      <c r="AG321" s="238"/>
      <c r="AH321" s="458"/>
      <c r="AI321" s="447"/>
      <c r="AJ321" s="238"/>
      <c r="AK321" s="238"/>
      <c r="AL321" s="238"/>
      <c r="AM321" s="238"/>
      <c r="AN321" s="238"/>
      <c r="AO321" s="238"/>
      <c r="AP321" s="238"/>
      <c r="AQ321" s="238"/>
      <c r="AR321" s="238"/>
      <c r="AS321" s="238"/>
      <c r="AT321" s="238"/>
      <c r="AU321" s="238"/>
      <c r="AV321" s="238"/>
      <c r="AW321" s="238"/>
      <c r="AX321" s="458"/>
      <c r="AY321" s="447"/>
      <c r="AZ321" s="238"/>
      <c r="BA321" s="238"/>
      <c r="BB321" s="238"/>
      <c r="BC321" s="238"/>
      <c r="BD321" s="238"/>
      <c r="BE321" s="238"/>
      <c r="BF321" s="238"/>
      <c r="BG321" s="238"/>
      <c r="BH321" s="238"/>
      <c r="BI321" s="238"/>
      <c r="BJ321" s="238"/>
      <c r="BK321" s="238"/>
      <c r="BL321" s="238"/>
      <c r="BM321" s="238"/>
      <c r="BN321" s="458"/>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1" t="s">
        <v>1068</v>
      </c>
    </row>
    <row r="323" spans="2:67" outlineLevel="2">
      <c r="B323" s="51" t="s">
        <v>1104</v>
      </c>
      <c r="C323" s="240">
        <f t="shared" si="284"/>
        <v>0</v>
      </c>
      <c r="D323" s="240">
        <f t="shared" si="285"/>
        <v>0</v>
      </c>
      <c r="E323" s="240">
        <f t="shared" si="286"/>
        <v>0</v>
      </c>
      <c r="F323" s="240">
        <f t="shared" si="287"/>
        <v>0</v>
      </c>
      <c r="G323" s="240">
        <f t="shared" si="288"/>
        <v>0</v>
      </c>
      <c r="H323" s="240">
        <f t="shared" si="289"/>
        <v>0</v>
      </c>
      <c r="I323" s="240">
        <f t="shared" si="290"/>
        <v>0</v>
      </c>
      <c r="J323" s="240">
        <f t="shared" si="291"/>
        <v>0</v>
      </c>
      <c r="K323" s="240">
        <f t="shared" si="292"/>
        <v>0</v>
      </c>
      <c r="L323" s="240">
        <f t="shared" si="293"/>
        <v>0</v>
      </c>
      <c r="M323" s="240">
        <f t="shared" si="294"/>
        <v>0</v>
      </c>
      <c r="N323" s="240">
        <f t="shared" si="295"/>
        <v>0</v>
      </c>
      <c r="O323" s="240">
        <f t="shared" si="296"/>
        <v>0</v>
      </c>
      <c r="P323" s="240">
        <f t="shared" si="297"/>
        <v>0</v>
      </c>
      <c r="Q323" s="240">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7"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4">
        <f t="shared" si="299"/>
        <v>0</v>
      </c>
      <c r="S325" s="445"/>
      <c r="T325" s="241"/>
      <c r="U325" s="241"/>
      <c r="V325" s="241"/>
      <c r="W325" s="241"/>
      <c r="X325" s="241"/>
      <c r="Y325" s="241"/>
      <c r="Z325" s="241"/>
      <c r="AA325" s="241"/>
      <c r="AB325" s="241"/>
      <c r="AC325" s="241"/>
      <c r="AD325" s="241"/>
      <c r="AE325" s="241"/>
      <c r="AF325" s="241"/>
      <c r="AG325" s="241"/>
      <c r="AH325" s="456"/>
      <c r="AI325" s="445"/>
      <c r="AJ325" s="241"/>
      <c r="AK325" s="241"/>
      <c r="AL325" s="241"/>
      <c r="AM325" s="241"/>
      <c r="AN325" s="241"/>
      <c r="AO325" s="241"/>
      <c r="AP325" s="241"/>
      <c r="AQ325" s="241"/>
      <c r="AR325" s="241"/>
      <c r="AS325" s="241"/>
      <c r="AT325" s="241"/>
      <c r="AU325" s="241"/>
      <c r="AV325" s="241"/>
      <c r="AW325" s="241"/>
      <c r="AX325" s="456"/>
      <c r="AY325" s="445"/>
      <c r="AZ325" s="241"/>
      <c r="BA325" s="241"/>
      <c r="BB325" s="241"/>
      <c r="BC325" s="241"/>
      <c r="BD325" s="241"/>
      <c r="BE325" s="241"/>
      <c r="BF325" s="241"/>
      <c r="BG325" s="241"/>
      <c r="BH325" s="241"/>
      <c r="BI325" s="241"/>
      <c r="BJ325" s="241"/>
      <c r="BK325" s="241"/>
      <c r="BL325" s="241"/>
      <c r="BM325" s="241"/>
      <c r="BN325" s="456"/>
      <c r="BO325" s="31" t="s">
        <v>1068</v>
      </c>
    </row>
    <row r="326" spans="2:67" outlineLevel="1">
      <c r="B326" s="51" t="s">
        <v>1104</v>
      </c>
      <c r="C326" s="240">
        <f t="shared" si="284"/>
        <v>0</v>
      </c>
      <c r="D326" s="240">
        <f t="shared" si="285"/>
        <v>0</v>
      </c>
      <c r="E326" s="240">
        <f t="shared" si="286"/>
        <v>0</v>
      </c>
      <c r="F326" s="240">
        <f t="shared" si="287"/>
        <v>0</v>
      </c>
      <c r="G326" s="240">
        <f t="shared" si="288"/>
        <v>0</v>
      </c>
      <c r="H326" s="240">
        <f t="shared" si="289"/>
        <v>0</v>
      </c>
      <c r="I326" s="240">
        <f t="shared" si="290"/>
        <v>0</v>
      </c>
      <c r="J326" s="240">
        <f t="shared" si="291"/>
        <v>0</v>
      </c>
      <c r="K326" s="240">
        <f t="shared" si="292"/>
        <v>0</v>
      </c>
      <c r="L326" s="240">
        <f t="shared" si="293"/>
        <v>0</v>
      </c>
      <c r="M326" s="240">
        <f t="shared" si="294"/>
        <v>0</v>
      </c>
      <c r="N326" s="240">
        <f t="shared" si="295"/>
        <v>0</v>
      </c>
      <c r="O326" s="240">
        <f t="shared" si="296"/>
        <v>0</v>
      </c>
      <c r="P326" s="240">
        <f t="shared" si="297"/>
        <v>0</v>
      </c>
      <c r="Q326" s="240">
        <f t="shared" si="298"/>
        <v>0</v>
      </c>
      <c r="R326" s="435">
        <f t="shared" si="299"/>
        <v>0</v>
      </c>
      <c r="S326" s="446"/>
      <c r="T326" s="239"/>
      <c r="U326" s="239"/>
      <c r="V326" s="239"/>
      <c r="W326" s="239"/>
      <c r="X326" s="239"/>
      <c r="Y326" s="239"/>
      <c r="Z326" s="239"/>
      <c r="AA326" s="239"/>
      <c r="AB326" s="239"/>
      <c r="AC326" s="239"/>
      <c r="AD326" s="239"/>
      <c r="AE326" s="239"/>
      <c r="AF326" s="239"/>
      <c r="AG326" s="239"/>
      <c r="AH326" s="457"/>
      <c r="AI326" s="446"/>
      <c r="AJ326" s="239"/>
      <c r="AK326" s="239"/>
      <c r="AL326" s="239"/>
      <c r="AM326" s="239"/>
      <c r="AN326" s="239"/>
      <c r="AO326" s="239"/>
      <c r="AP326" s="239"/>
      <c r="AQ326" s="239"/>
      <c r="AR326" s="239"/>
      <c r="AS326" s="239"/>
      <c r="AT326" s="239"/>
      <c r="AU326" s="239"/>
      <c r="AV326" s="239"/>
      <c r="AW326" s="239"/>
      <c r="AX326" s="457"/>
      <c r="AY326" s="446"/>
      <c r="AZ326" s="239"/>
      <c r="BA326" s="239"/>
      <c r="BB326" s="239"/>
      <c r="BC326" s="239"/>
      <c r="BD326" s="239"/>
      <c r="BE326" s="239"/>
      <c r="BF326" s="239"/>
      <c r="BG326" s="239"/>
      <c r="BH326" s="239"/>
      <c r="BI326" s="239"/>
      <c r="BJ326" s="239"/>
      <c r="BK326" s="239"/>
      <c r="BL326" s="239"/>
      <c r="BM326" s="239"/>
      <c r="BN326" s="457"/>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6">
        <f t="shared" si="299"/>
        <v>0</v>
      </c>
      <c r="S327" s="447"/>
      <c r="T327" s="238"/>
      <c r="U327" s="238"/>
      <c r="V327" s="238"/>
      <c r="W327" s="238"/>
      <c r="X327" s="238"/>
      <c r="Y327" s="238"/>
      <c r="Z327" s="238"/>
      <c r="AA327" s="238"/>
      <c r="AB327" s="238"/>
      <c r="AC327" s="238"/>
      <c r="AD327" s="238"/>
      <c r="AE327" s="238"/>
      <c r="AF327" s="238"/>
      <c r="AG327" s="238"/>
      <c r="AH327" s="458"/>
      <c r="AI327" s="447"/>
      <c r="AJ327" s="238"/>
      <c r="AK327" s="238"/>
      <c r="AL327" s="238"/>
      <c r="AM327" s="238"/>
      <c r="AN327" s="238"/>
      <c r="AO327" s="238"/>
      <c r="AP327" s="238"/>
      <c r="AQ327" s="238"/>
      <c r="AR327" s="238"/>
      <c r="AS327" s="238"/>
      <c r="AT327" s="238"/>
      <c r="AU327" s="238"/>
      <c r="AV327" s="238"/>
      <c r="AW327" s="238"/>
      <c r="AX327" s="458"/>
      <c r="AY327" s="447"/>
      <c r="AZ327" s="238"/>
      <c r="BA327" s="238"/>
      <c r="BB327" s="238"/>
      <c r="BC327" s="238"/>
      <c r="BD327" s="238"/>
      <c r="BE327" s="238"/>
      <c r="BF327" s="238"/>
      <c r="BG327" s="238"/>
      <c r="BH327" s="238"/>
      <c r="BI327" s="238"/>
      <c r="BJ327" s="238"/>
      <c r="BK327" s="238"/>
      <c r="BL327" s="238"/>
      <c r="BM327" s="238"/>
      <c r="BN327" s="458"/>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4">
        <f t="shared" si="299"/>
        <v>0</v>
      </c>
      <c r="S328" s="445"/>
      <c r="T328" s="241"/>
      <c r="U328" s="241"/>
      <c r="V328" s="241"/>
      <c r="W328" s="241"/>
      <c r="X328" s="241"/>
      <c r="Y328" s="241"/>
      <c r="Z328" s="241"/>
      <c r="AA328" s="241"/>
      <c r="AB328" s="241"/>
      <c r="AC328" s="241"/>
      <c r="AD328" s="241"/>
      <c r="AE328" s="241"/>
      <c r="AF328" s="241"/>
      <c r="AG328" s="241"/>
      <c r="AH328" s="456"/>
      <c r="AI328" s="445"/>
      <c r="AJ328" s="241"/>
      <c r="AK328" s="241"/>
      <c r="AL328" s="241"/>
      <c r="AM328" s="241"/>
      <c r="AN328" s="241"/>
      <c r="AO328" s="241"/>
      <c r="AP328" s="241"/>
      <c r="AQ328" s="241"/>
      <c r="AR328" s="241"/>
      <c r="AS328" s="241"/>
      <c r="AT328" s="241"/>
      <c r="AU328" s="241"/>
      <c r="AV328" s="241"/>
      <c r="AW328" s="241"/>
      <c r="AX328" s="456"/>
      <c r="AY328" s="445"/>
      <c r="AZ328" s="241"/>
      <c r="BA328" s="241"/>
      <c r="BB328" s="241"/>
      <c r="BC328" s="241"/>
      <c r="BD328" s="241"/>
      <c r="BE328" s="241"/>
      <c r="BF328" s="241"/>
      <c r="BG328" s="241"/>
      <c r="BH328" s="241"/>
      <c r="BI328" s="241"/>
      <c r="BJ328" s="241"/>
      <c r="BK328" s="241"/>
      <c r="BL328" s="241"/>
      <c r="BM328" s="241"/>
      <c r="BN328" s="456"/>
      <c r="BO328" s="31" t="s">
        <v>1068</v>
      </c>
    </row>
    <row r="329" spans="2:67" outlineLevel="1">
      <c r="B329" s="51" t="s">
        <v>1104</v>
      </c>
      <c r="C329" s="240">
        <f t="shared" si="284"/>
        <v>0</v>
      </c>
      <c r="D329" s="240">
        <f t="shared" si="285"/>
        <v>0</v>
      </c>
      <c r="E329" s="240">
        <f t="shared" si="286"/>
        <v>0</v>
      </c>
      <c r="F329" s="240">
        <f t="shared" si="287"/>
        <v>0</v>
      </c>
      <c r="G329" s="240">
        <f t="shared" si="288"/>
        <v>0</v>
      </c>
      <c r="H329" s="240">
        <f t="shared" si="289"/>
        <v>0</v>
      </c>
      <c r="I329" s="240">
        <f t="shared" si="290"/>
        <v>0</v>
      </c>
      <c r="J329" s="240">
        <f t="shared" si="291"/>
        <v>0</v>
      </c>
      <c r="K329" s="240">
        <f t="shared" si="292"/>
        <v>0</v>
      </c>
      <c r="L329" s="240">
        <f t="shared" si="293"/>
        <v>0</v>
      </c>
      <c r="M329" s="240">
        <f t="shared" si="294"/>
        <v>0</v>
      </c>
      <c r="N329" s="240">
        <f t="shared" si="295"/>
        <v>0</v>
      </c>
      <c r="O329" s="240">
        <f t="shared" si="296"/>
        <v>0</v>
      </c>
      <c r="P329" s="240">
        <f t="shared" si="297"/>
        <v>0</v>
      </c>
      <c r="Q329" s="240">
        <f t="shared" si="298"/>
        <v>0</v>
      </c>
      <c r="R329" s="435">
        <f t="shared" si="299"/>
        <v>0</v>
      </c>
      <c r="S329" s="446"/>
      <c r="T329" s="239"/>
      <c r="U329" s="239"/>
      <c r="V329" s="239"/>
      <c r="W329" s="239"/>
      <c r="X329" s="239"/>
      <c r="Y329" s="239"/>
      <c r="Z329" s="239"/>
      <c r="AA329" s="239"/>
      <c r="AB329" s="239"/>
      <c r="AC329" s="239"/>
      <c r="AD329" s="239"/>
      <c r="AE329" s="239"/>
      <c r="AF329" s="239"/>
      <c r="AG329" s="239"/>
      <c r="AH329" s="457"/>
      <c r="AI329" s="446"/>
      <c r="AJ329" s="239"/>
      <c r="AK329" s="239"/>
      <c r="AL329" s="239"/>
      <c r="AM329" s="239"/>
      <c r="AN329" s="239"/>
      <c r="AO329" s="239"/>
      <c r="AP329" s="239"/>
      <c r="AQ329" s="239"/>
      <c r="AR329" s="239"/>
      <c r="AS329" s="239"/>
      <c r="AT329" s="239"/>
      <c r="AU329" s="239"/>
      <c r="AV329" s="239"/>
      <c r="AW329" s="239"/>
      <c r="AX329" s="457"/>
      <c r="AY329" s="446"/>
      <c r="AZ329" s="239"/>
      <c r="BA329" s="239"/>
      <c r="BB329" s="239"/>
      <c r="BC329" s="239"/>
      <c r="BD329" s="239"/>
      <c r="BE329" s="239"/>
      <c r="BF329" s="239"/>
      <c r="BG329" s="239"/>
      <c r="BH329" s="239"/>
      <c r="BI329" s="239"/>
      <c r="BJ329" s="239"/>
      <c r="BK329" s="239"/>
      <c r="BL329" s="239"/>
      <c r="BM329" s="239"/>
      <c r="BN329" s="457"/>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6">
        <f t="shared" si="299"/>
        <v>0</v>
      </c>
      <c r="S330" s="447"/>
      <c r="T330" s="238"/>
      <c r="U330" s="238"/>
      <c r="V330" s="238"/>
      <c r="W330" s="238"/>
      <c r="X330" s="238"/>
      <c r="Y330" s="238"/>
      <c r="Z330" s="238"/>
      <c r="AA330" s="238"/>
      <c r="AB330" s="238"/>
      <c r="AC330" s="238"/>
      <c r="AD330" s="238"/>
      <c r="AE330" s="238"/>
      <c r="AF330" s="238"/>
      <c r="AG330" s="238"/>
      <c r="AH330" s="458"/>
      <c r="AI330" s="447"/>
      <c r="AJ330" s="238"/>
      <c r="AK330" s="238"/>
      <c r="AL330" s="238"/>
      <c r="AM330" s="238"/>
      <c r="AN330" s="238"/>
      <c r="AO330" s="238"/>
      <c r="AP330" s="238"/>
      <c r="AQ330" s="238"/>
      <c r="AR330" s="238"/>
      <c r="AS330" s="238"/>
      <c r="AT330" s="238"/>
      <c r="AU330" s="238"/>
      <c r="AV330" s="238"/>
      <c r="AW330" s="238"/>
      <c r="AX330" s="458"/>
      <c r="AY330" s="447"/>
      <c r="AZ330" s="238"/>
      <c r="BA330" s="238"/>
      <c r="BB330" s="238"/>
      <c r="BC330" s="238"/>
      <c r="BD330" s="238"/>
      <c r="BE330" s="238"/>
      <c r="BF330" s="238"/>
      <c r="BG330" s="238"/>
      <c r="BH330" s="238"/>
      <c r="BI330" s="238"/>
      <c r="BJ330" s="238"/>
      <c r="BK330" s="238"/>
      <c r="BL330" s="238"/>
      <c r="BM330" s="238"/>
      <c r="BN330" s="458"/>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4">
        <f t="shared" si="299"/>
        <v>0</v>
      </c>
      <c r="S331" s="445"/>
      <c r="T331" s="241"/>
      <c r="U331" s="241"/>
      <c r="V331" s="241"/>
      <c r="W331" s="241"/>
      <c r="X331" s="241"/>
      <c r="Y331" s="241"/>
      <c r="Z331" s="241"/>
      <c r="AA331" s="241"/>
      <c r="AB331" s="241"/>
      <c r="AC331" s="241"/>
      <c r="AD331" s="241"/>
      <c r="AE331" s="241"/>
      <c r="AF331" s="241"/>
      <c r="AG331" s="241"/>
      <c r="AH331" s="456"/>
      <c r="AI331" s="445"/>
      <c r="AJ331" s="241"/>
      <c r="AK331" s="241"/>
      <c r="AL331" s="241"/>
      <c r="AM331" s="241"/>
      <c r="AN331" s="241"/>
      <c r="AO331" s="241"/>
      <c r="AP331" s="241"/>
      <c r="AQ331" s="241"/>
      <c r="AR331" s="241"/>
      <c r="AS331" s="241"/>
      <c r="AT331" s="241"/>
      <c r="AU331" s="241"/>
      <c r="AV331" s="241"/>
      <c r="AW331" s="241"/>
      <c r="AX331" s="456"/>
      <c r="AY331" s="445"/>
      <c r="AZ331" s="241"/>
      <c r="BA331" s="241"/>
      <c r="BB331" s="241"/>
      <c r="BC331" s="241"/>
      <c r="BD331" s="241"/>
      <c r="BE331" s="241"/>
      <c r="BF331" s="241"/>
      <c r="BG331" s="241"/>
      <c r="BH331" s="241"/>
      <c r="BI331" s="241"/>
      <c r="BJ331" s="241"/>
      <c r="BK331" s="241"/>
      <c r="BL331" s="241"/>
      <c r="BM331" s="241"/>
      <c r="BN331" s="456"/>
      <c r="BO331" s="31" t="s">
        <v>1068</v>
      </c>
    </row>
    <row r="332" spans="2:67" outlineLevel="1">
      <c r="B332" s="51" t="s">
        <v>1104</v>
      </c>
      <c r="C332" s="240">
        <f t="shared" si="284"/>
        <v>0</v>
      </c>
      <c r="D332" s="240">
        <f t="shared" si="285"/>
        <v>0</v>
      </c>
      <c r="E332" s="240">
        <f t="shared" si="286"/>
        <v>0</v>
      </c>
      <c r="F332" s="240">
        <f t="shared" si="287"/>
        <v>0</v>
      </c>
      <c r="G332" s="240">
        <f t="shared" si="288"/>
        <v>0</v>
      </c>
      <c r="H332" s="240">
        <f t="shared" si="289"/>
        <v>0</v>
      </c>
      <c r="I332" s="240">
        <f t="shared" si="290"/>
        <v>0</v>
      </c>
      <c r="J332" s="240">
        <f t="shared" si="291"/>
        <v>0</v>
      </c>
      <c r="K332" s="240">
        <f t="shared" si="292"/>
        <v>0</v>
      </c>
      <c r="L332" s="240">
        <f t="shared" si="293"/>
        <v>0</v>
      </c>
      <c r="M332" s="240">
        <f t="shared" si="294"/>
        <v>0</v>
      </c>
      <c r="N332" s="240">
        <f t="shared" si="295"/>
        <v>0</v>
      </c>
      <c r="O332" s="240">
        <f t="shared" si="296"/>
        <v>0</v>
      </c>
      <c r="P332" s="240">
        <f t="shared" si="297"/>
        <v>0</v>
      </c>
      <c r="Q332" s="240">
        <f t="shared" si="298"/>
        <v>0</v>
      </c>
      <c r="R332" s="435">
        <f t="shared" si="299"/>
        <v>0</v>
      </c>
      <c r="S332" s="446"/>
      <c r="T332" s="239"/>
      <c r="U332" s="239"/>
      <c r="V332" s="239"/>
      <c r="W332" s="239"/>
      <c r="X332" s="239"/>
      <c r="Y332" s="239"/>
      <c r="Z332" s="239"/>
      <c r="AA332" s="239"/>
      <c r="AB332" s="239"/>
      <c r="AC332" s="239"/>
      <c r="AD332" s="239"/>
      <c r="AE332" s="239"/>
      <c r="AF332" s="239"/>
      <c r="AG332" s="239"/>
      <c r="AH332" s="457"/>
      <c r="AI332" s="446"/>
      <c r="AJ332" s="239"/>
      <c r="AK332" s="239"/>
      <c r="AL332" s="239"/>
      <c r="AM332" s="239"/>
      <c r="AN332" s="239"/>
      <c r="AO332" s="239"/>
      <c r="AP332" s="239"/>
      <c r="AQ332" s="239"/>
      <c r="AR332" s="239"/>
      <c r="AS332" s="239"/>
      <c r="AT332" s="239"/>
      <c r="AU332" s="239"/>
      <c r="AV332" s="239"/>
      <c r="AW332" s="239"/>
      <c r="AX332" s="457"/>
      <c r="AY332" s="446"/>
      <c r="AZ332" s="239"/>
      <c r="BA332" s="239"/>
      <c r="BB332" s="239"/>
      <c r="BC332" s="239"/>
      <c r="BD332" s="239"/>
      <c r="BE332" s="239"/>
      <c r="BF332" s="239"/>
      <c r="BG332" s="239"/>
      <c r="BH332" s="239"/>
      <c r="BI332" s="239"/>
      <c r="BJ332" s="239"/>
      <c r="BK332" s="239"/>
      <c r="BL332" s="239"/>
      <c r="BM332" s="239"/>
      <c r="BN332" s="457"/>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6">
        <f t="shared" si="299"/>
        <v>0</v>
      </c>
      <c r="S333" s="447"/>
      <c r="T333" s="238"/>
      <c r="U333" s="238"/>
      <c r="V333" s="238"/>
      <c r="W333" s="238"/>
      <c r="X333" s="238"/>
      <c r="Y333" s="238"/>
      <c r="Z333" s="238"/>
      <c r="AA333" s="238"/>
      <c r="AB333" s="238"/>
      <c r="AC333" s="238"/>
      <c r="AD333" s="238"/>
      <c r="AE333" s="238"/>
      <c r="AF333" s="238"/>
      <c r="AG333" s="238"/>
      <c r="AH333" s="458"/>
      <c r="AI333" s="447"/>
      <c r="AJ333" s="238"/>
      <c r="AK333" s="238"/>
      <c r="AL333" s="238"/>
      <c r="AM333" s="238"/>
      <c r="AN333" s="238"/>
      <c r="AO333" s="238"/>
      <c r="AP333" s="238"/>
      <c r="AQ333" s="238"/>
      <c r="AR333" s="238"/>
      <c r="AS333" s="238"/>
      <c r="AT333" s="238"/>
      <c r="AU333" s="238"/>
      <c r="AV333" s="238"/>
      <c r="AW333" s="238"/>
      <c r="AX333" s="458"/>
      <c r="AY333" s="447"/>
      <c r="AZ333" s="238"/>
      <c r="BA333" s="238"/>
      <c r="BB333" s="238"/>
      <c r="BC333" s="238"/>
      <c r="BD333" s="238"/>
      <c r="BE333" s="238"/>
      <c r="BF333" s="238"/>
      <c r="BG333" s="238"/>
      <c r="BH333" s="238"/>
      <c r="BI333" s="238"/>
      <c r="BJ333" s="238"/>
      <c r="BK333" s="238"/>
      <c r="BL333" s="238"/>
      <c r="BM333" s="238"/>
      <c r="BN333" s="458"/>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4">
        <f t="shared" si="299"/>
        <v>0</v>
      </c>
      <c r="S334" s="445"/>
      <c r="T334" s="241"/>
      <c r="U334" s="241"/>
      <c r="V334" s="241"/>
      <c r="W334" s="241"/>
      <c r="X334" s="241"/>
      <c r="Y334" s="241"/>
      <c r="Z334" s="241"/>
      <c r="AA334" s="241"/>
      <c r="AB334" s="241"/>
      <c r="AC334" s="241"/>
      <c r="AD334" s="241"/>
      <c r="AE334" s="241"/>
      <c r="AF334" s="241"/>
      <c r="AG334" s="241"/>
      <c r="AH334" s="456"/>
      <c r="AI334" s="445"/>
      <c r="AJ334" s="241"/>
      <c r="AK334" s="241"/>
      <c r="AL334" s="241"/>
      <c r="AM334" s="241"/>
      <c r="AN334" s="241"/>
      <c r="AO334" s="241"/>
      <c r="AP334" s="241"/>
      <c r="AQ334" s="241"/>
      <c r="AR334" s="241"/>
      <c r="AS334" s="241"/>
      <c r="AT334" s="241"/>
      <c r="AU334" s="241"/>
      <c r="AV334" s="241"/>
      <c r="AW334" s="241"/>
      <c r="AX334" s="456"/>
      <c r="AY334" s="445"/>
      <c r="AZ334" s="241"/>
      <c r="BA334" s="241"/>
      <c r="BB334" s="241"/>
      <c r="BC334" s="241"/>
      <c r="BD334" s="241"/>
      <c r="BE334" s="241"/>
      <c r="BF334" s="241"/>
      <c r="BG334" s="241"/>
      <c r="BH334" s="241"/>
      <c r="BI334" s="241"/>
      <c r="BJ334" s="241"/>
      <c r="BK334" s="241"/>
      <c r="BL334" s="241"/>
      <c r="BM334" s="241"/>
      <c r="BN334" s="456"/>
      <c r="BO334" s="31" t="s">
        <v>1068</v>
      </c>
    </row>
    <row r="335" spans="2:67" outlineLevel="1">
      <c r="B335" s="51" t="s">
        <v>1104</v>
      </c>
      <c r="C335" s="240">
        <f t="shared" si="284"/>
        <v>0</v>
      </c>
      <c r="D335" s="240">
        <f t="shared" si="285"/>
        <v>0</v>
      </c>
      <c r="E335" s="240">
        <f t="shared" si="286"/>
        <v>0</v>
      </c>
      <c r="F335" s="240">
        <f t="shared" si="287"/>
        <v>0</v>
      </c>
      <c r="G335" s="240">
        <f t="shared" si="288"/>
        <v>0</v>
      </c>
      <c r="H335" s="240">
        <f t="shared" si="289"/>
        <v>0</v>
      </c>
      <c r="I335" s="240">
        <f t="shared" si="290"/>
        <v>0</v>
      </c>
      <c r="J335" s="240">
        <f t="shared" si="291"/>
        <v>0</v>
      </c>
      <c r="K335" s="240">
        <f t="shared" si="292"/>
        <v>0</v>
      </c>
      <c r="L335" s="240">
        <f t="shared" si="293"/>
        <v>0</v>
      </c>
      <c r="M335" s="240">
        <f t="shared" si="294"/>
        <v>0</v>
      </c>
      <c r="N335" s="240">
        <f t="shared" si="295"/>
        <v>0</v>
      </c>
      <c r="O335" s="240">
        <f t="shared" si="296"/>
        <v>0</v>
      </c>
      <c r="P335" s="240">
        <f t="shared" si="297"/>
        <v>0</v>
      </c>
      <c r="Q335" s="240">
        <f t="shared" si="298"/>
        <v>0</v>
      </c>
      <c r="R335" s="435">
        <f t="shared" si="299"/>
        <v>0</v>
      </c>
      <c r="S335" s="446"/>
      <c r="T335" s="239"/>
      <c r="U335" s="239"/>
      <c r="V335" s="239"/>
      <c r="W335" s="239"/>
      <c r="X335" s="239"/>
      <c r="Y335" s="239"/>
      <c r="Z335" s="239"/>
      <c r="AA335" s="239"/>
      <c r="AB335" s="239"/>
      <c r="AC335" s="239"/>
      <c r="AD335" s="239"/>
      <c r="AE335" s="239"/>
      <c r="AF335" s="239"/>
      <c r="AG335" s="239"/>
      <c r="AH335" s="457"/>
      <c r="AI335" s="446"/>
      <c r="AJ335" s="239"/>
      <c r="AK335" s="239"/>
      <c r="AL335" s="239"/>
      <c r="AM335" s="239"/>
      <c r="AN335" s="239"/>
      <c r="AO335" s="239"/>
      <c r="AP335" s="239"/>
      <c r="AQ335" s="239"/>
      <c r="AR335" s="239"/>
      <c r="AS335" s="239"/>
      <c r="AT335" s="239"/>
      <c r="AU335" s="239"/>
      <c r="AV335" s="239"/>
      <c r="AW335" s="239"/>
      <c r="AX335" s="457"/>
      <c r="AY335" s="446"/>
      <c r="AZ335" s="239"/>
      <c r="BA335" s="239"/>
      <c r="BB335" s="239"/>
      <c r="BC335" s="239"/>
      <c r="BD335" s="239"/>
      <c r="BE335" s="239"/>
      <c r="BF335" s="239"/>
      <c r="BG335" s="239"/>
      <c r="BH335" s="239"/>
      <c r="BI335" s="239"/>
      <c r="BJ335" s="239"/>
      <c r="BK335" s="239"/>
      <c r="BL335" s="239"/>
      <c r="BM335" s="239"/>
      <c r="BN335" s="457"/>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6">
        <f t="shared" si="299"/>
        <v>0</v>
      </c>
      <c r="S336" s="447"/>
      <c r="T336" s="238"/>
      <c r="U336" s="238"/>
      <c r="V336" s="238"/>
      <c r="W336" s="238"/>
      <c r="X336" s="238"/>
      <c r="Y336" s="238"/>
      <c r="Z336" s="238"/>
      <c r="AA336" s="238"/>
      <c r="AB336" s="238"/>
      <c r="AC336" s="238"/>
      <c r="AD336" s="238"/>
      <c r="AE336" s="238"/>
      <c r="AF336" s="238"/>
      <c r="AG336" s="238"/>
      <c r="AH336" s="458"/>
      <c r="AI336" s="447"/>
      <c r="AJ336" s="238"/>
      <c r="AK336" s="238"/>
      <c r="AL336" s="238"/>
      <c r="AM336" s="238"/>
      <c r="AN336" s="238"/>
      <c r="AO336" s="238"/>
      <c r="AP336" s="238"/>
      <c r="AQ336" s="238"/>
      <c r="AR336" s="238"/>
      <c r="AS336" s="238"/>
      <c r="AT336" s="238"/>
      <c r="AU336" s="238"/>
      <c r="AV336" s="238"/>
      <c r="AW336" s="238"/>
      <c r="AX336" s="458"/>
      <c r="AY336" s="447"/>
      <c r="AZ336" s="238"/>
      <c r="BA336" s="238"/>
      <c r="BB336" s="238"/>
      <c r="BC336" s="238"/>
      <c r="BD336" s="238"/>
      <c r="BE336" s="238"/>
      <c r="BF336" s="238"/>
      <c r="BG336" s="238"/>
      <c r="BH336" s="238"/>
      <c r="BI336" s="238"/>
      <c r="BJ336" s="238"/>
      <c r="BK336" s="238"/>
      <c r="BL336" s="238"/>
      <c r="BM336" s="238"/>
      <c r="BN336" s="458"/>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4">
        <f t="shared" ref="R337:R339" si="337">CHOOSE(d.Region,AH337,AX337,BN337)</f>
        <v>0</v>
      </c>
      <c r="S337" s="445"/>
      <c r="T337" s="241"/>
      <c r="U337" s="241"/>
      <c r="V337" s="241"/>
      <c r="W337" s="241"/>
      <c r="X337" s="241"/>
      <c r="Y337" s="241"/>
      <c r="Z337" s="241"/>
      <c r="AA337" s="241"/>
      <c r="AB337" s="241"/>
      <c r="AC337" s="241"/>
      <c r="AD337" s="241"/>
      <c r="AE337" s="241"/>
      <c r="AF337" s="241"/>
      <c r="AG337" s="241"/>
      <c r="AH337" s="456"/>
      <c r="AI337" s="445"/>
      <c r="AJ337" s="241"/>
      <c r="AK337" s="241"/>
      <c r="AL337" s="241"/>
      <c r="AM337" s="241"/>
      <c r="AN337" s="241"/>
      <c r="AO337" s="241"/>
      <c r="AP337" s="241"/>
      <c r="AQ337" s="241"/>
      <c r="AR337" s="241"/>
      <c r="AS337" s="241"/>
      <c r="AT337" s="241"/>
      <c r="AU337" s="241"/>
      <c r="AV337" s="241"/>
      <c r="AW337" s="241"/>
      <c r="AX337" s="456"/>
      <c r="AY337" s="445"/>
      <c r="AZ337" s="241"/>
      <c r="BA337" s="241"/>
      <c r="BB337" s="241"/>
      <c r="BC337" s="241"/>
      <c r="BD337" s="241"/>
      <c r="BE337" s="241"/>
      <c r="BF337" s="241"/>
      <c r="BG337" s="241"/>
      <c r="BH337" s="241"/>
      <c r="BI337" s="241"/>
      <c r="BJ337" s="241"/>
      <c r="BK337" s="241"/>
      <c r="BL337" s="241"/>
      <c r="BM337" s="241"/>
      <c r="BN337" s="456"/>
      <c r="BO337" s="31" t="s">
        <v>1068</v>
      </c>
    </row>
    <row r="338" spans="2:67" outlineLevel="1">
      <c r="B338" s="51" t="s">
        <v>1104</v>
      </c>
      <c r="C338" s="240">
        <f t="shared" si="322"/>
        <v>0</v>
      </c>
      <c r="D338" s="240">
        <f t="shared" si="323"/>
        <v>0</v>
      </c>
      <c r="E338" s="240">
        <f t="shared" si="324"/>
        <v>0</v>
      </c>
      <c r="F338" s="240">
        <f t="shared" si="325"/>
        <v>0</v>
      </c>
      <c r="G338" s="240">
        <f t="shared" si="326"/>
        <v>0</v>
      </c>
      <c r="H338" s="240">
        <f t="shared" si="327"/>
        <v>0</v>
      </c>
      <c r="I338" s="240">
        <f t="shared" si="328"/>
        <v>0</v>
      </c>
      <c r="J338" s="240">
        <f t="shared" si="329"/>
        <v>0</v>
      </c>
      <c r="K338" s="240">
        <f t="shared" si="330"/>
        <v>0</v>
      </c>
      <c r="L338" s="240">
        <f t="shared" si="331"/>
        <v>0</v>
      </c>
      <c r="M338" s="240">
        <f t="shared" si="332"/>
        <v>0</v>
      </c>
      <c r="N338" s="240">
        <f t="shared" si="333"/>
        <v>0</v>
      </c>
      <c r="O338" s="240">
        <f t="shared" si="334"/>
        <v>0</v>
      </c>
      <c r="P338" s="240">
        <f t="shared" si="335"/>
        <v>0</v>
      </c>
      <c r="Q338" s="240">
        <f t="shared" si="336"/>
        <v>0</v>
      </c>
      <c r="R338" s="435">
        <f t="shared" si="337"/>
        <v>0</v>
      </c>
      <c r="S338" s="446"/>
      <c r="T338" s="239"/>
      <c r="U338" s="239"/>
      <c r="V338" s="239"/>
      <c r="W338" s="239"/>
      <c r="X338" s="239"/>
      <c r="Y338" s="239"/>
      <c r="Z338" s="239"/>
      <c r="AA338" s="239"/>
      <c r="AB338" s="239"/>
      <c r="AC338" s="239"/>
      <c r="AD338" s="239"/>
      <c r="AE338" s="239"/>
      <c r="AF338" s="239"/>
      <c r="AG338" s="239"/>
      <c r="AH338" s="457"/>
      <c r="AI338" s="446"/>
      <c r="AJ338" s="239"/>
      <c r="AK338" s="239"/>
      <c r="AL338" s="239"/>
      <c r="AM338" s="239"/>
      <c r="AN338" s="239"/>
      <c r="AO338" s="239"/>
      <c r="AP338" s="239"/>
      <c r="AQ338" s="239"/>
      <c r="AR338" s="239"/>
      <c r="AS338" s="239"/>
      <c r="AT338" s="239"/>
      <c r="AU338" s="239"/>
      <c r="AV338" s="239"/>
      <c r="AW338" s="239"/>
      <c r="AX338" s="457"/>
      <c r="AY338" s="446"/>
      <c r="AZ338" s="239"/>
      <c r="BA338" s="239"/>
      <c r="BB338" s="239"/>
      <c r="BC338" s="239"/>
      <c r="BD338" s="239"/>
      <c r="BE338" s="239"/>
      <c r="BF338" s="239"/>
      <c r="BG338" s="239"/>
      <c r="BH338" s="239"/>
      <c r="BI338" s="239"/>
      <c r="BJ338" s="239"/>
      <c r="BK338" s="239"/>
      <c r="BL338" s="239"/>
      <c r="BM338" s="239"/>
      <c r="BN338" s="457"/>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6">
        <f t="shared" si="337"/>
        <v>0</v>
      </c>
      <c r="S339" s="447"/>
      <c r="T339" s="238"/>
      <c r="U339" s="238"/>
      <c r="V339" s="238"/>
      <c r="W339" s="238"/>
      <c r="X339" s="238"/>
      <c r="Y339" s="238"/>
      <c r="Z339" s="238"/>
      <c r="AA339" s="238"/>
      <c r="AB339" s="238"/>
      <c r="AC339" s="238"/>
      <c r="AD339" s="238"/>
      <c r="AE339" s="238"/>
      <c r="AF339" s="238"/>
      <c r="AG339" s="238"/>
      <c r="AH339" s="458"/>
      <c r="AI339" s="447"/>
      <c r="AJ339" s="238"/>
      <c r="AK339" s="238"/>
      <c r="AL339" s="238"/>
      <c r="AM339" s="238"/>
      <c r="AN339" s="238"/>
      <c r="AO339" s="238"/>
      <c r="AP339" s="238"/>
      <c r="AQ339" s="238"/>
      <c r="AR339" s="238"/>
      <c r="AS339" s="238"/>
      <c r="AT339" s="238"/>
      <c r="AU339" s="238"/>
      <c r="AV339" s="238"/>
      <c r="AW339" s="238"/>
      <c r="AX339" s="458"/>
      <c r="AY339" s="447"/>
      <c r="AZ339" s="238"/>
      <c r="BA339" s="238"/>
      <c r="BB339" s="238"/>
      <c r="BC339" s="238"/>
      <c r="BD339" s="238"/>
      <c r="BE339" s="238"/>
      <c r="BF339" s="238"/>
      <c r="BG339" s="238"/>
      <c r="BH339" s="238"/>
      <c r="BI339" s="238"/>
      <c r="BJ339" s="238"/>
      <c r="BK339" s="238"/>
      <c r="BL339" s="238"/>
      <c r="BM339" s="238"/>
      <c r="BN339" s="458"/>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4">
        <f t="shared" si="299"/>
        <v>0</v>
      </c>
      <c r="S340" s="445"/>
      <c r="T340" s="241"/>
      <c r="U340" s="241"/>
      <c r="V340" s="241"/>
      <c r="W340" s="241"/>
      <c r="X340" s="241"/>
      <c r="Y340" s="241"/>
      <c r="Z340" s="241"/>
      <c r="AA340" s="241"/>
      <c r="AB340" s="241"/>
      <c r="AC340" s="241"/>
      <c r="AD340" s="241"/>
      <c r="AE340" s="241"/>
      <c r="AF340" s="241"/>
      <c r="AG340" s="241"/>
      <c r="AH340" s="456"/>
      <c r="AI340" s="445"/>
      <c r="AJ340" s="241"/>
      <c r="AK340" s="241"/>
      <c r="AL340" s="241"/>
      <c r="AM340" s="241"/>
      <c r="AN340" s="241"/>
      <c r="AO340" s="241"/>
      <c r="AP340" s="241"/>
      <c r="AQ340" s="241"/>
      <c r="AR340" s="241"/>
      <c r="AS340" s="241"/>
      <c r="AT340" s="241"/>
      <c r="AU340" s="241"/>
      <c r="AV340" s="241"/>
      <c r="AW340" s="241"/>
      <c r="AX340" s="456"/>
      <c r="AY340" s="445"/>
      <c r="AZ340" s="241"/>
      <c r="BA340" s="241"/>
      <c r="BB340" s="241"/>
      <c r="BC340" s="241"/>
      <c r="BD340" s="241"/>
      <c r="BE340" s="241"/>
      <c r="BF340" s="241"/>
      <c r="BG340" s="241"/>
      <c r="BH340" s="241"/>
      <c r="BI340" s="241"/>
      <c r="BJ340" s="241"/>
      <c r="BK340" s="241"/>
      <c r="BL340" s="241"/>
      <c r="BM340" s="241"/>
      <c r="BN340" s="456"/>
      <c r="BO340" s="31" t="s">
        <v>1068</v>
      </c>
    </row>
    <row r="341" spans="2:67" outlineLevel="1">
      <c r="B341" s="51" t="s">
        <v>1104</v>
      </c>
      <c r="C341" s="240">
        <f t="shared" si="284"/>
        <v>0</v>
      </c>
      <c r="D341" s="240">
        <f t="shared" si="285"/>
        <v>0</v>
      </c>
      <c r="E341" s="240">
        <f t="shared" si="286"/>
        <v>0</v>
      </c>
      <c r="F341" s="240">
        <f t="shared" si="287"/>
        <v>0</v>
      </c>
      <c r="G341" s="240">
        <f t="shared" si="288"/>
        <v>0</v>
      </c>
      <c r="H341" s="240">
        <f t="shared" si="289"/>
        <v>0</v>
      </c>
      <c r="I341" s="240">
        <f t="shared" si="290"/>
        <v>0</v>
      </c>
      <c r="J341" s="240">
        <f t="shared" si="291"/>
        <v>0</v>
      </c>
      <c r="K341" s="240">
        <f t="shared" si="292"/>
        <v>0</v>
      </c>
      <c r="L341" s="240">
        <f t="shared" si="293"/>
        <v>0</v>
      </c>
      <c r="M341" s="240">
        <f t="shared" si="294"/>
        <v>0</v>
      </c>
      <c r="N341" s="240">
        <f t="shared" si="295"/>
        <v>0</v>
      </c>
      <c r="O341" s="240">
        <f t="shared" si="296"/>
        <v>0</v>
      </c>
      <c r="P341" s="240">
        <f t="shared" si="297"/>
        <v>0</v>
      </c>
      <c r="Q341" s="240">
        <f t="shared" si="298"/>
        <v>0</v>
      </c>
      <c r="R341" s="435">
        <f t="shared" si="299"/>
        <v>0</v>
      </c>
      <c r="S341" s="446"/>
      <c r="T341" s="239"/>
      <c r="U341" s="239"/>
      <c r="V341" s="239"/>
      <c r="W341" s="239"/>
      <c r="X341" s="239"/>
      <c r="Y341" s="239"/>
      <c r="Z341" s="239"/>
      <c r="AA341" s="239"/>
      <c r="AB341" s="239"/>
      <c r="AC341" s="239"/>
      <c r="AD341" s="239"/>
      <c r="AE341" s="239"/>
      <c r="AF341" s="239"/>
      <c r="AG341" s="239"/>
      <c r="AH341" s="457"/>
      <c r="AI341" s="446"/>
      <c r="AJ341" s="239"/>
      <c r="AK341" s="239"/>
      <c r="AL341" s="239"/>
      <c r="AM341" s="239"/>
      <c r="AN341" s="239"/>
      <c r="AO341" s="239"/>
      <c r="AP341" s="239"/>
      <c r="AQ341" s="239"/>
      <c r="AR341" s="239"/>
      <c r="AS341" s="239"/>
      <c r="AT341" s="239"/>
      <c r="AU341" s="239"/>
      <c r="AV341" s="239"/>
      <c r="AW341" s="239"/>
      <c r="AX341" s="457"/>
      <c r="AY341" s="446"/>
      <c r="AZ341" s="239"/>
      <c r="BA341" s="239"/>
      <c r="BB341" s="239"/>
      <c r="BC341" s="239"/>
      <c r="BD341" s="239"/>
      <c r="BE341" s="239"/>
      <c r="BF341" s="239"/>
      <c r="BG341" s="239"/>
      <c r="BH341" s="239"/>
      <c r="BI341" s="239"/>
      <c r="BJ341" s="239"/>
      <c r="BK341" s="239"/>
      <c r="BL341" s="239"/>
      <c r="BM341" s="239"/>
      <c r="BN341" s="457"/>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6">
        <f t="shared" si="299"/>
        <v>0</v>
      </c>
      <c r="S342" s="447"/>
      <c r="T342" s="238"/>
      <c r="U342" s="238"/>
      <c r="V342" s="238"/>
      <c r="W342" s="238"/>
      <c r="X342" s="238"/>
      <c r="Y342" s="238"/>
      <c r="Z342" s="238"/>
      <c r="AA342" s="238"/>
      <c r="AB342" s="238"/>
      <c r="AC342" s="238"/>
      <c r="AD342" s="238"/>
      <c r="AE342" s="238"/>
      <c r="AF342" s="238"/>
      <c r="AG342" s="238"/>
      <c r="AH342" s="458"/>
      <c r="AI342" s="447"/>
      <c r="AJ342" s="238"/>
      <c r="AK342" s="238"/>
      <c r="AL342" s="238"/>
      <c r="AM342" s="238"/>
      <c r="AN342" s="238"/>
      <c r="AO342" s="238"/>
      <c r="AP342" s="238"/>
      <c r="AQ342" s="238"/>
      <c r="AR342" s="238"/>
      <c r="AS342" s="238"/>
      <c r="AT342" s="238"/>
      <c r="AU342" s="238"/>
      <c r="AV342" s="238"/>
      <c r="AW342" s="238"/>
      <c r="AX342" s="458"/>
      <c r="AY342" s="447"/>
      <c r="AZ342" s="238"/>
      <c r="BA342" s="238"/>
      <c r="BB342" s="238"/>
      <c r="BC342" s="238"/>
      <c r="BD342" s="238"/>
      <c r="BE342" s="238"/>
      <c r="BF342" s="238"/>
      <c r="BG342" s="238"/>
      <c r="BH342" s="238"/>
      <c r="BI342" s="238"/>
      <c r="BJ342" s="238"/>
      <c r="BK342" s="238"/>
      <c r="BL342" s="238"/>
      <c r="BM342" s="238"/>
      <c r="BN342" s="458"/>
    </row>
    <row r="343" spans="2:67" ht="27"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4">
        <f t="shared" si="299"/>
        <v>0</v>
      </c>
      <c r="S343" s="445"/>
      <c r="T343" s="241"/>
      <c r="U343" s="241"/>
      <c r="V343" s="241"/>
      <c r="W343" s="241"/>
      <c r="X343" s="241"/>
      <c r="Y343" s="241"/>
      <c r="Z343" s="241"/>
      <c r="AA343" s="241"/>
      <c r="AB343" s="241"/>
      <c r="AC343" s="241"/>
      <c r="AD343" s="241"/>
      <c r="AE343" s="241"/>
      <c r="AF343" s="241"/>
      <c r="AG343" s="241"/>
      <c r="AH343" s="456"/>
      <c r="AI343" s="445"/>
      <c r="AJ343" s="241"/>
      <c r="AK343" s="241"/>
      <c r="AL343" s="241"/>
      <c r="AM343" s="241"/>
      <c r="AN343" s="241"/>
      <c r="AO343" s="241"/>
      <c r="AP343" s="241"/>
      <c r="AQ343" s="241"/>
      <c r="AR343" s="241"/>
      <c r="AS343" s="241"/>
      <c r="AT343" s="241"/>
      <c r="AU343" s="241"/>
      <c r="AV343" s="241"/>
      <c r="AW343" s="241"/>
      <c r="AX343" s="456"/>
      <c r="AY343" s="445"/>
      <c r="AZ343" s="241"/>
      <c r="BA343" s="241"/>
      <c r="BB343" s="241"/>
      <c r="BC343" s="241"/>
      <c r="BD343" s="241"/>
      <c r="BE343" s="241"/>
      <c r="BF343" s="241"/>
      <c r="BG343" s="241"/>
      <c r="BH343" s="241"/>
      <c r="BI343" s="241"/>
      <c r="BJ343" s="241"/>
      <c r="BK343" s="241"/>
      <c r="BL343" s="241"/>
      <c r="BM343" s="241"/>
      <c r="BN343" s="456"/>
      <c r="BO343" s="31" t="s">
        <v>1068</v>
      </c>
    </row>
    <row r="344" spans="2:67" outlineLevel="2">
      <c r="B344" s="51" t="s">
        <v>1104</v>
      </c>
      <c r="C344" s="240">
        <f t="shared" si="284"/>
        <v>0</v>
      </c>
      <c r="D344" s="240">
        <f t="shared" si="285"/>
        <v>0</v>
      </c>
      <c r="E344" s="240">
        <f t="shared" si="286"/>
        <v>0</v>
      </c>
      <c r="F344" s="240">
        <f t="shared" si="287"/>
        <v>0</v>
      </c>
      <c r="G344" s="240">
        <f t="shared" si="288"/>
        <v>0</v>
      </c>
      <c r="H344" s="240">
        <f t="shared" si="289"/>
        <v>0</v>
      </c>
      <c r="I344" s="240">
        <f t="shared" si="290"/>
        <v>0</v>
      </c>
      <c r="J344" s="240">
        <f t="shared" si="291"/>
        <v>0</v>
      </c>
      <c r="K344" s="240">
        <f t="shared" si="292"/>
        <v>0</v>
      </c>
      <c r="L344" s="240">
        <f t="shared" si="293"/>
        <v>0</v>
      </c>
      <c r="M344" s="240">
        <f t="shared" si="294"/>
        <v>0</v>
      </c>
      <c r="N344" s="240">
        <f t="shared" si="295"/>
        <v>0</v>
      </c>
      <c r="O344" s="240">
        <f t="shared" si="296"/>
        <v>0</v>
      </c>
      <c r="P344" s="240">
        <f t="shared" si="297"/>
        <v>0</v>
      </c>
      <c r="Q344" s="240">
        <f t="shared" si="298"/>
        <v>0</v>
      </c>
      <c r="R344" s="435">
        <f t="shared" si="299"/>
        <v>0</v>
      </c>
      <c r="S344" s="446"/>
      <c r="T344" s="239"/>
      <c r="U344" s="239"/>
      <c r="V344" s="239"/>
      <c r="W344" s="239"/>
      <c r="X344" s="239"/>
      <c r="Y344" s="239"/>
      <c r="Z344" s="239"/>
      <c r="AA344" s="239"/>
      <c r="AB344" s="239"/>
      <c r="AC344" s="239"/>
      <c r="AD344" s="239"/>
      <c r="AE344" s="239"/>
      <c r="AF344" s="239"/>
      <c r="AG344" s="239"/>
      <c r="AH344" s="457"/>
      <c r="AI344" s="446"/>
      <c r="AJ344" s="239"/>
      <c r="AK344" s="239"/>
      <c r="AL344" s="239"/>
      <c r="AM344" s="239"/>
      <c r="AN344" s="239"/>
      <c r="AO344" s="239"/>
      <c r="AP344" s="239"/>
      <c r="AQ344" s="239"/>
      <c r="AR344" s="239"/>
      <c r="AS344" s="239"/>
      <c r="AT344" s="239"/>
      <c r="AU344" s="239"/>
      <c r="AV344" s="239"/>
      <c r="AW344" s="239"/>
      <c r="AX344" s="457"/>
      <c r="AY344" s="446"/>
      <c r="AZ344" s="239"/>
      <c r="BA344" s="239"/>
      <c r="BB344" s="239"/>
      <c r="BC344" s="239"/>
      <c r="BD344" s="239"/>
      <c r="BE344" s="239"/>
      <c r="BF344" s="239"/>
      <c r="BG344" s="239"/>
      <c r="BH344" s="239"/>
      <c r="BI344" s="239"/>
      <c r="BJ344" s="239"/>
      <c r="BK344" s="239"/>
      <c r="BL344" s="239"/>
      <c r="BM344" s="239"/>
      <c r="BN344" s="457"/>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6">
        <f t="shared" si="299"/>
        <v>0</v>
      </c>
      <c r="S345" s="447"/>
      <c r="T345" s="238"/>
      <c r="U345" s="238"/>
      <c r="V345" s="238"/>
      <c r="W345" s="238"/>
      <c r="X345" s="238"/>
      <c r="Y345" s="238"/>
      <c r="Z345" s="238"/>
      <c r="AA345" s="238"/>
      <c r="AB345" s="238"/>
      <c r="AC345" s="238"/>
      <c r="AD345" s="238"/>
      <c r="AE345" s="238"/>
      <c r="AF345" s="238"/>
      <c r="AG345" s="238"/>
      <c r="AH345" s="458"/>
      <c r="AI345" s="447"/>
      <c r="AJ345" s="238"/>
      <c r="AK345" s="238"/>
      <c r="AL345" s="238"/>
      <c r="AM345" s="238"/>
      <c r="AN345" s="238"/>
      <c r="AO345" s="238"/>
      <c r="AP345" s="238"/>
      <c r="AQ345" s="238"/>
      <c r="AR345" s="238"/>
      <c r="AS345" s="238"/>
      <c r="AT345" s="238"/>
      <c r="AU345" s="238"/>
      <c r="AV345" s="238"/>
      <c r="AW345" s="238"/>
      <c r="AX345" s="458"/>
      <c r="AY345" s="447"/>
      <c r="AZ345" s="238"/>
      <c r="BA345" s="238"/>
      <c r="BB345" s="238"/>
      <c r="BC345" s="238"/>
      <c r="BD345" s="238"/>
      <c r="BE345" s="238"/>
      <c r="BF345" s="238"/>
      <c r="BG345" s="238"/>
      <c r="BH345" s="238"/>
      <c r="BI345" s="238"/>
      <c r="BJ345" s="238"/>
      <c r="BK345" s="238"/>
      <c r="BL345" s="238"/>
      <c r="BM345" s="238"/>
      <c r="BN345" s="458"/>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4">
        <f t="shared" si="299"/>
        <v>0</v>
      </c>
      <c r="S346" s="445"/>
      <c r="T346" s="241"/>
      <c r="U346" s="241"/>
      <c r="V346" s="241"/>
      <c r="W346" s="241"/>
      <c r="X346" s="241"/>
      <c r="Y346" s="241"/>
      <c r="Z346" s="241"/>
      <c r="AA346" s="241"/>
      <c r="AB346" s="241"/>
      <c r="AC346" s="241"/>
      <c r="AD346" s="241"/>
      <c r="AE346" s="241"/>
      <c r="AF346" s="241"/>
      <c r="AG346" s="241"/>
      <c r="AH346" s="456"/>
      <c r="AI346" s="445"/>
      <c r="AJ346" s="241"/>
      <c r="AK346" s="241"/>
      <c r="AL346" s="241"/>
      <c r="AM346" s="241"/>
      <c r="AN346" s="241"/>
      <c r="AO346" s="241"/>
      <c r="AP346" s="241"/>
      <c r="AQ346" s="241"/>
      <c r="AR346" s="241"/>
      <c r="AS346" s="241"/>
      <c r="AT346" s="241"/>
      <c r="AU346" s="241"/>
      <c r="AV346" s="241"/>
      <c r="AW346" s="241"/>
      <c r="AX346" s="456"/>
      <c r="AY346" s="445"/>
      <c r="AZ346" s="241"/>
      <c r="BA346" s="241"/>
      <c r="BB346" s="241"/>
      <c r="BC346" s="241"/>
      <c r="BD346" s="241"/>
      <c r="BE346" s="241"/>
      <c r="BF346" s="241"/>
      <c r="BG346" s="241"/>
      <c r="BH346" s="241"/>
      <c r="BI346" s="241"/>
      <c r="BJ346" s="241"/>
      <c r="BK346" s="241"/>
      <c r="BL346" s="241"/>
      <c r="BM346" s="241"/>
      <c r="BN346" s="456"/>
      <c r="BO346" s="31" t="s">
        <v>1068</v>
      </c>
    </row>
    <row r="347" spans="2:67" outlineLevel="2">
      <c r="B347" s="51" t="s">
        <v>1104</v>
      </c>
      <c r="C347" s="240">
        <f t="shared" si="284"/>
        <v>0</v>
      </c>
      <c r="D347" s="240">
        <f t="shared" si="285"/>
        <v>0</v>
      </c>
      <c r="E347" s="240">
        <f t="shared" si="286"/>
        <v>0</v>
      </c>
      <c r="F347" s="240">
        <f t="shared" si="287"/>
        <v>0</v>
      </c>
      <c r="G347" s="240">
        <f t="shared" si="288"/>
        <v>0</v>
      </c>
      <c r="H347" s="240">
        <f t="shared" si="289"/>
        <v>0</v>
      </c>
      <c r="I347" s="240">
        <f t="shared" si="290"/>
        <v>0</v>
      </c>
      <c r="J347" s="240">
        <f t="shared" si="291"/>
        <v>0</v>
      </c>
      <c r="K347" s="240">
        <f t="shared" si="292"/>
        <v>0</v>
      </c>
      <c r="L347" s="240">
        <f t="shared" si="293"/>
        <v>0</v>
      </c>
      <c r="M347" s="240">
        <f t="shared" si="294"/>
        <v>0</v>
      </c>
      <c r="N347" s="240">
        <f t="shared" si="295"/>
        <v>0</v>
      </c>
      <c r="O347" s="240">
        <f t="shared" si="296"/>
        <v>0</v>
      </c>
      <c r="P347" s="240">
        <f t="shared" si="297"/>
        <v>0</v>
      </c>
      <c r="Q347" s="240">
        <f t="shared" si="298"/>
        <v>0</v>
      </c>
      <c r="R347" s="435">
        <f t="shared" si="299"/>
        <v>0</v>
      </c>
      <c r="S347" s="446"/>
      <c r="T347" s="239"/>
      <c r="U347" s="239"/>
      <c r="V347" s="239"/>
      <c r="W347" s="239"/>
      <c r="X347" s="239"/>
      <c r="Y347" s="239"/>
      <c r="Z347" s="239"/>
      <c r="AA347" s="239"/>
      <c r="AB347" s="239"/>
      <c r="AC347" s="239"/>
      <c r="AD347" s="239"/>
      <c r="AE347" s="239"/>
      <c r="AF347" s="239"/>
      <c r="AG347" s="239"/>
      <c r="AH347" s="457"/>
      <c r="AI347" s="446"/>
      <c r="AJ347" s="239"/>
      <c r="AK347" s="239"/>
      <c r="AL347" s="239"/>
      <c r="AM347" s="239"/>
      <c r="AN347" s="239"/>
      <c r="AO347" s="239"/>
      <c r="AP347" s="239"/>
      <c r="AQ347" s="239"/>
      <c r="AR347" s="239"/>
      <c r="AS347" s="239"/>
      <c r="AT347" s="239"/>
      <c r="AU347" s="239"/>
      <c r="AV347" s="239"/>
      <c r="AW347" s="239"/>
      <c r="AX347" s="457"/>
      <c r="AY347" s="446"/>
      <c r="AZ347" s="239"/>
      <c r="BA347" s="239"/>
      <c r="BB347" s="239"/>
      <c r="BC347" s="239"/>
      <c r="BD347" s="239"/>
      <c r="BE347" s="239"/>
      <c r="BF347" s="239"/>
      <c r="BG347" s="239"/>
      <c r="BH347" s="239"/>
      <c r="BI347" s="239"/>
      <c r="BJ347" s="239"/>
      <c r="BK347" s="239"/>
      <c r="BL347" s="239"/>
      <c r="BM347" s="239"/>
      <c r="BN347" s="457"/>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6">
        <f t="shared" si="299"/>
        <v>0</v>
      </c>
      <c r="S348" s="447"/>
      <c r="T348" s="238"/>
      <c r="U348" s="238"/>
      <c r="V348" s="238"/>
      <c r="W348" s="238"/>
      <c r="X348" s="238"/>
      <c r="Y348" s="238"/>
      <c r="Z348" s="238"/>
      <c r="AA348" s="238"/>
      <c r="AB348" s="238"/>
      <c r="AC348" s="238"/>
      <c r="AD348" s="238"/>
      <c r="AE348" s="238"/>
      <c r="AF348" s="238"/>
      <c r="AG348" s="238"/>
      <c r="AH348" s="458"/>
      <c r="AI348" s="447"/>
      <c r="AJ348" s="238"/>
      <c r="AK348" s="238"/>
      <c r="AL348" s="238"/>
      <c r="AM348" s="238"/>
      <c r="AN348" s="238"/>
      <c r="AO348" s="238"/>
      <c r="AP348" s="238"/>
      <c r="AQ348" s="238"/>
      <c r="AR348" s="238"/>
      <c r="AS348" s="238"/>
      <c r="AT348" s="238"/>
      <c r="AU348" s="238"/>
      <c r="AV348" s="238"/>
      <c r="AW348" s="238"/>
      <c r="AX348" s="458"/>
      <c r="AY348" s="447"/>
      <c r="AZ348" s="238"/>
      <c r="BA348" s="238"/>
      <c r="BB348" s="238"/>
      <c r="BC348" s="238"/>
      <c r="BD348" s="238"/>
      <c r="BE348" s="238"/>
      <c r="BF348" s="238"/>
      <c r="BG348" s="238"/>
      <c r="BH348" s="238"/>
      <c r="BI348" s="238"/>
      <c r="BJ348" s="238"/>
      <c r="BK348" s="238"/>
      <c r="BL348" s="238"/>
      <c r="BM348" s="238"/>
      <c r="BN348" s="458"/>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4">
        <f t="shared" si="299"/>
        <v>0</v>
      </c>
      <c r="S349" s="445"/>
      <c r="T349" s="241"/>
      <c r="U349" s="241"/>
      <c r="V349" s="241"/>
      <c r="W349" s="241"/>
      <c r="X349" s="241"/>
      <c r="Y349" s="241"/>
      <c r="Z349" s="241"/>
      <c r="AA349" s="241"/>
      <c r="AB349" s="241"/>
      <c r="AC349" s="241"/>
      <c r="AD349" s="241"/>
      <c r="AE349" s="241"/>
      <c r="AF349" s="241"/>
      <c r="AG349" s="241"/>
      <c r="AH349" s="456"/>
      <c r="AI349" s="445"/>
      <c r="AJ349" s="241"/>
      <c r="AK349" s="241"/>
      <c r="AL349" s="241"/>
      <c r="AM349" s="241"/>
      <c r="AN349" s="241"/>
      <c r="AO349" s="241"/>
      <c r="AP349" s="241"/>
      <c r="AQ349" s="241"/>
      <c r="AR349" s="241"/>
      <c r="AS349" s="241"/>
      <c r="AT349" s="241"/>
      <c r="AU349" s="241"/>
      <c r="AV349" s="241"/>
      <c r="AW349" s="241"/>
      <c r="AX349" s="456"/>
      <c r="AY349" s="445"/>
      <c r="AZ349" s="241"/>
      <c r="BA349" s="241"/>
      <c r="BB349" s="241"/>
      <c r="BC349" s="241"/>
      <c r="BD349" s="241"/>
      <c r="BE349" s="241"/>
      <c r="BF349" s="241"/>
      <c r="BG349" s="241"/>
      <c r="BH349" s="241"/>
      <c r="BI349" s="241"/>
      <c r="BJ349" s="241"/>
      <c r="BK349" s="241"/>
      <c r="BL349" s="241"/>
      <c r="BM349" s="241"/>
      <c r="BN349" s="456"/>
      <c r="BO349" s="31" t="s">
        <v>1068</v>
      </c>
    </row>
    <row r="350" spans="2:67" outlineLevel="2">
      <c r="B350" s="51" t="s">
        <v>1104</v>
      </c>
      <c r="C350" s="240">
        <f t="shared" si="284"/>
        <v>0</v>
      </c>
      <c r="D350" s="240">
        <f t="shared" si="285"/>
        <v>0</v>
      </c>
      <c r="E350" s="240">
        <f t="shared" si="286"/>
        <v>0</v>
      </c>
      <c r="F350" s="240">
        <f t="shared" si="287"/>
        <v>0</v>
      </c>
      <c r="G350" s="240">
        <f t="shared" si="288"/>
        <v>0</v>
      </c>
      <c r="H350" s="240">
        <f t="shared" si="289"/>
        <v>0</v>
      </c>
      <c r="I350" s="240">
        <f t="shared" si="290"/>
        <v>0</v>
      </c>
      <c r="J350" s="240">
        <f t="shared" si="291"/>
        <v>0</v>
      </c>
      <c r="K350" s="240">
        <f t="shared" si="292"/>
        <v>0</v>
      </c>
      <c r="L350" s="240">
        <f t="shared" si="293"/>
        <v>0</v>
      </c>
      <c r="M350" s="240">
        <f t="shared" si="294"/>
        <v>0</v>
      </c>
      <c r="N350" s="240">
        <f t="shared" si="295"/>
        <v>0</v>
      </c>
      <c r="O350" s="240">
        <f t="shared" si="296"/>
        <v>0</v>
      </c>
      <c r="P350" s="240">
        <f t="shared" si="297"/>
        <v>0</v>
      </c>
      <c r="Q350" s="240">
        <f t="shared" si="298"/>
        <v>0</v>
      </c>
      <c r="R350" s="435">
        <f t="shared" si="299"/>
        <v>0</v>
      </c>
      <c r="S350" s="446"/>
      <c r="T350" s="239"/>
      <c r="U350" s="239"/>
      <c r="V350" s="239"/>
      <c r="W350" s="239"/>
      <c r="X350" s="239"/>
      <c r="Y350" s="239"/>
      <c r="Z350" s="239"/>
      <c r="AA350" s="239"/>
      <c r="AB350" s="239"/>
      <c r="AC350" s="239"/>
      <c r="AD350" s="239"/>
      <c r="AE350" s="239"/>
      <c r="AF350" s="239"/>
      <c r="AG350" s="239"/>
      <c r="AH350" s="457"/>
      <c r="AI350" s="446"/>
      <c r="AJ350" s="239"/>
      <c r="AK350" s="239"/>
      <c r="AL350" s="239"/>
      <c r="AM350" s="239"/>
      <c r="AN350" s="239"/>
      <c r="AO350" s="239"/>
      <c r="AP350" s="239"/>
      <c r="AQ350" s="239"/>
      <c r="AR350" s="239"/>
      <c r="AS350" s="239"/>
      <c r="AT350" s="239"/>
      <c r="AU350" s="239"/>
      <c r="AV350" s="239"/>
      <c r="AW350" s="239"/>
      <c r="AX350" s="457"/>
      <c r="AY350" s="446"/>
      <c r="AZ350" s="239"/>
      <c r="BA350" s="239"/>
      <c r="BB350" s="239"/>
      <c r="BC350" s="239"/>
      <c r="BD350" s="239"/>
      <c r="BE350" s="239"/>
      <c r="BF350" s="239"/>
      <c r="BG350" s="239"/>
      <c r="BH350" s="239"/>
      <c r="BI350" s="239"/>
      <c r="BJ350" s="239"/>
      <c r="BK350" s="239"/>
      <c r="BL350" s="239"/>
      <c r="BM350" s="239"/>
      <c r="BN350" s="457"/>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6">
        <f t="shared" si="299"/>
        <v>0</v>
      </c>
      <c r="S351" s="447"/>
      <c r="T351" s="238"/>
      <c r="U351" s="238"/>
      <c r="V351" s="238"/>
      <c r="W351" s="238"/>
      <c r="X351" s="238"/>
      <c r="Y351" s="238"/>
      <c r="Z351" s="238"/>
      <c r="AA351" s="238"/>
      <c r="AB351" s="238"/>
      <c r="AC351" s="238"/>
      <c r="AD351" s="238"/>
      <c r="AE351" s="238"/>
      <c r="AF351" s="238"/>
      <c r="AG351" s="238"/>
      <c r="AH351" s="458"/>
      <c r="AI351" s="447"/>
      <c r="AJ351" s="238"/>
      <c r="AK351" s="238"/>
      <c r="AL351" s="238"/>
      <c r="AM351" s="238"/>
      <c r="AN351" s="238"/>
      <c r="AO351" s="238"/>
      <c r="AP351" s="238"/>
      <c r="AQ351" s="238"/>
      <c r="AR351" s="238"/>
      <c r="AS351" s="238"/>
      <c r="AT351" s="238"/>
      <c r="AU351" s="238"/>
      <c r="AV351" s="238"/>
      <c r="AW351" s="238"/>
      <c r="AX351" s="458"/>
      <c r="AY351" s="447"/>
      <c r="AZ351" s="238"/>
      <c r="BA351" s="238"/>
      <c r="BB351" s="238"/>
      <c r="BC351" s="238"/>
      <c r="BD351" s="238"/>
      <c r="BE351" s="238"/>
      <c r="BF351" s="238"/>
      <c r="BG351" s="238"/>
      <c r="BH351" s="238"/>
      <c r="BI351" s="238"/>
      <c r="BJ351" s="238"/>
      <c r="BK351" s="238"/>
      <c r="BL351" s="238"/>
      <c r="BM351" s="238"/>
      <c r="BN351" s="458"/>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4">
        <f t="shared" si="299"/>
        <v>0</v>
      </c>
      <c r="S352" s="445"/>
      <c r="T352" s="241"/>
      <c r="U352" s="241"/>
      <c r="V352" s="241"/>
      <c r="W352" s="241"/>
      <c r="X352" s="241"/>
      <c r="Y352" s="241"/>
      <c r="Z352" s="241"/>
      <c r="AA352" s="241"/>
      <c r="AB352" s="241"/>
      <c r="AC352" s="241"/>
      <c r="AD352" s="241"/>
      <c r="AE352" s="241"/>
      <c r="AF352" s="241"/>
      <c r="AG352" s="241"/>
      <c r="AH352" s="456"/>
      <c r="AI352" s="445"/>
      <c r="AJ352" s="241"/>
      <c r="AK352" s="241"/>
      <c r="AL352" s="241"/>
      <c r="AM352" s="241"/>
      <c r="AN352" s="241"/>
      <c r="AO352" s="241"/>
      <c r="AP352" s="241"/>
      <c r="AQ352" s="241"/>
      <c r="AR352" s="241"/>
      <c r="AS352" s="241"/>
      <c r="AT352" s="241"/>
      <c r="AU352" s="241"/>
      <c r="AV352" s="241"/>
      <c r="AW352" s="241"/>
      <c r="AX352" s="456"/>
      <c r="AY352" s="445"/>
      <c r="AZ352" s="241"/>
      <c r="BA352" s="241"/>
      <c r="BB352" s="241"/>
      <c r="BC352" s="241"/>
      <c r="BD352" s="241"/>
      <c r="BE352" s="241"/>
      <c r="BF352" s="241"/>
      <c r="BG352" s="241"/>
      <c r="BH352" s="241"/>
      <c r="BI352" s="241"/>
      <c r="BJ352" s="241"/>
      <c r="BK352" s="241"/>
      <c r="BL352" s="241"/>
      <c r="BM352" s="241"/>
      <c r="BN352" s="456"/>
      <c r="BO352" s="31" t="s">
        <v>1068</v>
      </c>
    </row>
    <row r="353" spans="1:122" outlineLevel="2">
      <c r="B353" s="51" t="s">
        <v>1104</v>
      </c>
      <c r="C353" s="240">
        <f t="shared" si="284"/>
        <v>0</v>
      </c>
      <c r="D353" s="240">
        <f t="shared" si="285"/>
        <v>0</v>
      </c>
      <c r="E353" s="240">
        <f t="shared" si="286"/>
        <v>0</v>
      </c>
      <c r="F353" s="240">
        <f t="shared" si="287"/>
        <v>0</v>
      </c>
      <c r="G353" s="240">
        <f t="shared" si="288"/>
        <v>0</v>
      </c>
      <c r="H353" s="240">
        <f t="shared" si="289"/>
        <v>0</v>
      </c>
      <c r="I353" s="240">
        <f t="shared" si="290"/>
        <v>0</v>
      </c>
      <c r="J353" s="240">
        <f t="shared" si="291"/>
        <v>0</v>
      </c>
      <c r="K353" s="240">
        <f t="shared" si="292"/>
        <v>0</v>
      </c>
      <c r="L353" s="240">
        <f t="shared" si="293"/>
        <v>0</v>
      </c>
      <c r="M353" s="240">
        <f t="shared" si="294"/>
        <v>0</v>
      </c>
      <c r="N353" s="240">
        <f t="shared" si="295"/>
        <v>0</v>
      </c>
      <c r="O353" s="240">
        <f t="shared" si="296"/>
        <v>0</v>
      </c>
      <c r="P353" s="240">
        <f t="shared" si="297"/>
        <v>0</v>
      </c>
      <c r="Q353" s="240">
        <f t="shared" si="298"/>
        <v>0</v>
      </c>
      <c r="R353" s="435">
        <f t="shared" si="299"/>
        <v>0</v>
      </c>
      <c r="S353" s="446"/>
      <c r="T353" s="239"/>
      <c r="U353" s="239"/>
      <c r="V353" s="239"/>
      <c r="W353" s="239"/>
      <c r="X353" s="239"/>
      <c r="Y353" s="239"/>
      <c r="Z353" s="239"/>
      <c r="AA353" s="239"/>
      <c r="AB353" s="239"/>
      <c r="AC353" s="239"/>
      <c r="AD353" s="239"/>
      <c r="AE353" s="239"/>
      <c r="AF353" s="239"/>
      <c r="AG353" s="239"/>
      <c r="AH353" s="457"/>
      <c r="AI353" s="446"/>
      <c r="AJ353" s="239"/>
      <c r="AK353" s="239"/>
      <c r="AL353" s="239"/>
      <c r="AM353" s="239"/>
      <c r="AN353" s="239"/>
      <c r="AO353" s="239"/>
      <c r="AP353" s="239"/>
      <c r="AQ353" s="239"/>
      <c r="AR353" s="239"/>
      <c r="AS353" s="239"/>
      <c r="AT353" s="239"/>
      <c r="AU353" s="239"/>
      <c r="AV353" s="239"/>
      <c r="AW353" s="239"/>
      <c r="AX353" s="457"/>
      <c r="AY353" s="446"/>
      <c r="AZ353" s="239"/>
      <c r="BA353" s="239"/>
      <c r="BB353" s="239"/>
      <c r="BC353" s="239"/>
      <c r="BD353" s="239"/>
      <c r="BE353" s="239"/>
      <c r="BF353" s="239"/>
      <c r="BG353" s="239"/>
      <c r="BH353" s="239"/>
      <c r="BI353" s="239"/>
      <c r="BJ353" s="239"/>
      <c r="BK353" s="239"/>
      <c r="BL353" s="239"/>
      <c r="BM353" s="239"/>
      <c r="BN353" s="457"/>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6">
        <f t="shared" si="299"/>
        <v>0</v>
      </c>
      <c r="S354" s="447"/>
      <c r="T354" s="238"/>
      <c r="U354" s="238"/>
      <c r="V354" s="238"/>
      <c r="W354" s="238"/>
      <c r="X354" s="238"/>
      <c r="Y354" s="238"/>
      <c r="Z354" s="238"/>
      <c r="AA354" s="238"/>
      <c r="AB354" s="238"/>
      <c r="AC354" s="238"/>
      <c r="AD354" s="238"/>
      <c r="AE354" s="238"/>
      <c r="AF354" s="238"/>
      <c r="AG354" s="238"/>
      <c r="AH354" s="458"/>
      <c r="AI354" s="447"/>
      <c r="AJ354" s="238"/>
      <c r="AK354" s="238"/>
      <c r="AL354" s="238"/>
      <c r="AM354" s="238"/>
      <c r="AN354" s="238"/>
      <c r="AO354" s="238"/>
      <c r="AP354" s="238"/>
      <c r="AQ354" s="238"/>
      <c r="AR354" s="238"/>
      <c r="AS354" s="238"/>
      <c r="AT354" s="238"/>
      <c r="AU354" s="238"/>
      <c r="AV354" s="238"/>
      <c r="AW354" s="238"/>
      <c r="AX354" s="458"/>
      <c r="AY354" s="447"/>
      <c r="AZ354" s="238"/>
      <c r="BA354" s="238"/>
      <c r="BB354" s="238"/>
      <c r="BC354" s="238"/>
      <c r="BD354" s="238"/>
      <c r="BE354" s="238"/>
      <c r="BF354" s="238"/>
      <c r="BG354" s="238"/>
      <c r="BH354" s="238"/>
      <c r="BI354" s="238"/>
      <c r="BJ354" s="238"/>
      <c r="BK354" s="238"/>
      <c r="BL354" s="238"/>
      <c r="BM354" s="238"/>
      <c r="BN354" s="458"/>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4">
        <f t="shared" ref="R355:R357" si="357">CHOOSE(d.Region,AH355,AX355,BN355)</f>
        <v>0</v>
      </c>
      <c r="S355" s="445"/>
      <c r="T355" s="241"/>
      <c r="U355" s="241"/>
      <c r="V355" s="241"/>
      <c r="W355" s="241"/>
      <c r="X355" s="241"/>
      <c r="Y355" s="241"/>
      <c r="Z355" s="241"/>
      <c r="AA355" s="241"/>
      <c r="AB355" s="241"/>
      <c r="AC355" s="241"/>
      <c r="AD355" s="241"/>
      <c r="AE355" s="241"/>
      <c r="AF355" s="241"/>
      <c r="AG355" s="241"/>
      <c r="AH355" s="456"/>
      <c r="AI355" s="445"/>
      <c r="AJ355" s="241"/>
      <c r="AK355" s="241"/>
      <c r="AL355" s="241"/>
      <c r="AM355" s="241"/>
      <c r="AN355" s="241"/>
      <c r="AO355" s="241"/>
      <c r="AP355" s="241"/>
      <c r="AQ355" s="241"/>
      <c r="AR355" s="241"/>
      <c r="AS355" s="241"/>
      <c r="AT355" s="241"/>
      <c r="AU355" s="241"/>
      <c r="AV355" s="241"/>
      <c r="AW355" s="241"/>
      <c r="AX355" s="456"/>
      <c r="AY355" s="445"/>
      <c r="AZ355" s="241"/>
      <c r="BA355" s="241"/>
      <c r="BB355" s="241"/>
      <c r="BC355" s="241"/>
      <c r="BD355" s="241"/>
      <c r="BE355" s="241"/>
      <c r="BF355" s="241"/>
      <c r="BG355" s="241"/>
      <c r="BH355" s="241"/>
      <c r="BI355" s="241"/>
      <c r="BJ355" s="241"/>
      <c r="BK355" s="241"/>
      <c r="BL355" s="241"/>
      <c r="BM355" s="241"/>
      <c r="BN355" s="456"/>
      <c r="BO355" s="31" t="s">
        <v>1068</v>
      </c>
    </row>
    <row r="356" spans="1:122" outlineLevel="2">
      <c r="B356" s="51" t="s">
        <v>1104</v>
      </c>
      <c r="C356" s="240">
        <f t="shared" si="342"/>
        <v>0</v>
      </c>
      <c r="D356" s="240">
        <f t="shared" si="343"/>
        <v>0</v>
      </c>
      <c r="E356" s="240">
        <f t="shared" si="344"/>
        <v>0</v>
      </c>
      <c r="F356" s="240">
        <f t="shared" si="345"/>
        <v>0</v>
      </c>
      <c r="G356" s="240">
        <f t="shared" si="346"/>
        <v>0</v>
      </c>
      <c r="H356" s="240">
        <f t="shared" si="347"/>
        <v>0</v>
      </c>
      <c r="I356" s="240">
        <f t="shared" si="348"/>
        <v>0</v>
      </c>
      <c r="J356" s="240">
        <f t="shared" si="349"/>
        <v>0</v>
      </c>
      <c r="K356" s="240">
        <f t="shared" si="350"/>
        <v>0</v>
      </c>
      <c r="L356" s="240">
        <f t="shared" si="351"/>
        <v>0</v>
      </c>
      <c r="M356" s="240">
        <f t="shared" si="352"/>
        <v>0</v>
      </c>
      <c r="N356" s="240">
        <f t="shared" si="353"/>
        <v>0</v>
      </c>
      <c r="O356" s="240">
        <f t="shared" si="354"/>
        <v>0</v>
      </c>
      <c r="P356" s="240">
        <f t="shared" si="355"/>
        <v>0</v>
      </c>
      <c r="Q356" s="240">
        <f t="shared" si="356"/>
        <v>0</v>
      </c>
      <c r="R356" s="435">
        <f t="shared" si="357"/>
        <v>0</v>
      </c>
      <c r="S356" s="446"/>
      <c r="T356" s="239"/>
      <c r="U356" s="239"/>
      <c r="V356" s="239"/>
      <c r="W356" s="239"/>
      <c r="X356" s="239"/>
      <c r="Y356" s="239"/>
      <c r="Z356" s="239"/>
      <c r="AA356" s="239"/>
      <c r="AB356" s="239"/>
      <c r="AC356" s="239"/>
      <c r="AD356" s="239"/>
      <c r="AE356" s="239"/>
      <c r="AF356" s="239"/>
      <c r="AG356" s="239"/>
      <c r="AH356" s="457"/>
      <c r="AI356" s="446"/>
      <c r="AJ356" s="239"/>
      <c r="AK356" s="239"/>
      <c r="AL356" s="239"/>
      <c r="AM356" s="239"/>
      <c r="AN356" s="239"/>
      <c r="AO356" s="239"/>
      <c r="AP356" s="239"/>
      <c r="AQ356" s="239"/>
      <c r="AR356" s="239"/>
      <c r="AS356" s="239"/>
      <c r="AT356" s="239"/>
      <c r="AU356" s="239"/>
      <c r="AV356" s="239"/>
      <c r="AW356" s="239"/>
      <c r="AX356" s="457"/>
      <c r="AY356" s="446"/>
      <c r="AZ356" s="239"/>
      <c r="BA356" s="239"/>
      <c r="BB356" s="239"/>
      <c r="BC356" s="239"/>
      <c r="BD356" s="239"/>
      <c r="BE356" s="239"/>
      <c r="BF356" s="239"/>
      <c r="BG356" s="239"/>
      <c r="BH356" s="239"/>
      <c r="BI356" s="239"/>
      <c r="BJ356" s="239"/>
      <c r="BK356" s="239"/>
      <c r="BL356" s="239"/>
      <c r="BM356" s="239"/>
      <c r="BN356" s="457"/>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6">
        <f t="shared" si="357"/>
        <v>0</v>
      </c>
      <c r="S357" s="447"/>
      <c r="T357" s="238"/>
      <c r="U357" s="238"/>
      <c r="V357" s="238"/>
      <c r="W357" s="238"/>
      <c r="X357" s="238"/>
      <c r="Y357" s="238"/>
      <c r="Z357" s="238"/>
      <c r="AA357" s="238"/>
      <c r="AB357" s="238"/>
      <c r="AC357" s="238"/>
      <c r="AD357" s="238"/>
      <c r="AE357" s="238"/>
      <c r="AF357" s="238"/>
      <c r="AG357" s="238"/>
      <c r="AH357" s="458"/>
      <c r="AI357" s="447"/>
      <c r="AJ357" s="238"/>
      <c r="AK357" s="238"/>
      <c r="AL357" s="238"/>
      <c r="AM357" s="238"/>
      <c r="AN357" s="238"/>
      <c r="AO357" s="238"/>
      <c r="AP357" s="238"/>
      <c r="AQ357" s="238"/>
      <c r="AR357" s="238"/>
      <c r="AS357" s="238"/>
      <c r="AT357" s="238"/>
      <c r="AU357" s="238"/>
      <c r="AV357" s="238"/>
      <c r="AW357" s="238"/>
      <c r="AX357" s="458"/>
      <c r="AY357" s="447"/>
      <c r="AZ357" s="238"/>
      <c r="BA357" s="238"/>
      <c r="BB357" s="238"/>
      <c r="BC357" s="238"/>
      <c r="BD357" s="238"/>
      <c r="BE357" s="238"/>
      <c r="BF357" s="238"/>
      <c r="BG357" s="238"/>
      <c r="BH357" s="238"/>
      <c r="BI357" s="238"/>
      <c r="BJ357" s="238"/>
      <c r="BK357" s="238"/>
      <c r="BL357" s="238"/>
      <c r="BM357" s="238"/>
      <c r="BN357" s="458"/>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1" t="s">
        <v>1068</v>
      </c>
    </row>
    <row r="359" spans="1:122" outlineLevel="2">
      <c r="B359" s="51" t="s">
        <v>1104</v>
      </c>
      <c r="C359" s="240">
        <f t="shared" si="284"/>
        <v>0</v>
      </c>
      <c r="D359" s="240">
        <f t="shared" si="285"/>
        <v>0</v>
      </c>
      <c r="E359" s="240">
        <f t="shared" si="286"/>
        <v>0</v>
      </c>
      <c r="F359" s="240">
        <f t="shared" si="287"/>
        <v>0</v>
      </c>
      <c r="G359" s="240">
        <f t="shared" si="288"/>
        <v>0</v>
      </c>
      <c r="H359" s="240">
        <f t="shared" si="289"/>
        <v>0</v>
      </c>
      <c r="I359" s="240">
        <f t="shared" si="290"/>
        <v>0</v>
      </c>
      <c r="J359" s="240">
        <f t="shared" si="291"/>
        <v>0</v>
      </c>
      <c r="K359" s="240">
        <f t="shared" si="292"/>
        <v>0</v>
      </c>
      <c r="L359" s="240">
        <f t="shared" si="293"/>
        <v>0</v>
      </c>
      <c r="M359" s="240">
        <f t="shared" si="294"/>
        <v>0</v>
      </c>
      <c r="N359" s="240">
        <f t="shared" si="295"/>
        <v>0</v>
      </c>
      <c r="O359" s="240">
        <f t="shared" si="296"/>
        <v>0</v>
      </c>
      <c r="P359" s="240">
        <f t="shared" si="297"/>
        <v>0</v>
      </c>
      <c r="Q359" s="240">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1137</v>
      </c>
    </row>
    <row r="364" spans="1:122" ht="80"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1134</v>
      </c>
      <c r="C370" s="236" t="s">
        <v>6</v>
      </c>
      <c r="D370" s="236" t="str">
        <f>C370</f>
        <v>0:1</v>
      </c>
      <c r="E370" s="235" t="s">
        <v>8</v>
      </c>
      <c r="F370" s="235" t="s">
        <v>163</v>
      </c>
      <c r="G370" s="235" t="s">
        <v>178</v>
      </c>
      <c r="H370" s="235" t="s">
        <v>240</v>
      </c>
      <c r="I370" s="235" t="s">
        <v>242</v>
      </c>
      <c r="J370" s="235"/>
      <c r="K370" s="235"/>
      <c r="L370" s="235"/>
      <c r="M370" s="235"/>
      <c r="N370" s="232"/>
      <c r="O370" s="232"/>
      <c r="P370" s="234" t="str">
        <f>C370</f>
        <v>0:1</v>
      </c>
      <c r="Q370" s="234" t="str">
        <f>D370</f>
        <v>0:1</v>
      </c>
      <c r="R370" s="233" t="str">
        <f>LEFT(E370,FIND(":",E370)-1)+i.TOLoffset_r2*(d.TOL-1)&amp;":"&amp;RIGHT(E370,LEN(E370)-FIND(":",E370))+i.TOLoffset_r2*(d.TOL-1)</f>
        <v>50:51</v>
      </c>
      <c r="S370" s="233" t="str">
        <f>LEFT(F370,FIND(":",F370)-1)+i.TOLoffset_r2*(d.TOL-1)&amp;":"&amp;RIGHT(F370,LEN(F370)-FIND(":",F370))+i.TOLoffset_r2*(d.TOL-1)</f>
        <v>51:52</v>
      </c>
      <c r="T370" s="233" t="str">
        <f>LEFT(G370,FIND(":",G370)-1)+i.TOLoffset_r2*(d.TOL-1)&amp;":"&amp;RIGHT(G370,LEN(G370)-FIND(":",G370))+i.TOLoffset_r2*(d.TOL-1)</f>
        <v>52:53</v>
      </c>
      <c r="U370" s="233" t="str">
        <f>LEFT(H370,FIND(":",H370)-1)+i.TOLoffset_r2*(d.TOL-1)&amp;":"&amp;RIGHT(H370,LEN(H370)-FIND(":",H370))+i.TOLoffset_r2*(d.TOL-1)</f>
        <v>53:54</v>
      </c>
      <c r="V370" s="233"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7"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1135</v>
      </c>
      <c r="C372" s="253"/>
      <c r="D372" s="253"/>
      <c r="E372" s="253"/>
      <c r="F372" s="253"/>
      <c r="G372" s="253"/>
      <c r="H372" s="253"/>
      <c r="I372" s="253"/>
      <c r="J372" s="253"/>
      <c r="K372" s="253"/>
      <c r="L372" s="253"/>
      <c r="M372" s="253"/>
      <c r="N372" s="253"/>
      <c r="O372" s="253"/>
      <c r="P372" s="256" t="str">
        <f>P370</f>
        <v>0:1</v>
      </c>
      <c r="Q372" s="256"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7" outlineLevel="1">
      <c r="B373" s="29"/>
      <c r="C373" s="149"/>
      <c r="D373" s="149"/>
      <c r="E373" s="149"/>
      <c r="F373" s="149"/>
      <c r="G373" s="149"/>
      <c r="H373" s="149"/>
      <c r="I373" s="149"/>
      <c r="J373" s="149"/>
      <c r="K373" s="149"/>
      <c r="L373" s="149"/>
      <c r="M373" s="149"/>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7"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8"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8">
        <f t="shared" ref="C733:D740" si="399">T733</f>
        <v>0</v>
      </c>
      <c r="D733" s="388">
        <f t="shared" si="399"/>
        <v>0</v>
      </c>
      <c r="G733" s="29" t="s">
        <v>1379</v>
      </c>
      <c r="H733" s="389">
        <v>0.35</v>
      </c>
      <c r="I733" s="389">
        <v>0.5</v>
      </c>
      <c r="J733" s="390">
        <v>1.5</v>
      </c>
      <c r="K733" s="390">
        <v>1.8</v>
      </c>
      <c r="L733" s="391">
        <f t="shared" ref="L733:M740" si="400">CHOOSE(d.Region,Y733,AA733,AC733)</f>
        <v>0</v>
      </c>
      <c r="M733" s="392">
        <f t="shared" si="400"/>
        <v>0</v>
      </c>
      <c r="N733" s="239">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369</v>
      </c>
      <c r="C734" s="388">
        <f t="shared" si="399"/>
        <v>0</v>
      </c>
      <c r="D734" s="388">
        <f t="shared" si="399"/>
        <v>0</v>
      </c>
      <c r="G734" s="29" t="s">
        <v>1380</v>
      </c>
      <c r="H734" s="398">
        <f>H733</f>
        <v>0.35</v>
      </c>
      <c r="I734" s="398">
        <f>I733</f>
        <v>0.5</v>
      </c>
      <c r="J734" s="399">
        <f t="shared" ref="J734:K740" si="402">J733</f>
        <v>1.5</v>
      </c>
      <c r="K734" s="399">
        <f t="shared" si="402"/>
        <v>1.8</v>
      </c>
      <c r="L734" s="400">
        <f t="shared" si="400"/>
        <v>0</v>
      </c>
      <c r="M734" s="401">
        <f t="shared" si="400"/>
        <v>0</v>
      </c>
      <c r="N734" s="31"/>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1050</v>
      </c>
      <c r="C735" s="388">
        <f t="shared" si="399"/>
        <v>0</v>
      </c>
      <c r="D735" s="388">
        <f t="shared" si="399"/>
        <v>0</v>
      </c>
      <c r="G735" s="29"/>
      <c r="H735" s="398">
        <f>H734</f>
        <v>0.35</v>
      </c>
      <c r="I735" s="398">
        <f t="shared" ref="I735:I740" si="404">I734</f>
        <v>0.5</v>
      </c>
      <c r="J735" s="399">
        <f t="shared" si="402"/>
        <v>1.5</v>
      </c>
      <c r="K735" s="399">
        <f t="shared" si="402"/>
        <v>1.8</v>
      </c>
      <c r="L735" s="400">
        <f t="shared" si="400"/>
        <v>0</v>
      </c>
      <c r="M735" s="401">
        <f t="shared" si="400"/>
        <v>0</v>
      </c>
      <c r="N735" s="31"/>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1381</v>
      </c>
      <c r="C736" s="388">
        <f t="shared" si="399"/>
        <v>0</v>
      </c>
      <c r="D736" s="388">
        <f t="shared" si="399"/>
        <v>0</v>
      </c>
      <c r="G736" s="29"/>
      <c r="H736" s="398">
        <f>H735</f>
        <v>0.35</v>
      </c>
      <c r="I736" s="398">
        <f t="shared" si="404"/>
        <v>0.5</v>
      </c>
      <c r="J736" s="399">
        <f t="shared" si="402"/>
        <v>1.5</v>
      </c>
      <c r="K736" s="399">
        <f t="shared" si="402"/>
        <v>1.8</v>
      </c>
      <c r="L736" s="407">
        <f t="shared" si="400"/>
        <v>0</v>
      </c>
      <c r="M736" s="408">
        <f t="shared" si="400"/>
        <v>0</v>
      </c>
      <c r="N736" s="31"/>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857</v>
      </c>
      <c r="B737" t="s">
        <v>846</v>
      </c>
      <c r="C737" s="388">
        <f t="shared" si="399"/>
        <v>0</v>
      </c>
      <c r="D737" s="388">
        <f t="shared" si="399"/>
        <v>0</v>
      </c>
      <c r="G737" s="29" t="s">
        <v>1379</v>
      </c>
      <c r="H737" s="389">
        <v>0.5</v>
      </c>
      <c r="I737" s="398">
        <f t="shared" si="404"/>
        <v>0.5</v>
      </c>
      <c r="J737" s="399">
        <f t="shared" si="402"/>
        <v>1.5</v>
      </c>
      <c r="K737" s="399">
        <f t="shared" si="402"/>
        <v>1.8</v>
      </c>
      <c r="L737" s="391">
        <f t="shared" si="400"/>
        <v>0</v>
      </c>
      <c r="M737" s="392">
        <f t="shared" si="400"/>
        <v>0</v>
      </c>
      <c r="N737" s="239">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369</v>
      </c>
      <c r="C738" s="388">
        <f t="shared" si="399"/>
        <v>0</v>
      </c>
      <c r="D738" s="388">
        <f t="shared" si="399"/>
        <v>0</v>
      </c>
      <c r="G738" s="29" t="s">
        <v>1380</v>
      </c>
      <c r="H738" s="398">
        <f>H737</f>
        <v>0.5</v>
      </c>
      <c r="I738" s="398">
        <f t="shared" si="404"/>
        <v>0.5</v>
      </c>
      <c r="J738" s="399">
        <f t="shared" si="402"/>
        <v>1.5</v>
      </c>
      <c r="K738" s="399">
        <f t="shared" si="402"/>
        <v>1.8</v>
      </c>
      <c r="L738" s="400">
        <f t="shared" si="400"/>
        <v>0</v>
      </c>
      <c r="M738" s="401">
        <f t="shared" si="400"/>
        <v>0</v>
      </c>
      <c r="N738" s="31"/>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1050</v>
      </c>
      <c r="C739" s="388">
        <f t="shared" si="399"/>
        <v>0</v>
      </c>
      <c r="D739" s="388">
        <f t="shared" si="399"/>
        <v>0</v>
      </c>
      <c r="G739" s="29"/>
      <c r="H739" s="398">
        <f>H738</f>
        <v>0.5</v>
      </c>
      <c r="I739" s="398">
        <f t="shared" si="404"/>
        <v>0.5</v>
      </c>
      <c r="J739" s="399">
        <f t="shared" si="402"/>
        <v>1.5</v>
      </c>
      <c r="K739" s="399">
        <f t="shared" si="402"/>
        <v>1.8</v>
      </c>
      <c r="L739" s="400">
        <f t="shared" si="400"/>
        <v>0</v>
      </c>
      <c r="M739" s="401">
        <f t="shared" si="400"/>
        <v>0</v>
      </c>
      <c r="N739" s="31"/>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1381</v>
      </c>
      <c r="C740" s="388">
        <f t="shared" si="399"/>
        <v>0</v>
      </c>
      <c r="D740" s="388">
        <f t="shared" si="399"/>
        <v>0</v>
      </c>
      <c r="G740" s="29"/>
      <c r="H740" s="398">
        <f>H739</f>
        <v>0.5</v>
      </c>
      <c r="I740" s="398">
        <f t="shared" si="404"/>
        <v>0.5</v>
      </c>
      <c r="J740" s="399">
        <f t="shared" si="402"/>
        <v>1.5</v>
      </c>
      <c r="K740" s="399">
        <f t="shared" si="402"/>
        <v>1.8</v>
      </c>
      <c r="L740" s="407">
        <f t="shared" si="400"/>
        <v>0</v>
      </c>
      <c r="M740" s="408">
        <f t="shared" si="400"/>
        <v>0</v>
      </c>
      <c r="N740" s="31"/>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40" outlineLevel="1">
      <c r="Y741" s="411" t="s">
        <v>1382</v>
      </c>
      <c r="Z741" s="412"/>
      <c r="AA741" s="412"/>
      <c r="AB741" s="412"/>
      <c r="AC741" s="412"/>
      <c r="AD741" s="412"/>
    </row>
    <row r="743" spans="1:30">
      <c r="A743" s="184"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1094</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1653</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857</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5"/>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2" t="s">
        <v>1093</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1094</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1653</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857</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5"/>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2" t="s">
        <v>1093</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1094</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1653</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857</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5"/>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264" workbookViewId="0">
      <selection activeCell="B891" sqref="B891"/>
    </sheetView>
  </sheetViews>
  <sheetFormatPr baseColWidth="10" defaultColWidth="8.83203125" defaultRowHeight="15"/>
  <cols>
    <col min="1" max="1" width="15.33203125" customWidth="1"/>
    <col min="2" max="2" width="145.1640625" customWidth="1"/>
  </cols>
  <sheetData>
    <row r="1" spans="1:2" ht="16">
      <c r="A1" t="s">
        <v>77</v>
      </c>
      <c r="B1" s="556" t="s">
        <v>1092</v>
      </c>
    </row>
    <row r="2" spans="1:2" ht="16">
      <c r="B2" s="556" t="s">
        <v>64</v>
      </c>
    </row>
    <row r="3" spans="1:2">
      <c r="B3" s="556"/>
    </row>
    <row r="4" spans="1:2" ht="16">
      <c r="B4" s="556" t="s">
        <v>69</v>
      </c>
    </row>
    <row r="5" spans="1:2">
      <c r="B5" s="556"/>
    </row>
    <row r="6" spans="1:2" ht="16">
      <c r="B6" s="556" t="s">
        <v>70</v>
      </c>
    </row>
    <row r="7" spans="1:2" ht="16">
      <c r="B7" s="556" t="s">
        <v>75</v>
      </c>
    </row>
    <row r="8" spans="1:2" ht="16">
      <c r="B8" s="556" t="s">
        <v>73</v>
      </c>
    </row>
    <row r="9" spans="1:2" ht="16">
      <c r="B9" s="556" t="s">
        <v>74</v>
      </c>
    </row>
    <row r="10" spans="1:2" ht="16">
      <c r="A10" s="20"/>
      <c r="B10" s="556" t="s">
        <v>76</v>
      </c>
    </row>
    <row r="11" spans="1:2" ht="16">
      <c r="A11" s="20"/>
      <c r="B11" s="556" t="s">
        <v>78</v>
      </c>
    </row>
    <row r="12" spans="1:2" ht="16">
      <c r="A12" s="20"/>
      <c r="B12" s="556" t="s">
        <v>79</v>
      </c>
    </row>
    <row r="13" spans="1:2" ht="16">
      <c r="A13" s="20"/>
      <c r="B13" s="556" t="s">
        <v>80</v>
      </c>
    </row>
    <row r="14" spans="1:2" ht="16">
      <c r="A14" s="20"/>
      <c r="B14" s="556" t="s">
        <v>81</v>
      </c>
    </row>
    <row r="15" spans="1:2" ht="16">
      <c r="A15" s="20"/>
      <c r="B15" s="556" t="s">
        <v>82</v>
      </c>
    </row>
    <row r="16" spans="1:2" ht="16">
      <c r="A16" s="20"/>
      <c r="B16" s="556" t="s">
        <v>83</v>
      </c>
    </row>
    <row r="17" spans="1:2" ht="16">
      <c r="A17" s="20"/>
      <c r="B17" s="556" t="s">
        <v>84</v>
      </c>
    </row>
    <row r="18" spans="1:2" ht="16">
      <c r="A18" s="20"/>
      <c r="B18" s="556" t="s">
        <v>85</v>
      </c>
    </row>
    <row r="19" spans="1:2" ht="16">
      <c r="A19" s="20"/>
      <c r="B19" s="556" t="s">
        <v>86</v>
      </c>
    </row>
    <row r="20" spans="1:2" ht="16">
      <c r="A20" s="20"/>
      <c r="B20" s="556" t="s">
        <v>91</v>
      </c>
    </row>
    <row r="21" spans="1:2" ht="16">
      <c r="A21" s="20"/>
      <c r="B21" s="557" t="s">
        <v>87</v>
      </c>
    </row>
    <row r="22" spans="1:2" ht="16">
      <c r="A22" s="20"/>
      <c r="B22" s="556" t="s">
        <v>89</v>
      </c>
    </row>
    <row r="23" spans="1:2" ht="16">
      <c r="A23" s="20"/>
      <c r="B23" s="556" t="s">
        <v>90</v>
      </c>
    </row>
    <row r="24" spans="1:2" ht="16">
      <c r="A24" s="20"/>
      <c r="B24" s="556" t="s">
        <v>92</v>
      </c>
    </row>
    <row r="25" spans="1:2" ht="16">
      <c r="A25" s="20"/>
      <c r="B25" s="556" t="s">
        <v>93</v>
      </c>
    </row>
    <row r="26" spans="1:2" ht="16">
      <c r="A26" s="20"/>
      <c r="B26" s="556" t="s">
        <v>94</v>
      </c>
    </row>
    <row r="27" spans="1:2" ht="16">
      <c r="A27" s="20"/>
      <c r="B27" s="556" t="s">
        <v>96</v>
      </c>
    </row>
    <row r="28" spans="1:2" ht="16">
      <c r="A28" s="20"/>
      <c r="B28" s="556" t="s">
        <v>95</v>
      </c>
    </row>
    <row r="29" spans="1:2" ht="16">
      <c r="A29" s="20"/>
      <c r="B29" s="556" t="s">
        <v>98</v>
      </c>
    </row>
    <row r="30" spans="1:2" ht="16">
      <c r="A30" s="20"/>
      <c r="B30" s="556" t="s">
        <v>97</v>
      </c>
    </row>
    <row r="31" spans="1:2" ht="16">
      <c r="A31" s="20"/>
      <c r="B31" s="556" t="s">
        <v>99</v>
      </c>
    </row>
    <row r="32" spans="1:2" ht="16">
      <c r="A32" s="20"/>
      <c r="B32" s="556" t="s">
        <v>100</v>
      </c>
    </row>
    <row r="33" spans="1:2" ht="16">
      <c r="A33" s="20"/>
      <c r="B33" s="556" t="s">
        <v>101</v>
      </c>
    </row>
    <row r="34" spans="1:2" ht="16">
      <c r="A34" s="20"/>
      <c r="B34" s="556" t="s">
        <v>102</v>
      </c>
    </row>
    <row r="35" spans="1:2" ht="16">
      <c r="A35" s="20"/>
      <c r="B35" s="556" t="s">
        <v>104</v>
      </c>
    </row>
    <row r="36" spans="1:2" ht="16">
      <c r="B36" s="556" t="s">
        <v>105</v>
      </c>
    </row>
    <row r="37" spans="1:2" ht="16">
      <c r="A37" s="20"/>
      <c r="B37" s="556" t="s">
        <v>106</v>
      </c>
    </row>
    <row r="38" spans="1:2" ht="16">
      <c r="A38" s="20"/>
      <c r="B38" s="556" t="s">
        <v>107</v>
      </c>
    </row>
    <row r="39" spans="1:2" ht="16">
      <c r="A39" s="20"/>
      <c r="B39" s="556" t="s">
        <v>113</v>
      </c>
    </row>
    <row r="40" spans="1:2" ht="16">
      <c r="A40" s="20"/>
      <c r="B40" s="556" t="s">
        <v>108</v>
      </c>
    </row>
    <row r="41" spans="1:2" ht="16">
      <c r="A41" s="20"/>
      <c r="B41" s="556" t="s">
        <v>112</v>
      </c>
    </row>
    <row r="42" spans="1:2" ht="16">
      <c r="A42" s="20"/>
      <c r="B42" s="556" t="s">
        <v>109</v>
      </c>
    </row>
    <row r="43" spans="1:2" ht="16">
      <c r="A43" s="20"/>
      <c r="B43" s="556" t="s">
        <v>111</v>
      </c>
    </row>
    <row r="44" spans="1:2" ht="16">
      <c r="A44" s="20"/>
      <c r="B44" s="556" t="s">
        <v>114</v>
      </c>
    </row>
    <row r="45" spans="1:2" ht="16">
      <c r="A45" s="20"/>
      <c r="B45" s="556" t="s">
        <v>115</v>
      </c>
    </row>
    <row r="46" spans="1:2" ht="16">
      <c r="A46" s="20"/>
      <c r="B46" s="556" t="s">
        <v>116</v>
      </c>
    </row>
    <row r="47" spans="1:2" ht="16">
      <c r="A47" s="20"/>
      <c r="B47" s="556" t="s">
        <v>117</v>
      </c>
    </row>
    <row r="48" spans="1:2" ht="16">
      <c r="A48" s="20"/>
      <c r="B48" s="556" t="s">
        <v>118</v>
      </c>
    </row>
    <row r="49" spans="1:2" ht="16">
      <c r="A49" s="20"/>
      <c r="B49" s="556" t="s">
        <v>119</v>
      </c>
    </row>
    <row r="50" spans="1:2" ht="16">
      <c r="A50" s="20"/>
      <c r="B50" s="556" t="s">
        <v>120</v>
      </c>
    </row>
    <row r="51" spans="1:2" ht="16">
      <c r="A51" s="20"/>
      <c r="B51" s="558" t="s">
        <v>121</v>
      </c>
    </row>
    <row r="52" spans="1:2" ht="16">
      <c r="A52" s="20"/>
      <c r="B52" s="556" t="s">
        <v>122</v>
      </c>
    </row>
    <row r="53" spans="1:2" ht="16">
      <c r="A53" s="20"/>
      <c r="B53" s="556" t="s">
        <v>123</v>
      </c>
    </row>
    <row r="54" spans="1:2" ht="16">
      <c r="A54" s="20"/>
      <c r="B54" s="556" t="s">
        <v>124</v>
      </c>
    </row>
    <row r="55" spans="1:2" ht="16">
      <c r="A55" s="20"/>
      <c r="B55" s="556" t="s">
        <v>125</v>
      </c>
    </row>
    <row r="56" spans="1:2" ht="32">
      <c r="A56" s="20"/>
      <c r="B56" s="559" t="s">
        <v>126</v>
      </c>
    </row>
    <row r="57" spans="1:2" ht="16">
      <c r="A57" s="20"/>
      <c r="B57" s="559" t="s">
        <v>129</v>
      </c>
    </row>
    <row r="58" spans="1:2" ht="16">
      <c r="A58" s="20"/>
      <c r="B58" s="556" t="s">
        <v>130</v>
      </c>
    </row>
    <row r="59" spans="1:2" ht="16">
      <c r="A59" s="20"/>
      <c r="B59" s="556" t="s">
        <v>131</v>
      </c>
    </row>
    <row r="60" spans="1:2" ht="16">
      <c r="A60" s="20"/>
      <c r="B60" s="556" t="s">
        <v>132</v>
      </c>
    </row>
    <row r="61" spans="1:2" ht="16">
      <c r="A61" s="20"/>
      <c r="B61" s="556" t="s">
        <v>133</v>
      </c>
    </row>
    <row r="62" spans="1:2" ht="16">
      <c r="A62" s="20"/>
      <c r="B62" s="556" t="s">
        <v>134</v>
      </c>
    </row>
    <row r="63" spans="1:2" ht="16">
      <c r="A63" s="20"/>
      <c r="B63" s="556" t="s">
        <v>135</v>
      </c>
    </row>
    <row r="64" spans="1:2" ht="16">
      <c r="A64" s="20"/>
      <c r="B64" s="556" t="s">
        <v>136</v>
      </c>
    </row>
    <row r="65" spans="1:2" ht="16">
      <c r="A65" s="20"/>
      <c r="B65" s="558" t="s">
        <v>137</v>
      </c>
    </row>
    <row r="66" spans="1:2" ht="16">
      <c r="A66" s="20">
        <v>44295.333333333336</v>
      </c>
      <c r="B66" s="559" t="s">
        <v>138</v>
      </c>
    </row>
    <row r="67" spans="1:2" ht="16">
      <c r="A67" s="20"/>
      <c r="B67" s="556" t="s">
        <v>139</v>
      </c>
    </row>
    <row r="68" spans="1:2" ht="16">
      <c r="A68" s="20"/>
      <c r="B68" s="556" t="s">
        <v>140</v>
      </c>
    </row>
    <row r="69" spans="1:2" ht="16">
      <c r="A69" s="20"/>
      <c r="B69" s="556" t="s">
        <v>141</v>
      </c>
    </row>
    <row r="70" spans="1:2" ht="16">
      <c r="A70" s="20">
        <v>44295.45416666667</v>
      </c>
      <c r="B70" s="559" t="s">
        <v>138</v>
      </c>
    </row>
    <row r="71" spans="1:2" ht="16">
      <c r="A71" s="20"/>
      <c r="B71" s="559" t="s">
        <v>142</v>
      </c>
    </row>
    <row r="72" spans="1:2" ht="16">
      <c r="A72" s="20"/>
      <c r="B72" s="556" t="s">
        <v>143</v>
      </c>
    </row>
    <row r="73" spans="1:2" ht="16">
      <c r="A73" s="20"/>
      <c r="B73" s="556" t="s">
        <v>144</v>
      </c>
    </row>
    <row r="74" spans="1:2" ht="16">
      <c r="A74" s="20"/>
      <c r="B74" s="559" t="s">
        <v>147</v>
      </c>
    </row>
    <row r="75" spans="1:2" ht="16">
      <c r="A75" s="20">
        <v>44297.355856249997</v>
      </c>
      <c r="B75" s="556" t="s">
        <v>148</v>
      </c>
    </row>
    <row r="76" spans="1:2" ht="16">
      <c r="A76" s="20"/>
      <c r="B76" s="556" t="s">
        <v>149</v>
      </c>
    </row>
    <row r="77" spans="1:2" ht="16">
      <c r="A77" s="20"/>
      <c r="B77" s="556" t="s">
        <v>150</v>
      </c>
    </row>
    <row r="78" spans="1:2" ht="16">
      <c r="A78" s="20"/>
      <c r="B78" s="556" t="s">
        <v>152</v>
      </c>
    </row>
    <row r="79" spans="1:2" ht="16">
      <c r="A79" s="20"/>
      <c r="B79" s="556" t="s">
        <v>151</v>
      </c>
    </row>
    <row r="80" spans="1:2" ht="16">
      <c r="A80" s="20"/>
      <c r="B80" s="556" t="s">
        <v>153</v>
      </c>
    </row>
    <row r="81" spans="1:2" ht="16">
      <c r="A81" s="20">
        <v>44297.8298399306</v>
      </c>
      <c r="B81" s="556" t="s">
        <v>154</v>
      </c>
    </row>
    <row r="82" spans="1:2" ht="16">
      <c r="A82" s="20"/>
      <c r="B82" s="556" t="s">
        <v>155</v>
      </c>
    </row>
    <row r="83" spans="1:2" ht="16">
      <c r="A83" s="20"/>
      <c r="B83" s="556" t="s">
        <v>156</v>
      </c>
    </row>
    <row r="84" spans="1:2" ht="16">
      <c r="A84" s="20"/>
      <c r="B84" s="556" t="s">
        <v>157</v>
      </c>
    </row>
    <row r="85" spans="1:2" ht="16">
      <c r="A85" s="20"/>
      <c r="B85" s="556" t="s">
        <v>158</v>
      </c>
    </row>
    <row r="86" spans="1:2" ht="16">
      <c r="A86" s="20"/>
      <c r="B86" s="556" t="s">
        <v>159</v>
      </c>
    </row>
    <row r="87" spans="1:2" ht="16">
      <c r="A87" s="20"/>
      <c r="B87" s="556" t="s">
        <v>160</v>
      </c>
    </row>
    <row r="88" spans="1:2" ht="16">
      <c r="A88" s="20"/>
      <c r="B88" s="556" t="s">
        <v>161</v>
      </c>
    </row>
    <row r="89" spans="1:2" ht="16">
      <c r="A89" s="20"/>
      <c r="B89" s="556" t="s">
        <v>162</v>
      </c>
    </row>
    <row r="90" spans="1:2" ht="16">
      <c r="A90" s="20">
        <v>44299.579150810197</v>
      </c>
      <c r="B90" s="556" t="s">
        <v>164</v>
      </c>
    </row>
    <row r="91" spans="1:2" ht="16">
      <c r="A91" s="20"/>
      <c r="B91" s="556" t="s">
        <v>165</v>
      </c>
    </row>
    <row r="92" spans="1:2" ht="16">
      <c r="A92" s="20">
        <v>44299.694020486102</v>
      </c>
      <c r="B92" s="556" t="s">
        <v>166</v>
      </c>
    </row>
    <row r="93" spans="1:2" ht="16">
      <c r="A93" s="20"/>
      <c r="B93" s="556" t="s">
        <v>167</v>
      </c>
    </row>
    <row r="94" spans="1:2" ht="16">
      <c r="A94" s="20"/>
      <c r="B94" s="556" t="s">
        <v>168</v>
      </c>
    </row>
    <row r="95" spans="1:2" ht="16">
      <c r="A95" s="20"/>
      <c r="B95" s="556" t="s">
        <v>169</v>
      </c>
    </row>
    <row r="96" spans="1:2" ht="16">
      <c r="A96" s="20"/>
      <c r="B96" s="556" t="s">
        <v>170</v>
      </c>
    </row>
    <row r="97" spans="1:2" ht="16">
      <c r="A97" s="20">
        <v>44300.588789467598</v>
      </c>
      <c r="B97" s="556" t="s">
        <v>171</v>
      </c>
    </row>
    <row r="98" spans="1:2" ht="16">
      <c r="A98" s="20"/>
      <c r="B98" s="556" t="s">
        <v>173</v>
      </c>
    </row>
    <row r="99" spans="1:2" ht="16">
      <c r="A99" s="20"/>
      <c r="B99" s="556" t="s">
        <v>174</v>
      </c>
    </row>
    <row r="100" spans="1:2" ht="16">
      <c r="A100" s="20"/>
      <c r="B100" s="556" t="s">
        <v>172</v>
      </c>
    </row>
    <row r="101" spans="1:2" ht="16">
      <c r="A101" s="20"/>
      <c r="B101" s="556" t="s">
        <v>175</v>
      </c>
    </row>
    <row r="102" spans="1:2" ht="16">
      <c r="A102" s="20"/>
      <c r="B102" s="556" t="s">
        <v>176</v>
      </c>
    </row>
    <row r="103" spans="1:2" ht="16">
      <c r="A103" s="20"/>
      <c r="B103" s="556" t="s">
        <v>177</v>
      </c>
    </row>
    <row r="104" spans="1:2" ht="16">
      <c r="A104" s="20"/>
      <c r="B104" s="556" t="s">
        <v>179</v>
      </c>
    </row>
    <row r="105" spans="1:2" ht="16">
      <c r="A105" s="20">
        <v>44302.4714969907</v>
      </c>
      <c r="B105" s="556" t="s">
        <v>180</v>
      </c>
    </row>
    <row r="106" spans="1:2" ht="16">
      <c r="A106" s="20"/>
      <c r="B106" s="556" t="s">
        <v>181</v>
      </c>
    </row>
    <row r="107" spans="1:2" ht="16">
      <c r="A107" s="20"/>
      <c r="B107" s="556" t="s">
        <v>182</v>
      </c>
    </row>
    <row r="108" spans="1:2" ht="16">
      <c r="A108" s="20"/>
      <c r="B108" s="556" t="s">
        <v>183</v>
      </c>
    </row>
    <row r="109" spans="1:2" ht="16">
      <c r="A109" s="20"/>
      <c r="B109" s="556" t="s">
        <v>185</v>
      </c>
    </row>
    <row r="110" spans="1:2" ht="16">
      <c r="A110" s="20"/>
      <c r="B110" s="556" t="s">
        <v>186</v>
      </c>
    </row>
    <row r="111" spans="1:2" ht="16">
      <c r="A111" s="20">
        <v>44303</v>
      </c>
      <c r="B111" s="556" t="s">
        <v>187</v>
      </c>
    </row>
    <row r="112" spans="1:2" ht="16">
      <c r="A112" s="20"/>
      <c r="B112" s="556" t="s">
        <v>191</v>
      </c>
    </row>
    <row r="113" spans="1:2" ht="16">
      <c r="A113" s="20"/>
      <c r="B113" s="556" t="s">
        <v>192</v>
      </c>
    </row>
    <row r="114" spans="1:2" ht="16">
      <c r="A114" s="20">
        <v>44304.534314583303</v>
      </c>
      <c r="B114" s="556" t="s">
        <v>193</v>
      </c>
    </row>
    <row r="115" spans="1:2" ht="16">
      <c r="A115" s="20"/>
      <c r="B115" s="556" t="s">
        <v>196</v>
      </c>
    </row>
    <row r="116" spans="1:2" ht="16">
      <c r="A116" s="20"/>
      <c r="B116" s="556" t="s">
        <v>197</v>
      </c>
    </row>
    <row r="117" spans="1:2" ht="16">
      <c r="A117" s="20"/>
      <c r="B117" s="556" t="s">
        <v>198</v>
      </c>
    </row>
    <row r="118" spans="1:2" ht="16">
      <c r="A118" s="20"/>
      <c r="B118" s="556" t="s">
        <v>199</v>
      </c>
    </row>
    <row r="119" spans="1:2" ht="16">
      <c r="A119" s="20"/>
      <c r="B119" s="556" t="s">
        <v>200</v>
      </c>
    </row>
    <row r="120" spans="1:2" ht="16">
      <c r="A120" s="20">
        <v>44305.451966898101</v>
      </c>
      <c r="B120" s="556" t="s">
        <v>201</v>
      </c>
    </row>
    <row r="121" spans="1:2" ht="16">
      <c r="A121" s="20"/>
      <c r="B121" s="556" t="s">
        <v>202</v>
      </c>
    </row>
    <row r="122" spans="1:2" ht="16">
      <c r="A122" s="20"/>
      <c r="B122" s="556" t="s">
        <v>208</v>
      </c>
    </row>
    <row r="123" spans="1:2" ht="16">
      <c r="A123" s="20"/>
      <c r="B123" s="556" t="s">
        <v>206</v>
      </c>
    </row>
    <row r="124" spans="1:2" ht="16">
      <c r="A124" s="20"/>
      <c r="B124" s="556" t="s">
        <v>207</v>
      </c>
    </row>
    <row r="125" spans="1:2" ht="16">
      <c r="A125" s="20"/>
      <c r="B125" s="556" t="s">
        <v>209</v>
      </c>
    </row>
    <row r="126" spans="1:2" ht="16">
      <c r="A126" s="20"/>
      <c r="B126" s="556" t="s">
        <v>210</v>
      </c>
    </row>
    <row r="127" spans="1:2" ht="16">
      <c r="A127" s="20"/>
      <c r="B127" s="556" t="s">
        <v>211</v>
      </c>
    </row>
    <row r="128" spans="1:2" ht="16">
      <c r="A128" s="20"/>
      <c r="B128" s="556" t="s">
        <v>212</v>
      </c>
    </row>
    <row r="129" spans="1:2" ht="16">
      <c r="A129" s="20"/>
      <c r="B129" s="556" t="s">
        <v>213</v>
      </c>
    </row>
    <row r="130" spans="1:2" ht="16">
      <c r="A130" s="20">
        <v>44306.324938425903</v>
      </c>
      <c r="B130" s="556" t="s">
        <v>214</v>
      </c>
    </row>
    <row r="131" spans="1:2" ht="16">
      <c r="A131" s="20"/>
      <c r="B131" s="556" t="s">
        <v>215</v>
      </c>
    </row>
    <row r="132" spans="1:2" ht="16">
      <c r="A132" s="20"/>
      <c r="B132" s="556" t="s">
        <v>216</v>
      </c>
    </row>
    <row r="133" spans="1:2" ht="16">
      <c r="A133" s="20"/>
      <c r="B133" s="556" t="s">
        <v>217</v>
      </c>
    </row>
    <row r="134" spans="1:2" ht="16">
      <c r="A134" s="20"/>
      <c r="B134" s="556" t="s">
        <v>218</v>
      </c>
    </row>
    <row r="135" spans="1:2" ht="16">
      <c r="A135" s="20"/>
      <c r="B135" s="556" t="s">
        <v>219</v>
      </c>
    </row>
    <row r="136" spans="1:2" ht="16">
      <c r="A136" s="20"/>
      <c r="B136" s="556" t="s">
        <v>220</v>
      </c>
    </row>
    <row r="137" spans="1:2" ht="16">
      <c r="A137" s="20"/>
      <c r="B137" s="556" t="s">
        <v>221</v>
      </c>
    </row>
    <row r="138" spans="1:2" ht="16">
      <c r="A138" s="20"/>
      <c r="B138" s="556" t="s">
        <v>222</v>
      </c>
    </row>
    <row r="139" spans="1:2" ht="16">
      <c r="A139" s="20">
        <v>44307.766821643498</v>
      </c>
      <c r="B139" s="556" t="s">
        <v>223</v>
      </c>
    </row>
    <row r="140" spans="1:2" ht="16">
      <c r="A140" s="20">
        <v>44307.8445818287</v>
      </c>
      <c r="B140" s="556" t="s">
        <v>224</v>
      </c>
    </row>
    <row r="141" spans="1:2" ht="16">
      <c r="A141" s="20">
        <v>44308.488527314803</v>
      </c>
      <c r="B141" s="556" t="s">
        <v>225</v>
      </c>
    </row>
    <row r="142" spans="1:2" ht="16">
      <c r="A142" s="20"/>
      <c r="B142" s="556" t="s">
        <v>226</v>
      </c>
    </row>
    <row r="143" spans="1:2" ht="16">
      <c r="A143" s="20"/>
      <c r="B143" s="556" t="s">
        <v>236</v>
      </c>
    </row>
    <row r="144" spans="1:2" ht="16">
      <c r="A144" s="20">
        <v>44314.278955902802</v>
      </c>
      <c r="B144" s="556" t="s">
        <v>237</v>
      </c>
    </row>
    <row r="145" spans="1:2" ht="16">
      <c r="A145" s="20"/>
      <c r="B145" s="556" t="s">
        <v>239</v>
      </c>
    </row>
    <row r="146" spans="1:2" ht="16">
      <c r="A146" s="20"/>
      <c r="B146" s="556" t="s">
        <v>241</v>
      </c>
    </row>
    <row r="147" spans="1:2" ht="16">
      <c r="A147" s="20">
        <v>44315.688820486102</v>
      </c>
      <c r="B147" s="556" t="s">
        <v>246</v>
      </c>
    </row>
    <row r="148" spans="1:2" ht="16">
      <c r="A148" s="20"/>
      <c r="B148" s="556" t="s">
        <v>243</v>
      </c>
    </row>
    <row r="149" spans="1:2" ht="16">
      <c r="A149" s="20"/>
      <c r="B149" s="556" t="s">
        <v>244</v>
      </c>
    </row>
    <row r="150" spans="1:2" ht="16">
      <c r="A150" s="20"/>
      <c r="B150" s="556" t="s">
        <v>245</v>
      </c>
    </row>
    <row r="151" spans="1:2" ht="16">
      <c r="A151" s="20"/>
      <c r="B151" s="556" t="s">
        <v>247</v>
      </c>
    </row>
    <row r="152" spans="1:2" ht="16">
      <c r="A152" s="20">
        <v>44315.8158616898</v>
      </c>
      <c r="B152" s="556" t="s">
        <v>248</v>
      </c>
    </row>
    <row r="153" spans="1:2" ht="16">
      <c r="A153" s="20"/>
      <c r="B153" s="556" t="s">
        <v>249</v>
      </c>
    </row>
    <row r="154" spans="1:2" ht="16">
      <c r="A154" s="20"/>
      <c r="B154" s="556" t="s">
        <v>250</v>
      </c>
    </row>
    <row r="155" spans="1:2" ht="16">
      <c r="A155" s="20"/>
      <c r="B155" s="556" t="s">
        <v>251</v>
      </c>
    </row>
    <row r="156" spans="1:2" ht="16">
      <c r="A156" s="20"/>
      <c r="B156" s="556" t="s">
        <v>252</v>
      </c>
    </row>
    <row r="157" spans="1:2" ht="16">
      <c r="A157" s="20"/>
      <c r="B157" s="556" t="s">
        <v>253</v>
      </c>
    </row>
    <row r="158" spans="1:2" ht="16">
      <c r="A158" s="20">
        <v>44316.651822337997</v>
      </c>
      <c r="B158" s="556" t="s">
        <v>254</v>
      </c>
    </row>
    <row r="159" spans="1:2" ht="16">
      <c r="A159" s="20"/>
      <c r="B159" s="556" t="s">
        <v>256</v>
      </c>
    </row>
    <row r="160" spans="1:2" ht="16">
      <c r="A160" s="20"/>
      <c r="B160" s="556" t="s">
        <v>255</v>
      </c>
    </row>
    <row r="161" spans="1:2" ht="32">
      <c r="A161" s="20"/>
      <c r="B161" s="556" t="s">
        <v>257</v>
      </c>
    </row>
    <row r="162" spans="1:2" ht="16">
      <c r="A162" s="20"/>
      <c r="B162" s="556" t="s">
        <v>258</v>
      </c>
    </row>
    <row r="163" spans="1:2" ht="16">
      <c r="A163" s="20"/>
      <c r="B163" s="556" t="s">
        <v>259</v>
      </c>
    </row>
    <row r="164" spans="1:2" ht="16">
      <c r="A164" s="20"/>
      <c r="B164" s="556" t="s">
        <v>260</v>
      </c>
    </row>
    <row r="165" spans="1:2" ht="16">
      <c r="A165" s="20"/>
      <c r="B165" s="556" t="s">
        <v>262</v>
      </c>
    </row>
    <row r="166" spans="1:2" ht="16">
      <c r="A166" s="20"/>
      <c r="B166" s="556" t="s">
        <v>263</v>
      </c>
    </row>
    <row r="167" spans="1:2" ht="16">
      <c r="A167" s="20">
        <v>44318.795286805602</v>
      </c>
      <c r="B167" s="556" t="s">
        <v>274</v>
      </c>
    </row>
    <row r="168" spans="1:2" ht="16">
      <c r="A168" s="20"/>
      <c r="B168" s="556" t="s">
        <v>273</v>
      </c>
    </row>
    <row r="169" spans="1:2" ht="16">
      <c r="A169" s="20">
        <v>44319.416666666664</v>
      </c>
      <c r="B169" s="556" t="s">
        <v>275</v>
      </c>
    </row>
    <row r="170" spans="1:2" ht="16">
      <c r="A170" s="20"/>
      <c r="B170" s="556" t="s">
        <v>277</v>
      </c>
    </row>
    <row r="171" spans="1:2" ht="16">
      <c r="A171" s="20">
        <v>44320.589794328705</v>
      </c>
      <c r="B171" s="556" t="s">
        <v>278</v>
      </c>
    </row>
    <row r="172" spans="1:2" ht="16">
      <c r="A172" s="20"/>
      <c r="B172" s="556" t="s">
        <v>284</v>
      </c>
    </row>
    <row r="173" spans="1:2" ht="16">
      <c r="A173" s="20">
        <v>44321</v>
      </c>
      <c r="B173" s="556" t="s">
        <v>285</v>
      </c>
    </row>
    <row r="174" spans="1:2" ht="16">
      <c r="A174" s="20"/>
      <c r="B174" s="556" t="s">
        <v>286</v>
      </c>
    </row>
    <row r="175" spans="1:2" ht="16">
      <c r="A175" s="20"/>
      <c r="B175" s="556" t="s">
        <v>287</v>
      </c>
    </row>
    <row r="176" spans="1:2" ht="16">
      <c r="A176" s="20"/>
      <c r="B176" s="556" t="s">
        <v>288</v>
      </c>
    </row>
    <row r="177" spans="1:2" ht="16">
      <c r="A177" s="20"/>
      <c r="B177" s="556" t="s">
        <v>289</v>
      </c>
    </row>
    <row r="178" spans="1:2" ht="16">
      <c r="A178" s="20"/>
      <c r="B178" s="556" t="s">
        <v>290</v>
      </c>
    </row>
    <row r="179" spans="1:2" ht="16">
      <c r="A179" s="20"/>
      <c r="B179" s="556" t="s">
        <v>293</v>
      </c>
    </row>
    <row r="180" spans="1:2" ht="16">
      <c r="A180" s="20"/>
      <c r="B180" s="556" t="s">
        <v>294</v>
      </c>
    </row>
    <row r="181" spans="1:2" ht="16">
      <c r="A181" s="20"/>
      <c r="B181" s="556" t="s">
        <v>296</v>
      </c>
    </row>
    <row r="182" spans="1:2" ht="16">
      <c r="A182" s="20"/>
      <c r="B182" s="556" t="s">
        <v>297</v>
      </c>
    </row>
    <row r="183" spans="1:2" ht="16">
      <c r="A183" s="20">
        <v>44322.355669791701</v>
      </c>
      <c r="B183" s="556" t="s">
        <v>298</v>
      </c>
    </row>
    <row r="184" spans="1:2" ht="16">
      <c r="A184" s="20"/>
      <c r="B184" s="556" t="s">
        <v>300</v>
      </c>
    </row>
    <row r="185" spans="1:2" ht="16">
      <c r="A185" s="20"/>
      <c r="B185" s="556" t="s">
        <v>301</v>
      </c>
    </row>
    <row r="186" spans="1:2" ht="16">
      <c r="A186" s="20"/>
      <c r="B186" s="556" t="s">
        <v>302</v>
      </c>
    </row>
    <row r="187" spans="1:2" ht="16">
      <c r="A187" s="20"/>
      <c r="B187" s="556" t="s">
        <v>303</v>
      </c>
    </row>
    <row r="188" spans="1:2" ht="16">
      <c r="A188" s="20">
        <v>44323.920671874999</v>
      </c>
      <c r="B188" s="556" t="s">
        <v>305</v>
      </c>
    </row>
    <row r="189" spans="1:2" ht="16">
      <c r="A189" s="20"/>
      <c r="B189" s="556" t="s">
        <v>306</v>
      </c>
    </row>
    <row r="190" spans="1:2" ht="16">
      <c r="A190" s="20"/>
      <c r="B190" s="556" t="s">
        <v>307</v>
      </c>
    </row>
    <row r="191" spans="1:2" ht="16">
      <c r="A191" s="20"/>
      <c r="B191" s="556" t="s">
        <v>308</v>
      </c>
    </row>
    <row r="192" spans="1:2" ht="16">
      <c r="A192" s="20"/>
      <c r="B192" s="556" t="s">
        <v>309</v>
      </c>
    </row>
    <row r="193" spans="1:2" ht="16">
      <c r="A193" s="20"/>
      <c r="B193" s="556" t="s">
        <v>310</v>
      </c>
    </row>
    <row r="194" spans="1:2" ht="16">
      <c r="A194" s="20"/>
      <c r="B194" s="556" t="s">
        <v>311</v>
      </c>
    </row>
    <row r="195" spans="1:2" ht="16">
      <c r="A195" s="20"/>
      <c r="B195" s="556" t="s">
        <v>312</v>
      </c>
    </row>
    <row r="196" spans="1:2" ht="16">
      <c r="A196" s="20"/>
      <c r="B196" s="556" t="s">
        <v>313</v>
      </c>
    </row>
    <row r="197" spans="1:2" ht="16">
      <c r="A197" s="20"/>
      <c r="B197" s="556" t="s">
        <v>314</v>
      </c>
    </row>
    <row r="198" spans="1:2" ht="16">
      <c r="A198" s="20">
        <v>44325.499741435196</v>
      </c>
      <c r="B198" s="556" t="s">
        <v>315</v>
      </c>
    </row>
    <row r="199" spans="1:2" ht="16">
      <c r="A199" s="20"/>
      <c r="B199" s="556" t="s">
        <v>316</v>
      </c>
    </row>
    <row r="200" spans="1:2" ht="16">
      <c r="A200" s="20"/>
      <c r="B200" s="556" t="s">
        <v>317</v>
      </c>
    </row>
    <row r="201" spans="1:2" ht="16">
      <c r="A201" s="20"/>
      <c r="B201" s="556" t="s">
        <v>318</v>
      </c>
    </row>
    <row r="202" spans="1:2" ht="16">
      <c r="A202" s="20"/>
      <c r="B202" s="556" t="s">
        <v>319</v>
      </c>
    </row>
    <row r="203" spans="1:2" ht="16">
      <c r="A203" s="20"/>
      <c r="B203" s="556" t="s">
        <v>320</v>
      </c>
    </row>
    <row r="204" spans="1:2" ht="16">
      <c r="A204" s="20"/>
      <c r="B204" s="556" t="s">
        <v>321</v>
      </c>
    </row>
    <row r="205" spans="1:2" ht="16">
      <c r="A205" s="20"/>
      <c r="B205" s="556" t="s">
        <v>322</v>
      </c>
    </row>
    <row r="206" spans="1:2" ht="16">
      <c r="A206" s="20"/>
      <c r="B206" s="556" t="s">
        <v>323</v>
      </c>
    </row>
    <row r="207" spans="1:2" ht="16">
      <c r="A207" s="20"/>
      <c r="B207" s="556" t="s">
        <v>324</v>
      </c>
    </row>
    <row r="208" spans="1:2" ht="16">
      <c r="A208" s="20"/>
      <c r="B208" s="556" t="s">
        <v>325</v>
      </c>
    </row>
    <row r="209" spans="1:2" ht="16">
      <c r="A209" s="20">
        <v>44326.575224768501</v>
      </c>
      <c r="B209" s="556" t="s">
        <v>326</v>
      </c>
    </row>
    <row r="210" spans="1:2" ht="16">
      <c r="A210" s="20"/>
      <c r="B210" s="556" t="s">
        <v>327</v>
      </c>
    </row>
    <row r="211" spans="1:2" ht="16">
      <c r="A211" s="20"/>
      <c r="B211" s="556" t="s">
        <v>328</v>
      </c>
    </row>
    <row r="212" spans="1:2" ht="16">
      <c r="A212" s="20"/>
      <c r="B212" s="556" t="s">
        <v>329</v>
      </c>
    </row>
    <row r="213" spans="1:2" ht="16">
      <c r="A213" s="20"/>
      <c r="B213" s="556" t="s">
        <v>332</v>
      </c>
    </row>
    <row r="214" spans="1:2" ht="16">
      <c r="A214" s="20">
        <v>44328.702704976902</v>
      </c>
      <c r="B214" s="556" t="s">
        <v>333</v>
      </c>
    </row>
    <row r="215" spans="1:2" ht="16">
      <c r="A215" s="20"/>
      <c r="B215" s="556" t="s">
        <v>334</v>
      </c>
    </row>
    <row r="216" spans="1:2" ht="16">
      <c r="A216" s="20"/>
      <c r="B216" s="556" t="s">
        <v>335</v>
      </c>
    </row>
    <row r="217" spans="1:2" ht="16">
      <c r="A217" s="20"/>
      <c r="B217" s="556" t="s">
        <v>337</v>
      </c>
    </row>
    <row r="218" spans="1:2" ht="16">
      <c r="A218" s="20"/>
      <c r="B218" s="556" t="s">
        <v>338</v>
      </c>
    </row>
    <row r="219" spans="1:2" ht="16">
      <c r="A219" s="20"/>
      <c r="B219" s="556" t="s">
        <v>336</v>
      </c>
    </row>
    <row r="220" spans="1:2" ht="16">
      <c r="A220" s="20"/>
      <c r="B220" s="556" t="s">
        <v>340</v>
      </c>
    </row>
    <row r="221" spans="1:2" ht="16">
      <c r="A221" s="20"/>
      <c r="B221" s="556" t="s">
        <v>339</v>
      </c>
    </row>
    <row r="222" spans="1:2" ht="16">
      <c r="A222" s="20"/>
      <c r="B222" s="556" t="s">
        <v>341</v>
      </c>
    </row>
    <row r="223" spans="1:2" ht="16">
      <c r="A223" s="20"/>
      <c r="B223" s="556" t="s">
        <v>342</v>
      </c>
    </row>
    <row r="224" spans="1:2" ht="16">
      <c r="A224" s="20">
        <v>44333.425679861102</v>
      </c>
      <c r="B224" s="556" t="s">
        <v>343</v>
      </c>
    </row>
    <row r="225" spans="1:2" ht="16">
      <c r="A225" s="20"/>
      <c r="B225" s="556" t="s">
        <v>344</v>
      </c>
    </row>
    <row r="226" spans="1:2" ht="16">
      <c r="A226" s="20"/>
      <c r="B226" s="556" t="s">
        <v>348</v>
      </c>
    </row>
    <row r="227" spans="1:2" ht="16">
      <c r="A227" s="20"/>
      <c r="B227" s="556" t="s">
        <v>349</v>
      </c>
    </row>
    <row r="228" spans="1:2" ht="16">
      <c r="A228" s="20"/>
      <c r="B228" s="556" t="s">
        <v>350</v>
      </c>
    </row>
    <row r="229" spans="1:2" ht="16">
      <c r="A229" s="20"/>
      <c r="B229" s="556" t="s">
        <v>351</v>
      </c>
    </row>
    <row r="230" spans="1:2" ht="16">
      <c r="A230" s="20"/>
      <c r="B230" s="556" t="s">
        <v>353</v>
      </c>
    </row>
    <row r="231" spans="1:2" ht="16">
      <c r="A231" s="20"/>
      <c r="B231" s="556" t="s">
        <v>354</v>
      </c>
    </row>
    <row r="232" spans="1:2" ht="16">
      <c r="A232" s="20">
        <v>44336</v>
      </c>
      <c r="B232" s="556" t="s">
        <v>358</v>
      </c>
    </row>
    <row r="233" spans="1:2" ht="16">
      <c r="A233" s="20"/>
      <c r="B233" s="556" t="s">
        <v>359</v>
      </c>
    </row>
    <row r="234" spans="1:2" ht="16">
      <c r="A234" s="20"/>
      <c r="B234" s="556" t="s">
        <v>361</v>
      </c>
    </row>
    <row r="235" spans="1:2" ht="16">
      <c r="A235" s="20"/>
      <c r="B235" s="556" t="s">
        <v>362</v>
      </c>
    </row>
    <row r="236" spans="1:2" ht="16">
      <c r="A236" s="20"/>
      <c r="B236" s="556" t="s">
        <v>365</v>
      </c>
    </row>
    <row r="237" spans="1:2" ht="16">
      <c r="A237" s="20"/>
      <c r="B237" s="556" t="s">
        <v>367</v>
      </c>
    </row>
    <row r="238" spans="1:2" ht="16">
      <c r="A238" s="20"/>
      <c r="B238" s="556" t="s">
        <v>375</v>
      </c>
    </row>
    <row r="239" spans="1:2" ht="16">
      <c r="A239" s="20"/>
      <c r="B239" s="556" t="s">
        <v>374</v>
      </c>
    </row>
    <row r="240" spans="1:2" ht="16">
      <c r="A240" s="20"/>
      <c r="B240" s="556" t="s">
        <v>376</v>
      </c>
    </row>
    <row r="241" spans="1:2" ht="16">
      <c r="A241" s="20"/>
      <c r="B241" s="556" t="s">
        <v>380</v>
      </c>
    </row>
    <row r="242" spans="1:2" ht="16">
      <c r="A242" s="20"/>
      <c r="B242" s="556" t="s">
        <v>381</v>
      </c>
    </row>
    <row r="243" spans="1:2" ht="16">
      <c r="A243" s="20"/>
      <c r="B243" s="556" t="s">
        <v>382</v>
      </c>
    </row>
    <row r="244" spans="1:2" ht="16">
      <c r="A244" s="20"/>
      <c r="B244" s="556" t="s">
        <v>384</v>
      </c>
    </row>
    <row r="245" spans="1:2" ht="16">
      <c r="A245" s="20">
        <v>44338.757544444401</v>
      </c>
      <c r="B245" s="556" t="s">
        <v>383</v>
      </c>
    </row>
    <row r="246" spans="1:2" ht="16">
      <c r="A246" s="20"/>
      <c r="B246" s="556" t="s">
        <v>385</v>
      </c>
    </row>
    <row r="247" spans="1:2" ht="16">
      <c r="A247" s="20">
        <v>44340.377351157404</v>
      </c>
      <c r="B247" s="556" t="s">
        <v>386</v>
      </c>
    </row>
    <row r="248" spans="1:2" ht="16">
      <c r="A248" s="20"/>
      <c r="B248" s="556" t="s">
        <v>387</v>
      </c>
    </row>
    <row r="249" spans="1:2" ht="16">
      <c r="A249" s="20"/>
      <c r="B249" s="556" t="s">
        <v>390</v>
      </c>
    </row>
    <row r="250" spans="1:2" ht="16">
      <c r="A250" s="20"/>
      <c r="B250" s="556" t="s">
        <v>391</v>
      </c>
    </row>
    <row r="251" spans="1:2" ht="16">
      <c r="A251" s="20"/>
      <c r="B251" s="556" t="s">
        <v>392</v>
      </c>
    </row>
    <row r="252" spans="1:2" ht="16">
      <c r="A252" s="20"/>
      <c r="B252" s="556" t="s">
        <v>1817</v>
      </c>
    </row>
    <row r="253" spans="1:2" ht="16">
      <c r="A253" s="20"/>
      <c r="B253" s="556" t="s">
        <v>394</v>
      </c>
    </row>
    <row r="254" spans="1:2" ht="16">
      <c r="B254" s="556" t="s">
        <v>395</v>
      </c>
    </row>
    <row r="255" spans="1:2" ht="16">
      <c r="A255" s="20">
        <v>44341.368147569403</v>
      </c>
      <c r="B255" s="556" t="s">
        <v>397</v>
      </c>
    </row>
    <row r="256" spans="1:2" ht="16">
      <c r="A256" s="20"/>
      <c r="B256" s="556" t="s">
        <v>399</v>
      </c>
    </row>
    <row r="257" spans="1:2" ht="16">
      <c r="A257" s="20"/>
      <c r="B257" s="556" t="s">
        <v>402</v>
      </c>
    </row>
    <row r="258" spans="1:2" ht="16">
      <c r="A258" s="20"/>
      <c r="B258" s="556" t="s">
        <v>405</v>
      </c>
    </row>
    <row r="259" spans="1:2" ht="16">
      <c r="A259" s="20"/>
      <c r="B259" s="556" t="s">
        <v>406</v>
      </c>
    </row>
    <row r="260" spans="1:2" ht="16">
      <c r="A260" s="20"/>
      <c r="B260" s="556" t="s">
        <v>407</v>
      </c>
    </row>
    <row r="261" spans="1:2" ht="16">
      <c r="A261" s="20"/>
      <c r="B261" s="556" t="s">
        <v>408</v>
      </c>
    </row>
    <row r="262" spans="1:2" ht="16">
      <c r="A262" s="20"/>
      <c r="B262" s="556" t="s">
        <v>409</v>
      </c>
    </row>
    <row r="263" spans="1:2" ht="16">
      <c r="A263" s="20"/>
      <c r="B263" s="556" t="s">
        <v>411</v>
      </c>
    </row>
    <row r="264" spans="1:2" ht="16">
      <c r="A264" s="20"/>
      <c r="B264" s="556" t="s">
        <v>422</v>
      </c>
    </row>
    <row r="265" spans="1:2" ht="16">
      <c r="A265" s="20"/>
      <c r="B265" s="556" t="s">
        <v>1837</v>
      </c>
    </row>
    <row r="266" spans="1:2" ht="16">
      <c r="A266" s="20"/>
      <c r="B266" s="556" t="s">
        <v>423</v>
      </c>
    </row>
    <row r="267" spans="1:2" ht="16">
      <c r="A267" s="20">
        <v>44343.596566666703</v>
      </c>
      <c r="B267" s="556" t="s">
        <v>424</v>
      </c>
    </row>
    <row r="268" spans="1:2" ht="16">
      <c r="A268" s="20"/>
      <c r="B268" s="556" t="s">
        <v>425</v>
      </c>
    </row>
    <row r="269" spans="1:2" ht="16">
      <c r="A269" s="20"/>
      <c r="B269" s="556" t="s">
        <v>426</v>
      </c>
    </row>
    <row r="270" spans="1:2" ht="16">
      <c r="A270" s="20"/>
      <c r="B270" s="556" t="s">
        <v>475</v>
      </c>
    </row>
    <row r="271" spans="1:2" ht="16">
      <c r="A271" s="20"/>
      <c r="B271" s="556" t="s">
        <v>476</v>
      </c>
    </row>
    <row r="272" spans="1:2" ht="16">
      <c r="A272" s="20"/>
      <c r="B272" s="556" t="s">
        <v>477</v>
      </c>
    </row>
    <row r="273" spans="1:2" ht="16">
      <c r="A273" s="20"/>
      <c r="B273" s="556" t="s">
        <v>478</v>
      </c>
    </row>
    <row r="274" spans="1:2" ht="16">
      <c r="A274" s="20"/>
      <c r="B274" s="556" t="s">
        <v>479</v>
      </c>
    </row>
    <row r="275" spans="1:2" ht="16">
      <c r="A275" s="20"/>
      <c r="B275" s="556" t="s">
        <v>481</v>
      </c>
    </row>
    <row r="276" spans="1:2" ht="16">
      <c r="A276" s="20">
        <v>44352.575020601798</v>
      </c>
      <c r="B276" s="556" t="s">
        <v>483</v>
      </c>
    </row>
    <row r="277" spans="1:2" ht="16">
      <c r="A277" s="20"/>
      <c r="B277" s="556" t="s">
        <v>482</v>
      </c>
    </row>
    <row r="278" spans="1:2" ht="16">
      <c r="A278" s="20"/>
      <c r="B278" s="556" t="s">
        <v>484</v>
      </c>
    </row>
    <row r="279" spans="1:2" ht="16">
      <c r="A279" s="20">
        <v>44353.419314120401</v>
      </c>
      <c r="B279" s="556" t="s">
        <v>485</v>
      </c>
    </row>
    <row r="280" spans="1:2" ht="16">
      <c r="A280" s="20"/>
      <c r="B280" s="556" t="s">
        <v>491</v>
      </c>
    </row>
    <row r="281" spans="1:2" ht="16">
      <c r="A281" s="20"/>
      <c r="B281" s="556" t="s">
        <v>486</v>
      </c>
    </row>
    <row r="282" spans="1:2" ht="16">
      <c r="A282" s="20"/>
      <c r="B282" s="556" t="s">
        <v>487</v>
      </c>
    </row>
    <row r="283" spans="1:2" ht="16">
      <c r="A283" s="20"/>
      <c r="B283" s="556" t="s">
        <v>488</v>
      </c>
    </row>
    <row r="284" spans="1:2" ht="16">
      <c r="A284" s="20"/>
      <c r="B284" s="556" t="s">
        <v>490</v>
      </c>
    </row>
    <row r="285" spans="1:2" ht="16">
      <c r="A285" s="20"/>
      <c r="B285" s="556" t="s">
        <v>492</v>
      </c>
    </row>
    <row r="286" spans="1:2" ht="16">
      <c r="A286" s="20"/>
      <c r="B286" s="556" t="s">
        <v>493</v>
      </c>
    </row>
    <row r="287" spans="1:2" ht="16">
      <c r="A287" s="20"/>
      <c r="B287" s="556" t="s">
        <v>494</v>
      </c>
    </row>
    <row r="288" spans="1:2" ht="16">
      <c r="A288" s="20"/>
      <c r="B288" s="556" t="s">
        <v>495</v>
      </c>
    </row>
    <row r="289" spans="1:2" ht="16">
      <c r="A289" s="20"/>
      <c r="B289" s="556" t="s">
        <v>496</v>
      </c>
    </row>
    <row r="290" spans="1:2" ht="16">
      <c r="A290" s="20"/>
      <c r="B290" s="556" t="s">
        <v>497</v>
      </c>
    </row>
    <row r="291" spans="1:2" ht="16">
      <c r="A291" s="20"/>
      <c r="B291" s="556" t="s">
        <v>498</v>
      </c>
    </row>
    <row r="292" spans="1:2" ht="16">
      <c r="A292" s="20"/>
      <c r="B292" s="556" t="s">
        <v>499</v>
      </c>
    </row>
    <row r="293" spans="1:2" ht="16">
      <c r="A293" s="20"/>
      <c r="B293" s="556" t="s">
        <v>500</v>
      </c>
    </row>
    <row r="294" spans="1:2" ht="16">
      <c r="A294" s="20"/>
      <c r="B294" s="556" t="s">
        <v>502</v>
      </c>
    </row>
    <row r="295" spans="1:2" ht="16">
      <c r="A295" s="20"/>
      <c r="B295" s="556" t="s">
        <v>501</v>
      </c>
    </row>
    <row r="296" spans="1:2" ht="16">
      <c r="A296" s="20"/>
      <c r="B296" s="556" t="s">
        <v>504</v>
      </c>
    </row>
    <row r="297" spans="1:2" ht="16">
      <c r="A297" s="20"/>
      <c r="B297" s="556" t="s">
        <v>505</v>
      </c>
    </row>
    <row r="298" spans="1:2" ht="16">
      <c r="A298" s="20"/>
      <c r="B298" s="556" t="s">
        <v>509</v>
      </c>
    </row>
    <row r="299" spans="1:2" ht="16">
      <c r="A299" s="20"/>
      <c r="B299" s="556" t="s">
        <v>510</v>
      </c>
    </row>
    <row r="300" spans="1:2" ht="16">
      <c r="A300" s="20">
        <v>44356.777344212998</v>
      </c>
      <c r="B300" s="556" t="s">
        <v>511</v>
      </c>
    </row>
    <row r="301" spans="1:2" ht="16">
      <c r="A301" s="20"/>
      <c r="B301" s="556" t="s">
        <v>512</v>
      </c>
    </row>
    <row r="302" spans="1:2" ht="16">
      <c r="A302" s="20"/>
      <c r="B302" s="556" t="s">
        <v>513</v>
      </c>
    </row>
    <row r="303" spans="1:2" ht="16">
      <c r="A303" s="20"/>
      <c r="B303" s="556" t="s">
        <v>514</v>
      </c>
    </row>
    <row r="304" spans="1:2" ht="32">
      <c r="A304" s="20"/>
      <c r="B304" s="556" t="s">
        <v>515</v>
      </c>
    </row>
    <row r="305" spans="1:2" ht="16">
      <c r="A305" s="20"/>
      <c r="B305" s="556" t="s">
        <v>516</v>
      </c>
    </row>
    <row r="306" spans="1:2" ht="16">
      <c r="A306" s="20"/>
      <c r="B306" s="556" t="s">
        <v>517</v>
      </c>
    </row>
    <row r="307" spans="1:2" ht="16">
      <c r="A307" s="20"/>
      <c r="B307" s="556" t="s">
        <v>518</v>
      </c>
    </row>
    <row r="308" spans="1:2" ht="16">
      <c r="A308" s="20"/>
      <c r="B308" s="556" t="s">
        <v>519</v>
      </c>
    </row>
    <row r="309" spans="1:2" ht="16">
      <c r="A309" s="20"/>
      <c r="B309" s="556" t="s">
        <v>529</v>
      </c>
    </row>
    <row r="310" spans="1:2" ht="16">
      <c r="A310" s="20">
        <v>44357.347470833301</v>
      </c>
      <c r="B310" s="556" t="s">
        <v>530</v>
      </c>
    </row>
    <row r="311" spans="1:2" ht="16">
      <c r="A311" s="20"/>
      <c r="B311" s="556" t="s">
        <v>533</v>
      </c>
    </row>
    <row r="312" spans="1:2" ht="16">
      <c r="A312" s="20"/>
      <c r="B312" s="556" t="s">
        <v>534</v>
      </c>
    </row>
    <row r="313" spans="1:2" ht="16">
      <c r="A313" s="20"/>
      <c r="B313" s="556" t="s">
        <v>536</v>
      </c>
    </row>
    <row r="314" spans="1:2" ht="16">
      <c r="A314" s="20"/>
      <c r="B314" s="556" t="s">
        <v>537</v>
      </c>
    </row>
    <row r="315" spans="1:2" ht="16">
      <c r="A315" s="20"/>
      <c r="B315" s="556" t="s">
        <v>538</v>
      </c>
    </row>
    <row r="316" spans="1:2" ht="16">
      <c r="A316" s="20"/>
      <c r="B316" s="556" t="s">
        <v>539</v>
      </c>
    </row>
    <row r="317" spans="1:2" ht="16">
      <c r="A317" s="20"/>
      <c r="B317" s="556" t="s">
        <v>540</v>
      </c>
    </row>
    <row r="318" spans="1:2" ht="16">
      <c r="A318" s="20"/>
      <c r="B318" s="556" t="s">
        <v>541</v>
      </c>
    </row>
    <row r="319" spans="1:2" ht="16">
      <c r="A319" s="20"/>
      <c r="B319" s="556" t="s">
        <v>542</v>
      </c>
    </row>
    <row r="320" spans="1:2" ht="16">
      <c r="A320" s="20"/>
      <c r="B320" s="556" t="s">
        <v>543</v>
      </c>
    </row>
    <row r="321" spans="1:2" ht="16">
      <c r="A321" s="20"/>
      <c r="B321" s="556" t="s">
        <v>544</v>
      </c>
    </row>
    <row r="322" spans="1:2" ht="16">
      <c r="A322" s="20"/>
      <c r="B322" s="556" t="s">
        <v>545</v>
      </c>
    </row>
    <row r="323" spans="1:2" ht="16">
      <c r="A323" s="20">
        <v>44359.798668518502</v>
      </c>
      <c r="B323" s="556" t="s">
        <v>546</v>
      </c>
    </row>
    <row r="324" spans="1:2" ht="16">
      <c r="A324" s="20"/>
      <c r="B324" s="556" t="s">
        <v>547</v>
      </c>
    </row>
    <row r="325" spans="1:2" ht="16">
      <c r="A325" s="20">
        <v>44360.301544444403</v>
      </c>
      <c r="B325" s="556" t="s">
        <v>548</v>
      </c>
    </row>
    <row r="326" spans="1:2" ht="16">
      <c r="A326" s="20"/>
      <c r="B326" s="556" t="s">
        <v>549</v>
      </c>
    </row>
    <row r="327" spans="1:2" ht="16">
      <c r="A327" s="20"/>
      <c r="B327" s="556" t="s">
        <v>550</v>
      </c>
    </row>
    <row r="328" spans="1:2" ht="16">
      <c r="A328" s="20"/>
      <c r="B328" s="556" t="s">
        <v>551</v>
      </c>
    </row>
    <row r="329" spans="1:2" ht="16">
      <c r="A329" s="20"/>
      <c r="B329" s="556" t="s">
        <v>552</v>
      </c>
    </row>
    <row r="330" spans="1:2" ht="16">
      <c r="A330" s="20"/>
      <c r="B330" s="556" t="s">
        <v>553</v>
      </c>
    </row>
    <row r="331" spans="1:2" ht="16">
      <c r="A331" s="20"/>
      <c r="B331" s="556" t="s">
        <v>554</v>
      </c>
    </row>
    <row r="332" spans="1:2" ht="32">
      <c r="A332" s="20"/>
      <c r="B332" s="556" t="s">
        <v>559</v>
      </c>
    </row>
    <row r="333" spans="1:2" ht="16">
      <c r="A333" s="20"/>
      <c r="B333" s="556" t="s">
        <v>555</v>
      </c>
    </row>
    <row r="334" spans="1:2" ht="16">
      <c r="A334" s="20"/>
      <c r="B334" s="556" t="s">
        <v>556</v>
      </c>
    </row>
    <row r="335" spans="1:2" ht="16">
      <c r="A335" s="20"/>
      <c r="B335" s="556" t="s">
        <v>557</v>
      </c>
    </row>
    <row r="336" spans="1:2" ht="16">
      <c r="A336" s="20"/>
      <c r="B336" s="556" t="s">
        <v>563</v>
      </c>
    </row>
    <row r="337" spans="1:2" ht="16">
      <c r="A337" s="20">
        <v>44360.751121412002</v>
      </c>
      <c r="B337" s="556" t="s">
        <v>558</v>
      </c>
    </row>
    <row r="338" spans="1:2" ht="16">
      <c r="A338" s="20"/>
      <c r="B338" s="556" t="s">
        <v>560</v>
      </c>
    </row>
    <row r="339" spans="1:2" ht="16">
      <c r="A339" s="20"/>
      <c r="B339" s="556" t="s">
        <v>561</v>
      </c>
    </row>
    <row r="340" spans="1:2" ht="16">
      <c r="A340" s="20"/>
      <c r="B340" s="556" t="s">
        <v>562</v>
      </c>
    </row>
    <row r="341" spans="1:2" ht="16">
      <c r="A341" s="20"/>
      <c r="B341" s="556" t="s">
        <v>569</v>
      </c>
    </row>
    <row r="342" spans="1:2" ht="32">
      <c r="A342" s="20"/>
      <c r="B342" s="556" t="s">
        <v>564</v>
      </c>
    </row>
    <row r="343" spans="1:2" ht="32">
      <c r="A343" s="20"/>
      <c r="B343" s="556" t="s">
        <v>571</v>
      </c>
    </row>
    <row r="344" spans="1:2" ht="16">
      <c r="A344" s="20"/>
      <c r="B344" s="556" t="s">
        <v>566</v>
      </c>
    </row>
    <row r="345" spans="1:2" ht="32">
      <c r="A345" s="20"/>
      <c r="B345" s="556" t="s">
        <v>568</v>
      </c>
    </row>
    <row r="346" spans="1:2" ht="16">
      <c r="A346" s="20"/>
      <c r="B346" s="556" t="s">
        <v>570</v>
      </c>
    </row>
    <row r="347" spans="1:2" ht="16">
      <c r="A347" s="20"/>
      <c r="B347" s="556" t="s">
        <v>572</v>
      </c>
    </row>
    <row r="348" spans="1:2" ht="16">
      <c r="A348" s="20"/>
      <c r="B348" s="556" t="s">
        <v>573</v>
      </c>
    </row>
    <row r="349" spans="1:2" ht="32">
      <c r="A349" s="20"/>
      <c r="B349" s="556" t="s">
        <v>574</v>
      </c>
    </row>
    <row r="350" spans="1:2" ht="16">
      <c r="A350" s="20"/>
      <c r="B350" s="556" t="s">
        <v>575</v>
      </c>
    </row>
    <row r="351" spans="1:2" ht="16">
      <c r="A351" s="20"/>
      <c r="B351" s="556" t="s">
        <v>576</v>
      </c>
    </row>
    <row r="352" spans="1:2" ht="16">
      <c r="A352" s="20"/>
      <c r="B352" s="556" t="s">
        <v>577</v>
      </c>
    </row>
    <row r="353" spans="1:2" ht="16">
      <c r="A353" s="20">
        <v>44362.670448611098</v>
      </c>
      <c r="B353" s="556" t="s">
        <v>578</v>
      </c>
    </row>
    <row r="354" spans="1:2" ht="16">
      <c r="A354" s="20"/>
      <c r="B354" s="556" t="s">
        <v>579</v>
      </c>
    </row>
    <row r="355" spans="1:2" ht="16">
      <c r="A355" s="20"/>
      <c r="B355" s="556" t="s">
        <v>580</v>
      </c>
    </row>
    <row r="356" spans="1:2" ht="16">
      <c r="A356" s="20"/>
      <c r="B356" s="556" t="s">
        <v>582</v>
      </c>
    </row>
    <row r="357" spans="1:2" ht="16">
      <c r="A357" s="20"/>
      <c r="B357" s="556" t="s">
        <v>583</v>
      </c>
    </row>
    <row r="358" spans="1:2" ht="16">
      <c r="A358" s="20"/>
      <c r="B358" s="556" t="s">
        <v>585</v>
      </c>
    </row>
    <row r="359" spans="1:2" ht="16">
      <c r="A359" s="20"/>
      <c r="B359" s="556" t="s">
        <v>586</v>
      </c>
    </row>
    <row r="360" spans="1:2" ht="16">
      <c r="A360" s="20"/>
      <c r="B360" s="556" t="s">
        <v>587</v>
      </c>
    </row>
    <row r="361" spans="1:2" ht="16">
      <c r="A361" s="20"/>
      <c r="B361" s="556" t="s">
        <v>588</v>
      </c>
    </row>
    <row r="362" spans="1:2" ht="16">
      <c r="A362" s="20"/>
      <c r="B362" s="556" t="s">
        <v>597</v>
      </c>
    </row>
    <row r="363" spans="1:2" ht="16">
      <c r="A363" s="20"/>
      <c r="B363" s="556" t="s">
        <v>589</v>
      </c>
    </row>
    <row r="364" spans="1:2" ht="16">
      <c r="A364" s="20"/>
      <c r="B364" s="556" t="s">
        <v>590</v>
      </c>
    </row>
    <row r="365" spans="1:2" ht="16">
      <c r="A365" s="20"/>
      <c r="B365" s="556" t="s">
        <v>591</v>
      </c>
    </row>
    <row r="366" spans="1:2" ht="16">
      <c r="A366" s="20"/>
      <c r="B366" s="556" t="s">
        <v>592</v>
      </c>
    </row>
    <row r="367" spans="1:2" ht="16">
      <c r="A367" s="20">
        <v>44363.678779398098</v>
      </c>
      <c r="B367" s="556" t="s">
        <v>593</v>
      </c>
    </row>
    <row r="368" spans="1:2" ht="16">
      <c r="A368" s="20"/>
      <c r="B368" s="556" t="s">
        <v>594</v>
      </c>
    </row>
    <row r="369" spans="1:2" ht="16">
      <c r="A369" s="20"/>
      <c r="B369" s="556" t="s">
        <v>595</v>
      </c>
    </row>
    <row r="370" spans="1:2" ht="16">
      <c r="A370" s="20">
        <v>44364.255856481483</v>
      </c>
      <c r="B370" s="556" t="s">
        <v>596</v>
      </c>
    </row>
    <row r="371" spans="1:2" ht="16">
      <c r="A371" s="20"/>
      <c r="B371" s="556" t="s">
        <v>598</v>
      </c>
    </row>
    <row r="372" spans="1:2" ht="16">
      <c r="A372" s="20"/>
      <c r="B372" s="556" t="s">
        <v>599</v>
      </c>
    </row>
    <row r="373" spans="1:2" ht="16">
      <c r="A373" s="20"/>
      <c r="B373" s="556" t="s">
        <v>600</v>
      </c>
    </row>
    <row r="374" spans="1:2" ht="16">
      <c r="A374" s="20"/>
      <c r="B374" s="556" t="s">
        <v>601</v>
      </c>
    </row>
    <row r="375" spans="1:2" ht="16">
      <c r="A375" s="20"/>
      <c r="B375" s="556" t="s">
        <v>602</v>
      </c>
    </row>
    <row r="376" spans="1:2" ht="16">
      <c r="A376" s="20"/>
      <c r="B376" s="556" t="s">
        <v>603</v>
      </c>
    </row>
    <row r="377" spans="1:2" ht="16">
      <c r="A377" s="20"/>
      <c r="B377" s="556" t="s">
        <v>604</v>
      </c>
    </row>
    <row r="378" spans="1:2" ht="16">
      <c r="A378" s="20"/>
      <c r="B378" s="556" t="s">
        <v>607</v>
      </c>
    </row>
    <row r="379" spans="1:2" ht="16">
      <c r="A379" s="20">
        <v>44364.571406713003</v>
      </c>
      <c r="B379" s="556" t="s">
        <v>605</v>
      </c>
    </row>
    <row r="380" spans="1:2" ht="16">
      <c r="A380" s="20"/>
      <c r="B380" s="556" t="s">
        <v>608</v>
      </c>
    </row>
    <row r="381" spans="1:2" ht="16">
      <c r="A381" s="20"/>
      <c r="B381" s="556" t="s">
        <v>609</v>
      </c>
    </row>
    <row r="382" spans="1:2" ht="16">
      <c r="A382" s="20"/>
      <c r="B382" s="556" t="s">
        <v>611</v>
      </c>
    </row>
    <row r="383" spans="1:2" ht="16">
      <c r="A383" s="20"/>
      <c r="B383" s="556" t="s">
        <v>612</v>
      </c>
    </row>
    <row r="384" spans="1:2" ht="16">
      <c r="A384" s="20">
        <v>44365.652302546303</v>
      </c>
      <c r="B384" s="556" t="s">
        <v>614</v>
      </c>
    </row>
    <row r="385" spans="1:2" ht="16">
      <c r="A385" s="20"/>
      <c r="B385" s="556" t="s">
        <v>617</v>
      </c>
    </row>
    <row r="386" spans="1:2" ht="16">
      <c r="A386" s="20"/>
      <c r="B386" s="556" t="s">
        <v>618</v>
      </c>
    </row>
    <row r="387" spans="1:2" ht="16">
      <c r="A387" s="20"/>
      <c r="B387" s="556" t="s">
        <v>619</v>
      </c>
    </row>
    <row r="388" spans="1:2" ht="16">
      <c r="A388" s="20"/>
      <c r="B388" s="556" t="s">
        <v>620</v>
      </c>
    </row>
    <row r="389" spans="1:2" ht="16">
      <c r="A389" s="20"/>
      <c r="B389" s="556" t="s">
        <v>621</v>
      </c>
    </row>
    <row r="390" spans="1:2" ht="16">
      <c r="A390" s="20">
        <v>44366.343164699101</v>
      </c>
      <c r="B390" s="556" t="s">
        <v>622</v>
      </c>
    </row>
    <row r="391" spans="1:2" ht="16">
      <c r="A391" s="20"/>
      <c r="B391" s="556" t="s">
        <v>623</v>
      </c>
    </row>
    <row r="392" spans="1:2" ht="16">
      <c r="A392" s="20"/>
      <c r="B392" s="556" t="s">
        <v>624</v>
      </c>
    </row>
    <row r="393" spans="1:2" ht="16">
      <c r="A393" s="20"/>
      <c r="B393" s="556" t="s">
        <v>625</v>
      </c>
    </row>
    <row r="394" spans="1:2" ht="16">
      <c r="A394" s="20"/>
      <c r="B394" s="556" t="s">
        <v>631</v>
      </c>
    </row>
    <row r="395" spans="1:2" ht="16">
      <c r="A395" s="20"/>
      <c r="B395" s="556" t="s">
        <v>632</v>
      </c>
    </row>
    <row r="396" spans="1:2" ht="16">
      <c r="A396" s="20"/>
      <c r="B396" s="556" t="s">
        <v>633</v>
      </c>
    </row>
    <row r="397" spans="1:2" ht="16">
      <c r="A397" s="20"/>
      <c r="B397" s="556" t="s">
        <v>634</v>
      </c>
    </row>
    <row r="398" spans="1:2" ht="16">
      <c r="A398" s="20"/>
      <c r="B398" s="556" t="s">
        <v>635</v>
      </c>
    </row>
    <row r="399" spans="1:2" ht="16">
      <c r="A399" s="20"/>
      <c r="B399" s="556" t="s">
        <v>636</v>
      </c>
    </row>
    <row r="400" spans="1:2" ht="16">
      <c r="A400" s="20"/>
      <c r="B400" s="556" t="s">
        <v>637</v>
      </c>
    </row>
    <row r="401" spans="1:2" ht="16">
      <c r="A401" s="20"/>
      <c r="B401" s="556" t="s">
        <v>640</v>
      </c>
    </row>
    <row r="402" spans="1:2" ht="16">
      <c r="A402" s="20"/>
      <c r="B402" s="556" t="s">
        <v>641</v>
      </c>
    </row>
    <row r="403" spans="1:2" ht="16">
      <c r="A403" s="60">
        <v>44368.569395023202</v>
      </c>
      <c r="B403" s="556" t="s">
        <v>638</v>
      </c>
    </row>
    <row r="404" spans="1:2" ht="16">
      <c r="A404" s="60"/>
      <c r="B404" s="556" t="s">
        <v>639</v>
      </c>
    </row>
    <row r="405" spans="1:2" ht="16">
      <c r="A405" s="60">
        <v>44370.624910532402</v>
      </c>
      <c r="B405" s="556" t="s">
        <v>642</v>
      </c>
    </row>
    <row r="406" spans="1:2" ht="16">
      <c r="A406" s="60"/>
      <c r="B406" s="556" t="s">
        <v>645</v>
      </c>
    </row>
    <row r="407" spans="1:2" ht="16">
      <c r="A407" s="60"/>
      <c r="B407" s="556" t="s">
        <v>646</v>
      </c>
    </row>
    <row r="408" spans="1:2" ht="16">
      <c r="A408" s="60">
        <v>44377.714576967599</v>
      </c>
      <c r="B408" s="556" t="s">
        <v>647</v>
      </c>
    </row>
    <row r="409" spans="1:2" ht="16">
      <c r="A409" s="60"/>
      <c r="B409" s="556" t="s">
        <v>648</v>
      </c>
    </row>
    <row r="410" spans="1:2" ht="16">
      <c r="A410" s="60"/>
      <c r="B410" s="556" t="s">
        <v>650</v>
      </c>
    </row>
    <row r="411" spans="1:2" ht="16">
      <c r="A411" s="60"/>
      <c r="B411" s="556" t="s">
        <v>651</v>
      </c>
    </row>
    <row r="412" spans="1:2" ht="16">
      <c r="A412" s="60">
        <v>44378.460482060204</v>
      </c>
      <c r="B412" s="556" t="s">
        <v>659</v>
      </c>
    </row>
    <row r="413" spans="1:2" ht="16">
      <c r="A413" s="60"/>
      <c r="B413" s="556" t="s">
        <v>660</v>
      </c>
    </row>
    <row r="414" spans="1:2" ht="16">
      <c r="A414" s="60"/>
      <c r="B414" s="556" t="s">
        <v>661</v>
      </c>
    </row>
    <row r="415" spans="1:2" ht="16">
      <c r="A415" s="60"/>
      <c r="B415" s="556" t="s">
        <v>665</v>
      </c>
    </row>
    <row r="416" spans="1:2" ht="16">
      <c r="A416" s="60"/>
      <c r="B416" s="556" t="s">
        <v>666</v>
      </c>
    </row>
    <row r="417" spans="1:2" ht="16">
      <c r="A417" s="60"/>
      <c r="B417" s="556" t="s">
        <v>675</v>
      </c>
    </row>
    <row r="418" spans="1:2" ht="16">
      <c r="A418" s="60"/>
      <c r="B418" s="556" t="s">
        <v>676</v>
      </c>
    </row>
    <row r="419" spans="1:2" ht="16">
      <c r="A419" s="60">
        <v>44379.903977661997</v>
      </c>
      <c r="B419" s="556" t="s">
        <v>677</v>
      </c>
    </row>
    <row r="420" spans="1:2" ht="16">
      <c r="A420" s="60"/>
      <c r="B420" s="556" t="s">
        <v>678</v>
      </c>
    </row>
    <row r="421" spans="1:2" ht="16">
      <c r="A421" s="60"/>
      <c r="B421" s="556" t="s">
        <v>679</v>
      </c>
    </row>
    <row r="422" spans="1:2" ht="16">
      <c r="A422" s="60"/>
      <c r="B422" s="556" t="s">
        <v>680</v>
      </c>
    </row>
    <row r="423" spans="1:2" ht="16">
      <c r="A423" s="60"/>
      <c r="B423" s="556" t="s">
        <v>681</v>
      </c>
    </row>
    <row r="424" spans="1:2" ht="16">
      <c r="A424" s="60"/>
      <c r="B424" s="556" t="s">
        <v>683</v>
      </c>
    </row>
    <row r="425" spans="1:2" ht="16">
      <c r="A425" s="60"/>
      <c r="B425" s="556" t="s">
        <v>682</v>
      </c>
    </row>
    <row r="426" spans="1:2" ht="16">
      <c r="A426" s="60">
        <v>44381.743217592499</v>
      </c>
      <c r="B426" s="556" t="s">
        <v>687</v>
      </c>
    </row>
    <row r="427" spans="1:2" ht="16">
      <c r="A427" s="60"/>
      <c r="B427" s="556" t="s">
        <v>684</v>
      </c>
    </row>
    <row r="428" spans="1:2" ht="16">
      <c r="A428" s="60"/>
      <c r="B428" s="556" t="s">
        <v>685</v>
      </c>
    </row>
    <row r="429" spans="1:2" ht="16">
      <c r="A429" s="60">
        <v>44382.434702199098</v>
      </c>
      <c r="B429" s="556" t="s">
        <v>686</v>
      </c>
    </row>
    <row r="430" spans="1:2" ht="16">
      <c r="A430" s="60"/>
      <c r="B430" s="556" t="s">
        <v>688</v>
      </c>
    </row>
    <row r="431" spans="1:2" ht="16">
      <c r="A431" s="60"/>
      <c r="B431" s="556" t="s">
        <v>689</v>
      </c>
    </row>
    <row r="432" spans="1:2" ht="16">
      <c r="A432" s="60"/>
      <c r="B432" s="556" t="s">
        <v>690</v>
      </c>
    </row>
    <row r="433" spans="1:2" ht="16">
      <c r="A433" s="60"/>
      <c r="B433" s="556" t="s">
        <v>691</v>
      </c>
    </row>
    <row r="434" spans="1:2" ht="16">
      <c r="A434" s="60">
        <v>44389.828451736103</v>
      </c>
      <c r="B434" s="556" t="s">
        <v>692</v>
      </c>
    </row>
    <row r="435" spans="1:2" ht="16">
      <c r="A435" s="60"/>
      <c r="B435" s="556" t="s">
        <v>694</v>
      </c>
    </row>
    <row r="436" spans="1:2" ht="32">
      <c r="A436" s="60">
        <v>44390.399459953704</v>
      </c>
      <c r="B436" s="556" t="s">
        <v>699</v>
      </c>
    </row>
    <row r="437" spans="1:2" ht="16">
      <c r="A437" s="60"/>
      <c r="B437" s="556" t="s">
        <v>695</v>
      </c>
    </row>
    <row r="438" spans="1:2" ht="16">
      <c r="A438" s="60"/>
      <c r="B438" s="556" t="s">
        <v>696</v>
      </c>
    </row>
    <row r="439" spans="1:2" ht="16">
      <c r="A439" s="60"/>
      <c r="B439" s="556" t="s">
        <v>698</v>
      </c>
    </row>
    <row r="440" spans="1:2" ht="16">
      <c r="A440" s="60"/>
      <c r="B440" s="556" t="s">
        <v>697</v>
      </c>
    </row>
    <row r="441" spans="1:2" ht="16">
      <c r="A441" s="60">
        <v>44391.441843865701</v>
      </c>
      <c r="B441" s="556" t="s">
        <v>700</v>
      </c>
    </row>
    <row r="442" spans="1:2" ht="16">
      <c r="A442" s="60"/>
      <c r="B442" s="556" t="s">
        <v>703</v>
      </c>
    </row>
    <row r="443" spans="1:2" ht="16">
      <c r="A443" s="60"/>
      <c r="B443" s="556" t="s">
        <v>704</v>
      </c>
    </row>
    <row r="444" spans="1:2" ht="16">
      <c r="A444" s="60">
        <v>44392.6351945602</v>
      </c>
      <c r="B444" s="556" t="s">
        <v>705</v>
      </c>
    </row>
    <row r="445" spans="1:2" ht="16">
      <c r="A445" s="60"/>
      <c r="B445" s="556" t="s">
        <v>706</v>
      </c>
    </row>
    <row r="446" spans="1:2" ht="16">
      <c r="A446" s="60"/>
      <c r="B446" s="556" t="s">
        <v>707</v>
      </c>
    </row>
    <row r="447" spans="1:2" ht="16">
      <c r="A447" s="60"/>
      <c r="B447" s="556" t="s">
        <v>708</v>
      </c>
    </row>
    <row r="448" spans="1:2" ht="16">
      <c r="A448" s="60"/>
      <c r="B448" s="556" t="s">
        <v>709</v>
      </c>
    </row>
    <row r="449" spans="1:2" ht="16">
      <c r="A449" s="60"/>
      <c r="B449" s="556" t="s">
        <v>710</v>
      </c>
    </row>
    <row r="450" spans="1:2" ht="16">
      <c r="A450" s="60">
        <v>44393.596008449102</v>
      </c>
      <c r="B450" s="556" t="s">
        <v>713</v>
      </c>
    </row>
    <row r="451" spans="1:2" ht="32">
      <c r="A451" s="60"/>
      <c r="B451" s="556" t="s">
        <v>714</v>
      </c>
    </row>
    <row r="452" spans="1:2" ht="16">
      <c r="A452" s="60"/>
      <c r="B452" s="556" t="s">
        <v>715</v>
      </c>
    </row>
    <row r="453" spans="1:2" ht="16">
      <c r="A453" s="60">
        <v>44394.344260300903</v>
      </c>
      <c r="B453" s="556" t="s">
        <v>716</v>
      </c>
    </row>
    <row r="454" spans="1:2" ht="16">
      <c r="A454" s="60"/>
      <c r="B454" s="556" t="s">
        <v>717</v>
      </c>
    </row>
    <row r="455" spans="1:2" ht="16">
      <c r="A455" s="60"/>
      <c r="B455" s="556" t="s">
        <v>718</v>
      </c>
    </row>
    <row r="456" spans="1:2" ht="16">
      <c r="A456" s="60"/>
      <c r="B456" s="556" t="s">
        <v>719</v>
      </c>
    </row>
    <row r="457" spans="1:2" ht="16">
      <c r="A457" s="60"/>
      <c r="B457" s="556" t="s">
        <v>720</v>
      </c>
    </row>
    <row r="458" spans="1:2" ht="16">
      <c r="A458" s="60"/>
      <c r="B458" s="556" t="s">
        <v>721</v>
      </c>
    </row>
    <row r="459" spans="1:2" ht="16">
      <c r="A459" s="60">
        <v>44396.432169791697</v>
      </c>
      <c r="B459" s="556" t="s">
        <v>722</v>
      </c>
    </row>
    <row r="460" spans="1:2" ht="16">
      <c r="A460" s="60"/>
      <c r="B460" s="556" t="s">
        <v>723</v>
      </c>
    </row>
    <row r="461" spans="1:2" ht="16">
      <c r="A461" s="60"/>
      <c r="B461" s="556" t="s">
        <v>724</v>
      </c>
    </row>
    <row r="462" spans="1:2" ht="16">
      <c r="A462" s="60"/>
      <c r="B462" s="556" t="s">
        <v>725</v>
      </c>
    </row>
    <row r="463" spans="1:2" ht="16">
      <c r="A463" s="60"/>
      <c r="B463" s="556" t="s">
        <v>728</v>
      </c>
    </row>
    <row r="464" spans="1:2" ht="16">
      <c r="A464" s="60"/>
      <c r="B464" s="556" t="s">
        <v>729</v>
      </c>
    </row>
    <row r="465" spans="1:2" ht="16">
      <c r="A465" s="60"/>
      <c r="B465" s="556" t="s">
        <v>730</v>
      </c>
    </row>
    <row r="466" spans="1:2" ht="16">
      <c r="A466" s="60"/>
      <c r="B466" s="556" t="s">
        <v>731</v>
      </c>
    </row>
    <row r="467" spans="1:2" ht="16">
      <c r="A467" s="60">
        <v>44397.760985416702</v>
      </c>
      <c r="B467" s="556" t="s">
        <v>732</v>
      </c>
    </row>
    <row r="468" spans="1:2" ht="16">
      <c r="A468" s="60"/>
      <c r="B468" s="556" t="s">
        <v>733</v>
      </c>
    </row>
    <row r="469" spans="1:2" ht="16">
      <c r="A469" s="60"/>
      <c r="B469" s="556" t="s">
        <v>735</v>
      </c>
    </row>
    <row r="470" spans="1:2" ht="16">
      <c r="A470" s="60"/>
      <c r="B470" s="556" t="s">
        <v>736</v>
      </c>
    </row>
    <row r="471" spans="1:2" ht="16">
      <c r="A471" s="60"/>
      <c r="B471" s="556" t="s">
        <v>738</v>
      </c>
    </row>
    <row r="472" spans="1:2" ht="16">
      <c r="A472" s="60"/>
      <c r="B472" s="556" t="s">
        <v>737</v>
      </c>
    </row>
    <row r="473" spans="1:2" ht="16">
      <c r="A473" s="60"/>
      <c r="B473" s="556" t="s">
        <v>739</v>
      </c>
    </row>
    <row r="474" spans="1:2" ht="16">
      <c r="A474" s="60"/>
      <c r="B474" s="556" t="s">
        <v>1818</v>
      </c>
    </row>
    <row r="475" spans="1:2" ht="16">
      <c r="A475" s="60"/>
      <c r="B475" s="556" t="s">
        <v>740</v>
      </c>
    </row>
    <row r="476" spans="1:2" ht="16">
      <c r="A476" s="60"/>
      <c r="B476" s="556" t="s">
        <v>741</v>
      </c>
    </row>
    <row r="477" spans="1:2" ht="16">
      <c r="A477" s="60"/>
      <c r="B477" s="556" t="s">
        <v>742</v>
      </c>
    </row>
    <row r="478" spans="1:2" ht="16">
      <c r="A478" s="60"/>
      <c r="B478" s="556" t="s">
        <v>743</v>
      </c>
    </row>
    <row r="479" spans="1:2" ht="16">
      <c r="A479" s="60"/>
      <c r="B479" s="556" t="s">
        <v>744</v>
      </c>
    </row>
    <row r="480" spans="1:2" ht="32">
      <c r="A480" s="60"/>
      <c r="B480" s="556" t="s">
        <v>745</v>
      </c>
    </row>
    <row r="481" spans="1:2" ht="16">
      <c r="A481" s="60"/>
      <c r="B481" s="556" t="s">
        <v>746</v>
      </c>
    </row>
    <row r="482" spans="1:2" ht="16">
      <c r="A482" s="60"/>
      <c r="B482" s="556" t="s">
        <v>747</v>
      </c>
    </row>
    <row r="483" spans="1:2" ht="16">
      <c r="A483" s="60">
        <v>44400.683648495396</v>
      </c>
      <c r="B483" s="556" t="s">
        <v>748</v>
      </c>
    </row>
    <row r="484" spans="1:2" ht="16">
      <c r="A484" s="60"/>
      <c r="B484" s="556" t="s">
        <v>749</v>
      </c>
    </row>
    <row r="485" spans="1:2" ht="16">
      <c r="A485" s="60"/>
      <c r="B485" s="556" t="s">
        <v>750</v>
      </c>
    </row>
    <row r="486" spans="1:2" ht="16">
      <c r="A486" s="60">
        <v>44402.489091782401</v>
      </c>
      <c r="B486" s="556" t="s">
        <v>752</v>
      </c>
    </row>
    <row r="487" spans="1:2" ht="16">
      <c r="A487" s="60"/>
      <c r="B487" s="556" t="s">
        <v>754</v>
      </c>
    </row>
    <row r="488" spans="1:2" ht="16">
      <c r="A488" s="60"/>
      <c r="B488" s="556" t="s">
        <v>756</v>
      </c>
    </row>
    <row r="489" spans="1:2" ht="16">
      <c r="A489" s="60"/>
      <c r="B489" s="556" t="s">
        <v>757</v>
      </c>
    </row>
    <row r="490" spans="1:2" ht="16">
      <c r="A490" s="60">
        <v>44403.537572337998</v>
      </c>
      <c r="B490" s="556" t="s">
        <v>758</v>
      </c>
    </row>
    <row r="491" spans="1:2" ht="16">
      <c r="A491" s="60"/>
      <c r="B491" s="556" t="s">
        <v>759</v>
      </c>
    </row>
    <row r="492" spans="1:2" ht="16">
      <c r="A492" s="60"/>
      <c r="B492" s="556" t="s">
        <v>1819</v>
      </c>
    </row>
    <row r="493" spans="1:2" ht="16">
      <c r="A493" s="60"/>
      <c r="B493" s="556" t="s">
        <v>1820</v>
      </c>
    </row>
    <row r="494" spans="1:2" ht="16">
      <c r="A494" s="60"/>
      <c r="B494" s="556" t="s">
        <v>1821</v>
      </c>
    </row>
    <row r="495" spans="1:2" ht="16">
      <c r="A495" s="60"/>
      <c r="B495" s="556" t="s">
        <v>760</v>
      </c>
    </row>
    <row r="496" spans="1:2" ht="16">
      <c r="A496" s="60"/>
      <c r="B496" s="556" t="s">
        <v>762</v>
      </c>
    </row>
    <row r="497" spans="1:2" ht="16">
      <c r="A497" s="60">
        <v>44406.638095601898</v>
      </c>
      <c r="B497" s="556" t="s">
        <v>763</v>
      </c>
    </row>
    <row r="498" spans="1:2" ht="16">
      <c r="A498" s="60"/>
      <c r="B498" s="556" t="s">
        <v>764</v>
      </c>
    </row>
    <row r="499" spans="1:2" ht="16">
      <c r="A499" s="60"/>
      <c r="B499" s="556" t="s">
        <v>765</v>
      </c>
    </row>
    <row r="500" spans="1:2" ht="16">
      <c r="A500" s="60"/>
      <c r="B500" s="556" t="s">
        <v>1838</v>
      </c>
    </row>
    <row r="501" spans="1:2" ht="16">
      <c r="A501" s="60"/>
      <c r="B501" s="556" t="s">
        <v>766</v>
      </c>
    </row>
    <row r="502" spans="1:2" ht="16">
      <c r="A502" s="60">
        <v>44408.754447337997</v>
      </c>
      <c r="B502" s="556" t="s">
        <v>767</v>
      </c>
    </row>
    <row r="503" spans="1:2" ht="16">
      <c r="A503" s="60"/>
      <c r="B503" s="556" t="s">
        <v>768</v>
      </c>
    </row>
    <row r="504" spans="1:2" ht="16">
      <c r="A504" s="60"/>
      <c r="B504" s="556" t="s">
        <v>769</v>
      </c>
    </row>
    <row r="505" spans="1:2" ht="16">
      <c r="A505" s="60"/>
      <c r="B505" s="556" t="s">
        <v>770</v>
      </c>
    </row>
    <row r="506" spans="1:2" ht="16">
      <c r="A506" s="60"/>
      <c r="B506" s="556" t="s">
        <v>1839</v>
      </c>
    </row>
    <row r="507" spans="1:2" ht="16">
      <c r="A507" s="60"/>
      <c r="B507" s="556" t="s">
        <v>1840</v>
      </c>
    </row>
    <row r="508" spans="1:2" ht="16">
      <c r="A508" s="60"/>
      <c r="B508" s="556" t="s">
        <v>771</v>
      </c>
    </row>
    <row r="509" spans="1:2" ht="16">
      <c r="A509" s="60">
        <v>44411.598780671302</v>
      </c>
      <c r="B509" s="556" t="s">
        <v>772</v>
      </c>
    </row>
    <row r="510" spans="1:2" ht="16">
      <c r="A510" s="60"/>
      <c r="B510" s="556" t="s">
        <v>773</v>
      </c>
    </row>
    <row r="511" spans="1:2" ht="16">
      <c r="A511" s="60"/>
      <c r="B511" s="556" t="s">
        <v>774</v>
      </c>
    </row>
    <row r="512" spans="1:2" ht="16">
      <c r="A512" s="60">
        <v>44412.306777199097</v>
      </c>
      <c r="B512" s="556" t="s">
        <v>776</v>
      </c>
    </row>
    <row r="513" spans="1:2" ht="16">
      <c r="A513" s="60"/>
      <c r="B513" s="556" t="s">
        <v>777</v>
      </c>
    </row>
    <row r="514" spans="1:2" ht="16">
      <c r="A514" s="60"/>
      <c r="B514" s="556" t="s">
        <v>778</v>
      </c>
    </row>
    <row r="515" spans="1:2" ht="16">
      <c r="A515" s="60">
        <v>44414.485728240703</v>
      </c>
      <c r="B515" s="556" t="s">
        <v>779</v>
      </c>
    </row>
    <row r="516" spans="1:2" ht="16">
      <c r="A516" s="60"/>
      <c r="B516" s="556" t="s">
        <v>788</v>
      </c>
    </row>
    <row r="517" spans="1:2" ht="16">
      <c r="A517" s="60"/>
      <c r="B517" s="556" t="s">
        <v>780</v>
      </c>
    </row>
    <row r="518" spans="1:2" ht="16">
      <c r="A518" s="60"/>
      <c r="B518" s="556" t="s">
        <v>781</v>
      </c>
    </row>
    <row r="519" spans="1:2" ht="16">
      <c r="A519" s="60"/>
      <c r="B519" s="556" t="s">
        <v>783</v>
      </c>
    </row>
    <row r="520" spans="1:2" ht="16">
      <c r="A520" s="60"/>
      <c r="B520" s="556" t="s">
        <v>784</v>
      </c>
    </row>
    <row r="521" spans="1:2" ht="16">
      <c r="A521" s="60"/>
      <c r="B521" s="556" t="s">
        <v>785</v>
      </c>
    </row>
    <row r="522" spans="1:2" ht="16">
      <c r="A522" s="60">
        <v>44415.399330208304</v>
      </c>
      <c r="B522" s="556" t="s">
        <v>789</v>
      </c>
    </row>
    <row r="523" spans="1:2" ht="16">
      <c r="A523" s="60"/>
      <c r="B523" s="556" t="s">
        <v>790</v>
      </c>
    </row>
    <row r="524" spans="1:2" ht="16">
      <c r="A524" s="60"/>
      <c r="B524" s="556" t="s">
        <v>791</v>
      </c>
    </row>
    <row r="525" spans="1:2" ht="16">
      <c r="A525" s="60"/>
      <c r="B525" s="556" t="s">
        <v>792</v>
      </c>
    </row>
    <row r="526" spans="1:2" ht="16">
      <c r="A526" s="60"/>
      <c r="B526" s="556" t="s">
        <v>793</v>
      </c>
    </row>
    <row r="527" spans="1:2" ht="16">
      <c r="A527" s="60"/>
      <c r="B527" s="556" t="s">
        <v>794</v>
      </c>
    </row>
    <row r="528" spans="1:2" ht="16">
      <c r="A528" s="60"/>
      <c r="B528" s="556" t="s">
        <v>795</v>
      </c>
    </row>
    <row r="529" spans="1:2" ht="16">
      <c r="A529" s="60"/>
      <c r="B529" s="556" t="s">
        <v>797</v>
      </c>
    </row>
    <row r="530" spans="1:2" ht="16">
      <c r="A530" s="60"/>
      <c r="B530" s="556" t="s">
        <v>798</v>
      </c>
    </row>
    <row r="531" spans="1:2" ht="16">
      <c r="A531" s="60"/>
      <c r="B531" s="556" t="s">
        <v>799</v>
      </c>
    </row>
    <row r="532" spans="1:2" ht="16">
      <c r="A532" s="60"/>
      <c r="B532" s="556" t="s">
        <v>800</v>
      </c>
    </row>
    <row r="533" spans="1:2" ht="16">
      <c r="A533" s="60">
        <v>44417.196603588003</v>
      </c>
      <c r="B533" s="556" t="s">
        <v>801</v>
      </c>
    </row>
    <row r="534" spans="1:2" ht="16">
      <c r="A534" s="60"/>
      <c r="B534" s="556" t="s">
        <v>802</v>
      </c>
    </row>
    <row r="535" spans="1:2" ht="16">
      <c r="A535" s="60"/>
      <c r="B535" s="556" t="s">
        <v>803</v>
      </c>
    </row>
    <row r="536" spans="1:2" ht="16">
      <c r="A536" s="60"/>
      <c r="B536" s="556" t="s">
        <v>804</v>
      </c>
    </row>
    <row r="537" spans="1:2" ht="16">
      <c r="A537" s="60"/>
      <c r="B537" s="556" t="s">
        <v>805</v>
      </c>
    </row>
    <row r="538" spans="1:2" ht="16">
      <c r="A538" s="60"/>
      <c r="B538" s="556" t="s">
        <v>813</v>
      </c>
    </row>
    <row r="539" spans="1:2" ht="16">
      <c r="A539" s="60">
        <v>44578.832814120397</v>
      </c>
      <c r="B539" s="556" t="s">
        <v>821</v>
      </c>
    </row>
    <row r="540" spans="1:2" ht="16">
      <c r="A540" s="60">
        <v>44585.5426770833</v>
      </c>
      <c r="B540" s="556" t="s">
        <v>867</v>
      </c>
    </row>
    <row r="541" spans="1:2" ht="16">
      <c r="A541" s="60">
        <v>44586.280075000002</v>
      </c>
      <c r="B541" s="556" t="s">
        <v>871</v>
      </c>
    </row>
    <row r="542" spans="1:2" ht="16">
      <c r="A542" s="60">
        <v>44586.656645023097</v>
      </c>
      <c r="B542" s="556" t="s">
        <v>875</v>
      </c>
    </row>
    <row r="543" spans="1:2" ht="16">
      <c r="A543" s="60">
        <v>44587.275448726898</v>
      </c>
      <c r="B543" s="556" t="s">
        <v>893</v>
      </c>
    </row>
    <row r="544" spans="1:2" ht="16">
      <c r="A544" s="60">
        <v>44587.795490625002</v>
      </c>
      <c r="B544" s="556" t="s">
        <v>895</v>
      </c>
    </row>
    <row r="545" spans="1:2" ht="16">
      <c r="A545" s="60"/>
      <c r="B545" s="556" t="s">
        <v>896</v>
      </c>
    </row>
    <row r="546" spans="1:2" ht="16">
      <c r="A546" s="60">
        <v>44588.788017708299</v>
      </c>
      <c r="B546" s="556" t="s">
        <v>922</v>
      </c>
    </row>
    <row r="547" spans="1:2" ht="16">
      <c r="A547" s="60"/>
      <c r="B547" s="556" t="s">
        <v>932</v>
      </c>
    </row>
    <row r="548" spans="1:2" ht="16">
      <c r="A548" s="60"/>
      <c r="B548" s="556" t="s">
        <v>931</v>
      </c>
    </row>
    <row r="549" spans="1:2" ht="16">
      <c r="A549" s="60"/>
      <c r="B549" s="556" t="s">
        <v>1841</v>
      </c>
    </row>
    <row r="550" spans="1:2" ht="16">
      <c r="A550" s="60"/>
      <c r="B550" s="556" t="s">
        <v>963</v>
      </c>
    </row>
    <row r="551" spans="1:2" ht="16">
      <c r="A551" s="60"/>
      <c r="B551" s="556" t="s">
        <v>964</v>
      </c>
    </row>
    <row r="552" spans="1:2" ht="16">
      <c r="A552" s="60"/>
      <c r="B552" s="556" t="s">
        <v>965</v>
      </c>
    </row>
    <row r="553" spans="1:2" ht="16">
      <c r="A553" s="60"/>
      <c r="B553" s="556" t="s">
        <v>966</v>
      </c>
    </row>
    <row r="554" spans="1:2" ht="16">
      <c r="A554" s="60"/>
      <c r="B554" s="556" t="s">
        <v>967</v>
      </c>
    </row>
    <row r="555" spans="1:2" ht="16">
      <c r="A555" s="60"/>
      <c r="B555" s="556" t="s">
        <v>968</v>
      </c>
    </row>
    <row r="556" spans="1:2" ht="16">
      <c r="A556" s="60"/>
      <c r="B556" s="556" t="s">
        <v>971</v>
      </c>
    </row>
    <row r="557" spans="1:2" ht="16">
      <c r="A557" s="60"/>
      <c r="B557" s="556" t="s">
        <v>979</v>
      </c>
    </row>
    <row r="558" spans="1:2" ht="16">
      <c r="A558" s="60"/>
      <c r="B558" s="556" t="s">
        <v>980</v>
      </c>
    </row>
    <row r="559" spans="1:2" ht="16">
      <c r="A559" s="60"/>
      <c r="B559" s="556" t="s">
        <v>981</v>
      </c>
    </row>
    <row r="560" spans="1:2" ht="16">
      <c r="A560" s="60"/>
      <c r="B560" s="556" t="s">
        <v>989</v>
      </c>
    </row>
    <row r="561" spans="1:2" ht="16">
      <c r="A561" s="60"/>
      <c r="B561" s="556" t="s">
        <v>990</v>
      </c>
    </row>
    <row r="562" spans="1:2" ht="16">
      <c r="A562" s="60"/>
      <c r="B562" s="556" t="s">
        <v>991</v>
      </c>
    </row>
    <row r="563" spans="1:2" ht="16">
      <c r="A563" s="60"/>
      <c r="B563" s="556" t="s">
        <v>992</v>
      </c>
    </row>
    <row r="564" spans="1:2" ht="16">
      <c r="A564" s="60"/>
      <c r="B564" s="556" t="s">
        <v>993</v>
      </c>
    </row>
    <row r="565" spans="1:2" ht="16">
      <c r="A565" s="60"/>
      <c r="B565" s="556" t="s">
        <v>994</v>
      </c>
    </row>
    <row r="566" spans="1:2" ht="16">
      <c r="A566" s="60">
        <v>44597.555416666597</v>
      </c>
      <c r="B566" s="556" t="s">
        <v>997</v>
      </c>
    </row>
    <row r="567" spans="1:2" ht="16">
      <c r="A567" s="60">
        <v>44602.7170197917</v>
      </c>
      <c r="B567" s="556" t="s">
        <v>999</v>
      </c>
    </row>
    <row r="568" spans="1:2" ht="16">
      <c r="A568" s="60"/>
      <c r="B568" s="556" t="s">
        <v>1000</v>
      </c>
    </row>
    <row r="569" spans="1:2" ht="16">
      <c r="A569" s="60"/>
      <c r="B569" s="556" t="s">
        <v>1001</v>
      </c>
    </row>
    <row r="570" spans="1:2" ht="16">
      <c r="A570" s="60"/>
      <c r="B570" s="556" t="s">
        <v>1002</v>
      </c>
    </row>
    <row r="571" spans="1:2" ht="16">
      <c r="A571" s="60"/>
      <c r="B571" s="556" t="s">
        <v>1005</v>
      </c>
    </row>
    <row r="572" spans="1:2" ht="16">
      <c r="A572" s="60"/>
      <c r="B572" s="556" t="s">
        <v>1006</v>
      </c>
    </row>
    <row r="573" spans="1:2" ht="16">
      <c r="A573" s="60">
        <v>44614.404053935199</v>
      </c>
      <c r="B573" s="556" t="s">
        <v>1007</v>
      </c>
    </row>
    <row r="574" spans="1:2" ht="16">
      <c r="A574" s="60"/>
      <c r="B574" s="556" t="s">
        <v>1008</v>
      </c>
    </row>
    <row r="575" spans="1:2" ht="16">
      <c r="A575" s="60"/>
      <c r="B575" s="556" t="s">
        <v>1010</v>
      </c>
    </row>
    <row r="576" spans="1:2" ht="16">
      <c r="A576" s="60"/>
      <c r="B576" s="556" t="s">
        <v>1011</v>
      </c>
    </row>
    <row r="577" spans="1:2" ht="16">
      <c r="A577" s="60"/>
      <c r="B577" s="556" t="s">
        <v>1012</v>
      </c>
    </row>
    <row r="578" spans="1:2" ht="16">
      <c r="A578" s="60"/>
      <c r="B578" s="556" t="s">
        <v>1014</v>
      </c>
    </row>
    <row r="579" spans="1:2" ht="16">
      <c r="A579" s="60">
        <v>44615.590889930601</v>
      </c>
      <c r="B579" s="556" t="s">
        <v>1015</v>
      </c>
    </row>
    <row r="580" spans="1:2" ht="16">
      <c r="A580" s="60">
        <v>44616.283217592601</v>
      </c>
      <c r="B580" s="556" t="s">
        <v>1017</v>
      </c>
    </row>
    <row r="581" spans="1:2" ht="16">
      <c r="A581" s="60"/>
      <c r="B581" s="556" t="s">
        <v>1018</v>
      </c>
    </row>
    <row r="582" spans="1:2" ht="16">
      <c r="A582" s="60"/>
      <c r="B582" s="556" t="s">
        <v>1019</v>
      </c>
    </row>
    <row r="583" spans="1:2" ht="32">
      <c r="A583" s="60"/>
      <c r="B583" s="556" t="s">
        <v>1020</v>
      </c>
    </row>
    <row r="584" spans="1:2" ht="16">
      <c r="A584" s="60">
        <v>44618.651001041697</v>
      </c>
      <c r="B584" s="556" t="s">
        <v>1021</v>
      </c>
    </row>
    <row r="585" spans="1:2" ht="16">
      <c r="A585" s="60"/>
      <c r="B585" s="556" t="s">
        <v>1022</v>
      </c>
    </row>
    <row r="586" spans="1:2" ht="16">
      <c r="A586" s="60">
        <v>44619.920509606498</v>
      </c>
      <c r="B586" s="556" t="s">
        <v>1023</v>
      </c>
    </row>
    <row r="587" spans="1:2" ht="16">
      <c r="A587" s="60"/>
      <c r="B587" s="556" t="s">
        <v>1024</v>
      </c>
    </row>
    <row r="588" spans="1:2" ht="16">
      <c r="A588" s="60"/>
      <c r="B588" s="556" t="s">
        <v>1025</v>
      </c>
    </row>
    <row r="589" spans="1:2" ht="16">
      <c r="A589" s="60"/>
      <c r="B589" s="556" t="s">
        <v>1026</v>
      </c>
    </row>
    <row r="590" spans="1:2" ht="16">
      <c r="A590" s="60"/>
      <c r="B590" s="556" t="s">
        <v>1027</v>
      </c>
    </row>
    <row r="591" spans="1:2" ht="16">
      <c r="A591" s="60"/>
      <c r="B591" s="556" t="s">
        <v>1028</v>
      </c>
    </row>
    <row r="592" spans="1:2" ht="16">
      <c r="A592" s="60"/>
      <c r="B592" s="556" t="s">
        <v>1029</v>
      </c>
    </row>
    <row r="593" spans="1:2" ht="16">
      <c r="A593" s="60"/>
      <c r="B593" s="556" t="s">
        <v>1030</v>
      </c>
    </row>
    <row r="594" spans="1:2" ht="16">
      <c r="A594" s="60"/>
      <c r="B594" s="556" t="s">
        <v>1031</v>
      </c>
    </row>
    <row r="595" spans="1:2" ht="16">
      <c r="A595" s="60"/>
      <c r="B595" s="556" t="s">
        <v>1032</v>
      </c>
    </row>
    <row r="596" spans="1:2" ht="16">
      <c r="A596" s="60"/>
      <c r="B596" s="556" t="s">
        <v>1033</v>
      </c>
    </row>
    <row r="597" spans="1:2" ht="16">
      <c r="A597" s="60"/>
      <c r="B597" s="556" t="s">
        <v>1034</v>
      </c>
    </row>
    <row r="598" spans="1:2" ht="16">
      <c r="A598" s="60"/>
      <c r="B598" s="556" t="s">
        <v>1036</v>
      </c>
    </row>
    <row r="599" spans="1:2" ht="16">
      <c r="A599" s="60"/>
      <c r="B599" s="556" t="s">
        <v>1037</v>
      </c>
    </row>
    <row r="600" spans="1:2" ht="16">
      <c r="A600" s="60">
        <v>44630.964798379602</v>
      </c>
      <c r="B600" s="556" t="s">
        <v>1041</v>
      </c>
    </row>
    <row r="601" spans="1:2" ht="16">
      <c r="A601" s="60">
        <v>44633.425590161998</v>
      </c>
      <c r="B601" s="556" t="s">
        <v>1044</v>
      </c>
    </row>
    <row r="602" spans="1:2" ht="16">
      <c r="A602" s="60"/>
      <c r="B602" s="556" t="s">
        <v>1042</v>
      </c>
    </row>
    <row r="603" spans="1:2" ht="16">
      <c r="A603" s="60"/>
      <c r="B603" s="556" t="s">
        <v>1043</v>
      </c>
    </row>
    <row r="604" spans="1:2" ht="16">
      <c r="A604" s="60"/>
      <c r="B604" s="556" t="s">
        <v>1045</v>
      </c>
    </row>
    <row r="605" spans="1:2" ht="16">
      <c r="A605" s="60"/>
      <c r="B605" s="556" t="s">
        <v>1048</v>
      </c>
    </row>
    <row r="606" spans="1:2" ht="16">
      <c r="A606" s="60"/>
      <c r="B606" s="556" t="s">
        <v>1051</v>
      </c>
    </row>
    <row r="607" spans="1:2" ht="16">
      <c r="A607" s="60">
        <v>44637.781481134298</v>
      </c>
      <c r="B607" s="556" t="s">
        <v>1055</v>
      </c>
    </row>
    <row r="608" spans="1:2" ht="16">
      <c r="A608" s="60">
        <v>44638.499925578697</v>
      </c>
      <c r="B608" s="556" t="s">
        <v>1071</v>
      </c>
    </row>
    <row r="609" spans="1:2" ht="16">
      <c r="A609" s="60"/>
      <c r="B609" s="556" t="s">
        <v>1072</v>
      </c>
    </row>
    <row r="610" spans="1:2" ht="16">
      <c r="A610" s="60"/>
      <c r="B610" s="556" t="s">
        <v>1073</v>
      </c>
    </row>
    <row r="611" spans="1:2" ht="16">
      <c r="A611" s="60"/>
      <c r="B611" s="556" t="s">
        <v>1079</v>
      </c>
    </row>
    <row r="612" spans="1:2" ht="16">
      <c r="A612" s="60"/>
      <c r="B612" s="556" t="s">
        <v>1076</v>
      </c>
    </row>
    <row r="613" spans="1:2" ht="16">
      <c r="A613" s="60"/>
      <c r="B613" s="556" t="s">
        <v>1077</v>
      </c>
    </row>
    <row r="614" spans="1:2" ht="16">
      <c r="A614" s="60"/>
      <c r="B614" s="556" t="s">
        <v>1078</v>
      </c>
    </row>
    <row r="615" spans="1:2" ht="16">
      <c r="A615" s="60"/>
      <c r="B615" s="556" t="s">
        <v>1080</v>
      </c>
    </row>
    <row r="616" spans="1:2" ht="16">
      <c r="A616" s="60"/>
      <c r="B616" s="556" t="s">
        <v>1081</v>
      </c>
    </row>
    <row r="617" spans="1:2" ht="16">
      <c r="A617" s="60"/>
      <c r="B617" s="556" t="s">
        <v>1082</v>
      </c>
    </row>
    <row r="618" spans="1:2" ht="16">
      <c r="A618" s="60"/>
      <c r="B618" s="556" t="s">
        <v>1090</v>
      </c>
    </row>
    <row r="619" spans="1:2" ht="16">
      <c r="A619" s="60"/>
      <c r="B619" s="556" t="s">
        <v>1091</v>
      </c>
    </row>
    <row r="620" spans="1:2" ht="16">
      <c r="A620" s="60">
        <v>44645.404101620399</v>
      </c>
      <c r="B620" s="556" t="s">
        <v>1103</v>
      </c>
    </row>
    <row r="621" spans="1:2" ht="16">
      <c r="A621" s="60"/>
      <c r="B621" s="556" t="s">
        <v>1108</v>
      </c>
    </row>
    <row r="622" spans="1:2" ht="16">
      <c r="A622" s="60"/>
      <c r="B622" s="556" t="s">
        <v>1109</v>
      </c>
    </row>
    <row r="623" spans="1:2" ht="16">
      <c r="A623" s="60"/>
      <c r="B623" s="556" t="s">
        <v>1110</v>
      </c>
    </row>
    <row r="624" spans="1:2" ht="16">
      <c r="A624" s="60">
        <v>44646.453155555602</v>
      </c>
      <c r="B624" s="556" t="s">
        <v>1117</v>
      </c>
    </row>
    <row r="625" spans="1:2" ht="16">
      <c r="A625" s="60"/>
      <c r="B625" s="556" t="s">
        <v>1126</v>
      </c>
    </row>
    <row r="626" spans="1:2" ht="16">
      <c r="A626" s="60">
        <v>44647.337539699103</v>
      </c>
      <c r="B626" s="556" t="s">
        <v>1127</v>
      </c>
    </row>
    <row r="627" spans="1:2" ht="16">
      <c r="A627" s="60"/>
      <c r="B627" s="556" t="s">
        <v>1128</v>
      </c>
    </row>
    <row r="628" spans="1:2" ht="16">
      <c r="A628" s="60"/>
      <c r="B628" s="556" t="s">
        <v>1129</v>
      </c>
    </row>
    <row r="629" spans="1:2" ht="16">
      <c r="A629" s="60"/>
      <c r="B629" s="556" t="s">
        <v>1130</v>
      </c>
    </row>
    <row r="630" spans="1:2" ht="16">
      <c r="A630" s="60"/>
      <c r="B630" s="556" t="s">
        <v>1140</v>
      </c>
    </row>
    <row r="631" spans="1:2" ht="16">
      <c r="A631" s="60"/>
      <c r="B631" s="556" t="s">
        <v>1141</v>
      </c>
    </row>
    <row r="632" spans="1:2" ht="16">
      <c r="A632" s="60"/>
      <c r="B632" s="556" t="s">
        <v>1144</v>
      </c>
    </row>
    <row r="633" spans="1:2" ht="16">
      <c r="A633" s="60"/>
      <c r="B633" s="556" t="s">
        <v>1145</v>
      </c>
    </row>
    <row r="634" spans="1:2" ht="16">
      <c r="A634" s="60"/>
      <c r="B634" s="556" t="s">
        <v>1147</v>
      </c>
    </row>
    <row r="635" spans="1:2" ht="16">
      <c r="A635" s="60"/>
      <c r="B635" s="556" t="s">
        <v>1148</v>
      </c>
    </row>
    <row r="636" spans="1:2" ht="16">
      <c r="A636" s="60"/>
      <c r="B636" s="556" t="s">
        <v>1149</v>
      </c>
    </row>
    <row r="637" spans="1:2" ht="16">
      <c r="A637" s="60">
        <v>44648.420485648101</v>
      </c>
      <c r="B637" s="556" t="s">
        <v>1150</v>
      </c>
    </row>
    <row r="638" spans="1:2" ht="16">
      <c r="A638" s="60"/>
      <c r="B638" s="556" t="s">
        <v>1151</v>
      </c>
    </row>
    <row r="639" spans="1:2" ht="16">
      <c r="A639" s="60"/>
      <c r="B639" s="556" t="s">
        <v>1153</v>
      </c>
    </row>
    <row r="640" spans="1:2" ht="16">
      <c r="A640" s="60"/>
      <c r="B640" s="556" t="s">
        <v>1154</v>
      </c>
    </row>
    <row r="641" spans="1:2" ht="16">
      <c r="A641" s="60"/>
      <c r="B641" s="556" t="s">
        <v>1162</v>
      </c>
    </row>
    <row r="642" spans="1:2" ht="16">
      <c r="A642" s="60">
        <v>44651.913386689797</v>
      </c>
      <c r="B642" s="556" t="s">
        <v>1160</v>
      </c>
    </row>
    <row r="643" spans="1:2" ht="16">
      <c r="A643" s="60"/>
      <c r="B643" s="556" t="s">
        <v>1163</v>
      </c>
    </row>
    <row r="644" spans="1:2" ht="16">
      <c r="A644" s="60"/>
      <c r="B644" s="556" t="s">
        <v>1164</v>
      </c>
    </row>
    <row r="645" spans="1:2" ht="16">
      <c r="A645" s="60">
        <v>44655.703434490701</v>
      </c>
      <c r="B645" s="556" t="s">
        <v>1165</v>
      </c>
    </row>
    <row r="646" spans="1:2" ht="16">
      <c r="A646" s="60">
        <v>44666.621734375003</v>
      </c>
      <c r="B646" s="556" t="s">
        <v>1167</v>
      </c>
    </row>
    <row r="647" spans="1:2" ht="16">
      <c r="A647" s="60">
        <v>44682.384163773102</v>
      </c>
      <c r="B647" s="556" t="s">
        <v>1176</v>
      </c>
    </row>
    <row r="648" spans="1:2" ht="16">
      <c r="A648" s="60">
        <v>44683.867431828701</v>
      </c>
      <c r="B648" s="556" t="s">
        <v>1180</v>
      </c>
    </row>
    <row r="649" spans="1:2" ht="16">
      <c r="A649" s="60">
        <v>44686.339017129598</v>
      </c>
      <c r="B649" s="556" t="s">
        <v>1182</v>
      </c>
    </row>
    <row r="650" spans="1:2" ht="16">
      <c r="A650" s="60"/>
      <c r="B650" s="556" t="s">
        <v>1183</v>
      </c>
    </row>
    <row r="651" spans="1:2" ht="16">
      <c r="A651" s="60"/>
      <c r="B651" s="556" t="s">
        <v>1195</v>
      </c>
    </row>
    <row r="652" spans="1:2" ht="16">
      <c r="A652" s="60">
        <v>44688.530631944399</v>
      </c>
      <c r="B652" s="556" t="s">
        <v>1198</v>
      </c>
    </row>
    <row r="653" spans="1:2" ht="16">
      <c r="A653" s="60"/>
      <c r="B653" s="556" t="s">
        <v>1204</v>
      </c>
    </row>
    <row r="654" spans="1:2" ht="16">
      <c r="A654" s="60"/>
      <c r="B654" s="556" t="s">
        <v>1205</v>
      </c>
    </row>
    <row r="655" spans="1:2" ht="16">
      <c r="A655" s="60">
        <v>44695.293307175903</v>
      </c>
      <c r="B655" s="556" t="s">
        <v>1208</v>
      </c>
    </row>
    <row r="656" spans="1:2" ht="16">
      <c r="A656" s="60"/>
      <c r="B656" s="556" t="s">
        <v>1209</v>
      </c>
    </row>
    <row r="657" spans="1:2" ht="16">
      <c r="A657" s="60"/>
      <c r="B657" s="556" t="s">
        <v>1215</v>
      </c>
    </row>
    <row r="658" spans="1:2" ht="16">
      <c r="A658" s="60"/>
      <c r="B658" s="556" t="s">
        <v>1216</v>
      </c>
    </row>
    <row r="659" spans="1:2" ht="16">
      <c r="A659" s="60"/>
      <c r="B659" s="556" t="s">
        <v>1217</v>
      </c>
    </row>
    <row r="660" spans="1:2" ht="16">
      <c r="A660" s="60"/>
      <c r="B660" s="556" t="s">
        <v>1219</v>
      </c>
    </row>
    <row r="661" spans="1:2" ht="16">
      <c r="A661" s="60"/>
      <c r="B661" s="556" t="s">
        <v>1223</v>
      </c>
    </row>
    <row r="662" spans="1:2" ht="16">
      <c r="A662" s="60"/>
      <c r="B662" s="556" t="s">
        <v>1224</v>
      </c>
    </row>
    <row r="663" spans="1:2" ht="16">
      <c r="A663" s="60"/>
      <c r="B663" s="556" t="s">
        <v>1225</v>
      </c>
    </row>
    <row r="664" spans="1:2" ht="16">
      <c r="A664" s="60"/>
      <c r="B664" s="556" t="s">
        <v>1226</v>
      </c>
    </row>
    <row r="665" spans="1:2" ht="16">
      <c r="A665" s="60"/>
      <c r="B665" s="556" t="s">
        <v>1229</v>
      </c>
    </row>
    <row r="666" spans="1:2" ht="16">
      <c r="A666" s="60"/>
      <c r="B666" s="556" t="s">
        <v>1231</v>
      </c>
    </row>
    <row r="667" spans="1:2" ht="16">
      <c r="A667" s="60"/>
      <c r="B667" s="556" t="s">
        <v>1822</v>
      </c>
    </row>
    <row r="668" spans="1:2" ht="16">
      <c r="A668" s="60"/>
      <c r="B668" s="556" t="s">
        <v>1236</v>
      </c>
    </row>
    <row r="669" spans="1:2" ht="16">
      <c r="A669" s="60"/>
      <c r="B669" s="556" t="s">
        <v>1237</v>
      </c>
    </row>
    <row r="670" spans="1:2" ht="16">
      <c r="A670" s="60"/>
      <c r="B670" s="556" t="s">
        <v>1239</v>
      </c>
    </row>
    <row r="671" spans="1:2" ht="16">
      <c r="A671" s="60"/>
      <c r="B671" s="556" t="s">
        <v>1823</v>
      </c>
    </row>
    <row r="672" spans="1:2" ht="16">
      <c r="A672" s="60"/>
      <c r="B672" s="556" t="s">
        <v>1248</v>
      </c>
    </row>
    <row r="673" spans="1:2" ht="16">
      <c r="A673" s="60"/>
      <c r="B673" s="556" t="s">
        <v>1249</v>
      </c>
    </row>
    <row r="674" spans="1:2" ht="16">
      <c r="A674" s="60"/>
      <c r="B674" s="556" t="s">
        <v>1252</v>
      </c>
    </row>
    <row r="675" spans="1:2" ht="16">
      <c r="A675" s="60"/>
      <c r="B675" s="556" t="s">
        <v>1253</v>
      </c>
    </row>
    <row r="676" spans="1:2" ht="16">
      <c r="A676" s="60"/>
      <c r="B676" s="556" t="s">
        <v>1842</v>
      </c>
    </row>
    <row r="677" spans="1:2" ht="16">
      <c r="A677" s="60"/>
      <c r="B677" s="556" t="s">
        <v>1843</v>
      </c>
    </row>
    <row r="678" spans="1:2" ht="16">
      <c r="A678" s="60"/>
      <c r="B678" s="556" t="s">
        <v>1844</v>
      </c>
    </row>
    <row r="679" spans="1:2" ht="16">
      <c r="A679" s="60"/>
      <c r="B679" s="556" t="s">
        <v>1255</v>
      </c>
    </row>
    <row r="680" spans="1:2" ht="16">
      <c r="A680" s="60"/>
      <c r="B680" s="556" t="s">
        <v>1845</v>
      </c>
    </row>
    <row r="681" spans="1:2" ht="16">
      <c r="A681" s="60">
        <v>44702.3631739583</v>
      </c>
      <c r="B681" s="556" t="s">
        <v>1254</v>
      </c>
    </row>
    <row r="682" spans="1:2" ht="16">
      <c r="A682" s="60"/>
      <c r="B682" s="556" t="s">
        <v>1256</v>
      </c>
    </row>
    <row r="683" spans="1:2" ht="16">
      <c r="A683" s="60"/>
      <c r="B683" s="556" t="s">
        <v>1846</v>
      </c>
    </row>
    <row r="684" spans="1:2" ht="16">
      <c r="A684" s="60"/>
      <c r="B684" s="556" t="s">
        <v>1257</v>
      </c>
    </row>
    <row r="685" spans="1:2" ht="16">
      <c r="A685" s="60"/>
      <c r="B685" s="556" t="s">
        <v>1258</v>
      </c>
    </row>
    <row r="686" spans="1:2" ht="16">
      <c r="A686" s="60"/>
      <c r="B686" s="556" t="s">
        <v>1259</v>
      </c>
    </row>
    <row r="687" spans="1:2" ht="16">
      <c r="A687" s="60"/>
      <c r="B687" s="556" t="s">
        <v>1260</v>
      </c>
    </row>
    <row r="688" spans="1:2" ht="16">
      <c r="A688" s="60"/>
      <c r="B688" s="556" t="s">
        <v>1261</v>
      </c>
    </row>
    <row r="689" spans="1:2" ht="16">
      <c r="A689" s="60"/>
      <c r="B689" s="556" t="s">
        <v>1262</v>
      </c>
    </row>
    <row r="690" spans="1:2" ht="16">
      <c r="A690" s="60">
        <v>44703.266848958301</v>
      </c>
      <c r="B690" s="556" t="s">
        <v>1264</v>
      </c>
    </row>
    <row r="691" spans="1:2" ht="16">
      <c r="A691" s="60">
        <v>44703.624582291697</v>
      </c>
      <c r="B691" s="556" t="s">
        <v>1266</v>
      </c>
    </row>
    <row r="692" spans="1:2" ht="16">
      <c r="A692" s="60"/>
      <c r="B692" s="556" t="s">
        <v>1267</v>
      </c>
    </row>
    <row r="693" spans="1:2" ht="16">
      <c r="A693" s="60"/>
      <c r="B693" s="556" t="s">
        <v>1269</v>
      </c>
    </row>
    <row r="694" spans="1:2" ht="16">
      <c r="A694" s="60">
        <v>44718.459594213004</v>
      </c>
      <c r="B694" s="556" t="s">
        <v>1824</v>
      </c>
    </row>
    <row r="695" spans="1:2" ht="16">
      <c r="A695" s="60"/>
      <c r="B695" s="556" t="s">
        <v>1270</v>
      </c>
    </row>
    <row r="696" spans="1:2" ht="16">
      <c r="A696" s="60"/>
      <c r="B696" s="556" t="s">
        <v>1271</v>
      </c>
    </row>
    <row r="697" spans="1:2" ht="16">
      <c r="A697" s="60"/>
      <c r="B697" s="556" t="s">
        <v>1272</v>
      </c>
    </row>
    <row r="698" spans="1:2" ht="16">
      <c r="A698" s="60"/>
      <c r="B698" s="556" t="s">
        <v>1273</v>
      </c>
    </row>
    <row r="699" spans="1:2" ht="16">
      <c r="A699" s="60"/>
      <c r="B699" s="556" t="s">
        <v>1275</v>
      </c>
    </row>
    <row r="700" spans="1:2" ht="32">
      <c r="A700" s="60"/>
      <c r="B700" s="556" t="s">
        <v>1276</v>
      </c>
    </row>
    <row r="701" spans="1:2" ht="16">
      <c r="A701" s="60"/>
      <c r="B701" s="556" t="s">
        <v>1285</v>
      </c>
    </row>
    <row r="702" spans="1:2" ht="16">
      <c r="A702" s="60"/>
      <c r="B702" s="556" t="s">
        <v>1290</v>
      </c>
    </row>
    <row r="703" spans="1:2" ht="16">
      <c r="A703" s="60">
        <v>44722.264768055597</v>
      </c>
      <c r="B703" s="556" t="s">
        <v>1296</v>
      </c>
    </row>
    <row r="704" spans="1:2" ht="16">
      <c r="A704" s="60"/>
      <c r="B704" s="556" t="s">
        <v>1297</v>
      </c>
    </row>
    <row r="705" spans="1:2" ht="16">
      <c r="A705" s="60">
        <v>44723.265874421297</v>
      </c>
      <c r="B705" s="556" t="s">
        <v>1298</v>
      </c>
    </row>
    <row r="706" spans="1:2" ht="16">
      <c r="A706" s="60"/>
      <c r="B706" s="556" t="s">
        <v>1314</v>
      </c>
    </row>
    <row r="707" spans="1:2" ht="16">
      <c r="A707" s="60"/>
      <c r="B707" s="556" t="s">
        <v>1315</v>
      </c>
    </row>
    <row r="708" spans="1:2" ht="16">
      <c r="A708" s="60"/>
      <c r="B708" s="556" t="s">
        <v>1317</v>
      </c>
    </row>
    <row r="709" spans="1:2" ht="16">
      <c r="A709" s="60"/>
      <c r="B709" s="556" t="s">
        <v>1319</v>
      </c>
    </row>
    <row r="710" spans="1:2" ht="16">
      <c r="A710" s="60"/>
      <c r="B710" s="556" t="s">
        <v>1320</v>
      </c>
    </row>
    <row r="711" spans="1:2" ht="16">
      <c r="A711" s="60"/>
      <c r="B711" s="556" t="s">
        <v>1321</v>
      </c>
    </row>
    <row r="712" spans="1:2" ht="16">
      <c r="A712" s="60"/>
      <c r="B712" s="556" t="s">
        <v>1322</v>
      </c>
    </row>
    <row r="713" spans="1:2" ht="16">
      <c r="A713" s="60"/>
      <c r="B713" s="556" t="s">
        <v>1323</v>
      </c>
    </row>
    <row r="714" spans="1:2" ht="16">
      <c r="A714" s="60"/>
      <c r="B714" s="556" t="s">
        <v>1325</v>
      </c>
    </row>
    <row r="715" spans="1:2" ht="16">
      <c r="A715" s="60"/>
      <c r="B715" s="556" t="s">
        <v>1327</v>
      </c>
    </row>
    <row r="716" spans="1:2" ht="16">
      <c r="A716" s="60"/>
      <c r="B716" s="556" t="s">
        <v>1328</v>
      </c>
    </row>
    <row r="717" spans="1:2" ht="16">
      <c r="A717" s="60"/>
      <c r="B717" s="556" t="s">
        <v>1329</v>
      </c>
    </row>
    <row r="718" spans="1:2" ht="16">
      <c r="A718" s="60"/>
      <c r="B718" s="556" t="s">
        <v>1332</v>
      </c>
    </row>
    <row r="719" spans="1:2" ht="16">
      <c r="A719" s="60"/>
      <c r="B719" s="556" t="s">
        <v>1336</v>
      </c>
    </row>
    <row r="720" spans="1:2" ht="16">
      <c r="A720" s="60">
        <v>44734.428667013897</v>
      </c>
      <c r="B720" s="556" t="s">
        <v>1337</v>
      </c>
    </row>
    <row r="721" spans="1:2" ht="16">
      <c r="A721" s="60"/>
      <c r="B721" s="556" t="s">
        <v>1338</v>
      </c>
    </row>
    <row r="722" spans="1:2" ht="16">
      <c r="A722" s="60"/>
      <c r="B722" s="556" t="s">
        <v>1339</v>
      </c>
    </row>
    <row r="723" spans="1:2" ht="16">
      <c r="A723" s="60"/>
      <c r="B723" s="556" t="s">
        <v>1341</v>
      </c>
    </row>
    <row r="724" spans="1:2" ht="16">
      <c r="A724" s="60"/>
      <c r="B724" s="556" t="s">
        <v>1342</v>
      </c>
    </row>
    <row r="725" spans="1:2" ht="16">
      <c r="A725" s="60"/>
      <c r="B725" s="556" t="s">
        <v>1343</v>
      </c>
    </row>
    <row r="726" spans="1:2" ht="16">
      <c r="A726" s="60"/>
      <c r="B726" s="556" t="s">
        <v>1344</v>
      </c>
    </row>
    <row r="727" spans="1:2" ht="16">
      <c r="A727" s="60"/>
      <c r="B727" s="556" t="s">
        <v>1345</v>
      </c>
    </row>
    <row r="728" spans="1:2" ht="16">
      <c r="A728" s="60"/>
      <c r="B728" s="556" t="s">
        <v>1348</v>
      </c>
    </row>
    <row r="729" spans="1:2" ht="16">
      <c r="A729" s="60"/>
      <c r="B729" s="556" t="s">
        <v>1350</v>
      </c>
    </row>
    <row r="730" spans="1:2" ht="16">
      <c r="A730" s="60"/>
      <c r="B730" s="556" t="s">
        <v>1357</v>
      </c>
    </row>
    <row r="731" spans="1:2" ht="16">
      <c r="A731" s="60"/>
      <c r="B731" s="556" t="s">
        <v>1386</v>
      </c>
    </row>
    <row r="732" spans="1:2" ht="16">
      <c r="A732" s="60"/>
      <c r="B732" s="556" t="s">
        <v>1387</v>
      </c>
    </row>
    <row r="733" spans="1:2" ht="16">
      <c r="A733" s="60"/>
      <c r="B733" s="556" t="s">
        <v>1388</v>
      </c>
    </row>
    <row r="734" spans="1:2" ht="16">
      <c r="A734" s="60"/>
      <c r="B734" s="556" t="s">
        <v>1389</v>
      </c>
    </row>
    <row r="735" spans="1:2" ht="16">
      <c r="A735" s="60"/>
      <c r="B735" s="556" t="s">
        <v>1390</v>
      </c>
    </row>
    <row r="736" spans="1:2" ht="16">
      <c r="A736" s="60"/>
      <c r="B736" s="556" t="s">
        <v>1391</v>
      </c>
    </row>
    <row r="737" spans="1:2" ht="16">
      <c r="A737" s="60"/>
      <c r="B737" s="556" t="s">
        <v>1406</v>
      </c>
    </row>
    <row r="738" spans="1:2" ht="16">
      <c r="A738" s="60"/>
      <c r="B738" s="556" t="s">
        <v>1392</v>
      </c>
    </row>
    <row r="739" spans="1:2" ht="16">
      <c r="A739" s="60"/>
      <c r="B739" s="556" t="s">
        <v>1393</v>
      </c>
    </row>
    <row r="740" spans="1:2" ht="16">
      <c r="A740" s="60"/>
      <c r="B740" s="556" t="s">
        <v>1398</v>
      </c>
    </row>
    <row r="741" spans="1:2" ht="16">
      <c r="A741" s="60" t="s">
        <v>880</v>
      </c>
      <c r="B741" s="556" t="s">
        <v>1404</v>
      </c>
    </row>
    <row r="742" spans="1:2" ht="16">
      <c r="A742" s="60">
        <v>44767.223640393502</v>
      </c>
      <c r="B742" s="556" t="s">
        <v>1405</v>
      </c>
    </row>
    <row r="743" spans="1:2" ht="16">
      <c r="A743" s="60"/>
      <c r="B743" s="556" t="s">
        <v>1407</v>
      </c>
    </row>
    <row r="744" spans="1:2" ht="16">
      <c r="A744" s="60">
        <v>44770.517847453702</v>
      </c>
      <c r="B744" s="556" t="s">
        <v>1408</v>
      </c>
    </row>
    <row r="745" spans="1:2" ht="16">
      <c r="A745" s="60"/>
      <c r="B745" s="556" t="s">
        <v>1409</v>
      </c>
    </row>
    <row r="746" spans="1:2" ht="16">
      <c r="A746" s="60"/>
      <c r="B746" s="556" t="s">
        <v>1410</v>
      </c>
    </row>
    <row r="747" spans="1:2" ht="16">
      <c r="A747" s="60">
        <v>44823.350017129596</v>
      </c>
      <c r="B747" s="556" t="s">
        <v>1412</v>
      </c>
    </row>
    <row r="748" spans="1:2" ht="16">
      <c r="A748" s="60"/>
      <c r="B748" s="556" t="s">
        <v>1413</v>
      </c>
    </row>
    <row r="749" spans="1:2" ht="16">
      <c r="A749" s="60"/>
      <c r="B749" s="556" t="s">
        <v>1492</v>
      </c>
    </row>
    <row r="750" spans="1:2" ht="16">
      <c r="A750" s="60"/>
      <c r="B750" s="556" t="s">
        <v>1493</v>
      </c>
    </row>
    <row r="751" spans="1:2" ht="16">
      <c r="A751" s="60"/>
      <c r="B751" s="556" t="s">
        <v>1458</v>
      </c>
    </row>
    <row r="752" spans="1:2" ht="16">
      <c r="A752" s="60"/>
      <c r="B752" s="556" t="s">
        <v>1483</v>
      </c>
    </row>
    <row r="753" spans="1:2" ht="16">
      <c r="A753" s="60">
        <v>44831.614648842602</v>
      </c>
      <c r="B753" s="556" t="s">
        <v>1486</v>
      </c>
    </row>
    <row r="754" spans="1:2" ht="16">
      <c r="A754" s="60"/>
      <c r="B754" s="556" t="s">
        <v>1491</v>
      </c>
    </row>
    <row r="755" spans="1:2" ht="16">
      <c r="A755" s="60"/>
      <c r="B755" s="556" t="s">
        <v>1490</v>
      </c>
    </row>
    <row r="756" spans="1:2" ht="16">
      <c r="A756" s="60"/>
      <c r="B756" s="556" t="s">
        <v>1494</v>
      </c>
    </row>
    <row r="757" spans="1:2" ht="16">
      <c r="A757" s="60"/>
      <c r="B757" s="556" t="s">
        <v>1495</v>
      </c>
    </row>
    <row r="758" spans="1:2" ht="16">
      <c r="A758" s="60"/>
      <c r="B758" s="556" t="s">
        <v>1496</v>
      </c>
    </row>
    <row r="759" spans="1:2" ht="16">
      <c r="A759" s="60"/>
      <c r="B759" s="556" t="s">
        <v>1497</v>
      </c>
    </row>
    <row r="760" spans="1:2" ht="16">
      <c r="A760" s="60">
        <v>44833.2881142361</v>
      </c>
      <c r="B760" s="556" t="s">
        <v>1500</v>
      </c>
    </row>
    <row r="761" spans="1:2" ht="16">
      <c r="A761" s="60"/>
      <c r="B761" s="556" t="s">
        <v>1509</v>
      </c>
    </row>
    <row r="762" spans="1:2" ht="16">
      <c r="A762" s="60"/>
      <c r="B762" s="556" t="s">
        <v>1510</v>
      </c>
    </row>
    <row r="763" spans="1:2" ht="16">
      <c r="A763" s="60"/>
      <c r="B763" s="556" t="s">
        <v>1511</v>
      </c>
    </row>
    <row r="764" spans="1:2" ht="16">
      <c r="A764" s="60"/>
      <c r="B764" s="556" t="s">
        <v>1512</v>
      </c>
    </row>
    <row r="765" spans="1:2" ht="16">
      <c r="A765" s="60">
        <v>44834.928558796302</v>
      </c>
      <c r="B765" s="556" t="s">
        <v>1513</v>
      </c>
    </row>
    <row r="766" spans="1:2" ht="16">
      <c r="A766" s="60"/>
      <c r="B766" s="556" t="s">
        <v>1514</v>
      </c>
    </row>
    <row r="767" spans="1:2" ht="16">
      <c r="A767" s="60"/>
      <c r="B767" s="556" t="s">
        <v>1515</v>
      </c>
    </row>
    <row r="768" spans="1:2" ht="16">
      <c r="A768" s="60"/>
      <c r="B768" s="556" t="s">
        <v>1516</v>
      </c>
    </row>
    <row r="769" spans="1:2" ht="16">
      <c r="A769" s="60">
        <v>44836.551035995399</v>
      </c>
      <c r="B769" s="556" t="s">
        <v>1517</v>
      </c>
    </row>
    <row r="770" spans="1:2" ht="16">
      <c r="A770" s="60">
        <v>44838.535451504598</v>
      </c>
      <c r="B770" s="556" t="s">
        <v>1518</v>
      </c>
    </row>
    <row r="771" spans="1:2" ht="16">
      <c r="A771" s="60"/>
      <c r="B771" s="556" t="s">
        <v>1519</v>
      </c>
    </row>
    <row r="772" spans="1:2" ht="16">
      <c r="A772" s="60"/>
      <c r="B772" s="556" t="s">
        <v>1825</v>
      </c>
    </row>
    <row r="773" spans="1:2" ht="16">
      <c r="A773" s="60"/>
      <c r="B773" s="556" t="s">
        <v>1525</v>
      </c>
    </row>
    <row r="774" spans="1:2" ht="16">
      <c r="A774" s="60"/>
      <c r="B774" s="556" t="s">
        <v>1826</v>
      </c>
    </row>
    <row r="775" spans="1:2" ht="16">
      <c r="A775" s="60"/>
      <c r="B775" s="556" t="s">
        <v>1527</v>
      </c>
    </row>
    <row r="776" spans="1:2" ht="16">
      <c r="A776" s="60"/>
      <c r="B776" s="556" t="s">
        <v>1528</v>
      </c>
    </row>
    <row r="777" spans="1:2" ht="16">
      <c r="A777" s="60"/>
      <c r="B777" s="556" t="s">
        <v>1529</v>
      </c>
    </row>
    <row r="778" spans="1:2" ht="16">
      <c r="A778" s="60"/>
      <c r="B778" s="556" t="s">
        <v>1530</v>
      </c>
    </row>
    <row r="779" spans="1:2" ht="16">
      <c r="A779" s="60">
        <v>44840.297718634298</v>
      </c>
      <c r="B779" s="556" t="s">
        <v>1531</v>
      </c>
    </row>
    <row r="780" spans="1:2" ht="16">
      <c r="A780" s="60"/>
      <c r="B780" s="556" t="s">
        <v>1534</v>
      </c>
    </row>
    <row r="781" spans="1:2" ht="16">
      <c r="A781" s="60"/>
      <c r="B781" s="556" t="s">
        <v>1827</v>
      </c>
    </row>
    <row r="782" spans="1:2" ht="16">
      <c r="A782" s="60">
        <v>44841.721172800899</v>
      </c>
      <c r="B782" s="556" t="s">
        <v>1847</v>
      </c>
    </row>
    <row r="783" spans="1:2" ht="16">
      <c r="A783" s="60"/>
      <c r="B783" s="556" t="s">
        <v>1535</v>
      </c>
    </row>
    <row r="784" spans="1:2" ht="16">
      <c r="A784" s="60"/>
      <c r="B784" s="556" t="s">
        <v>1828</v>
      </c>
    </row>
    <row r="785" spans="1:2" ht="16">
      <c r="A785" s="60"/>
      <c r="B785" s="556" t="s">
        <v>1848</v>
      </c>
    </row>
    <row r="786" spans="1:2" ht="16">
      <c r="A786" s="60">
        <v>44844.5121202546</v>
      </c>
      <c r="B786" s="556" t="s">
        <v>1536</v>
      </c>
    </row>
    <row r="787" spans="1:2" ht="16">
      <c r="A787" s="60"/>
      <c r="B787" s="556" t="s">
        <v>1537</v>
      </c>
    </row>
    <row r="788" spans="1:2" ht="16">
      <c r="A788" s="60"/>
      <c r="B788" s="556" t="s">
        <v>1539</v>
      </c>
    </row>
    <row r="789" spans="1:2" ht="16">
      <c r="A789" s="60">
        <v>44844.813755092597</v>
      </c>
      <c r="B789" s="556" t="s">
        <v>1540</v>
      </c>
    </row>
    <row r="790" spans="1:2" ht="16">
      <c r="A790" s="60">
        <v>44874.625613541699</v>
      </c>
      <c r="B790" s="556" t="s">
        <v>1829</v>
      </c>
    </row>
    <row r="791" spans="1:2" ht="16">
      <c r="A791" s="60">
        <v>44886.6467738426</v>
      </c>
      <c r="B791" s="556" t="s">
        <v>1546</v>
      </c>
    </row>
    <row r="792" spans="1:2" ht="16">
      <c r="A792" s="60">
        <v>44888.808182870373</v>
      </c>
      <c r="B792" s="556" t="s">
        <v>1555</v>
      </c>
    </row>
    <row r="793" spans="1:2" ht="16">
      <c r="A793" s="60"/>
      <c r="B793" s="556" t="s">
        <v>1556</v>
      </c>
    </row>
    <row r="794" spans="1:2" ht="16">
      <c r="A794" s="60">
        <v>44891.8080976852</v>
      </c>
      <c r="B794" s="556" t="s">
        <v>1564</v>
      </c>
    </row>
    <row r="795" spans="1:2" ht="16">
      <c r="A795" s="60"/>
      <c r="B795" s="556" t="s">
        <v>1565</v>
      </c>
    </row>
    <row r="796" spans="1:2" ht="16">
      <c r="A796" s="60"/>
      <c r="B796" s="556" t="s">
        <v>1566</v>
      </c>
    </row>
    <row r="797" spans="1:2" ht="16">
      <c r="A797" s="60">
        <v>44999.702546990702</v>
      </c>
      <c r="B797" s="556" t="s">
        <v>1570</v>
      </c>
    </row>
    <row r="798" spans="1:2" ht="16">
      <c r="A798" s="60">
        <v>45010.453414236101</v>
      </c>
      <c r="B798" s="556" t="s">
        <v>1574</v>
      </c>
    </row>
    <row r="799" spans="1:2" ht="16">
      <c r="A799" s="60">
        <v>45069.737421180602</v>
      </c>
      <c r="B799" s="556" t="s">
        <v>1577</v>
      </c>
    </row>
    <row r="800" spans="1:2" ht="16">
      <c r="A800" s="60">
        <v>45071.392263078698</v>
      </c>
      <c r="B800" s="556" t="s">
        <v>1598</v>
      </c>
    </row>
    <row r="801" spans="1:2" ht="16">
      <c r="A801" s="60"/>
      <c r="B801" s="556" t="s">
        <v>1621</v>
      </c>
    </row>
    <row r="802" spans="1:2" ht="16">
      <c r="A802" s="60"/>
      <c r="B802" s="556" t="s">
        <v>1648</v>
      </c>
    </row>
    <row r="803" spans="1:2" ht="16">
      <c r="A803" s="60">
        <v>45072.921801273202</v>
      </c>
      <c r="B803" s="556" t="s">
        <v>1647</v>
      </c>
    </row>
    <row r="804" spans="1:2" ht="16">
      <c r="A804" s="60">
        <v>45073.275755208299</v>
      </c>
      <c r="B804" s="556" t="s">
        <v>1649</v>
      </c>
    </row>
    <row r="805" spans="1:2" ht="16">
      <c r="A805" s="60"/>
      <c r="B805" s="556" t="s">
        <v>1651</v>
      </c>
    </row>
    <row r="806" spans="1:2" ht="16">
      <c r="A806" s="60"/>
      <c r="B806" s="556" t="s">
        <v>1667</v>
      </c>
    </row>
    <row r="807" spans="1:2" ht="16">
      <c r="A807" s="60"/>
      <c r="B807" s="556" t="s">
        <v>1687</v>
      </c>
    </row>
    <row r="808" spans="1:2" ht="16">
      <c r="A808" s="60"/>
      <c r="B808" s="556" t="s">
        <v>1690</v>
      </c>
    </row>
    <row r="809" spans="1:2" ht="16">
      <c r="A809" s="60"/>
      <c r="B809" s="556" t="s">
        <v>1692</v>
      </c>
    </row>
    <row r="810" spans="1:2" ht="16">
      <c r="A810" s="60"/>
      <c r="B810" s="556" t="s">
        <v>1693</v>
      </c>
    </row>
    <row r="811" spans="1:2" ht="16">
      <c r="A811" s="60">
        <v>45078.791273379597</v>
      </c>
      <c r="B811" s="556" t="s">
        <v>1736</v>
      </c>
    </row>
    <row r="812" spans="1:2" ht="16">
      <c r="A812" s="60"/>
      <c r="B812" s="556" t="s">
        <v>1735</v>
      </c>
    </row>
    <row r="813" spans="1:2" ht="16">
      <c r="A813" s="60"/>
      <c r="B813" s="556" t="s">
        <v>1830</v>
      </c>
    </row>
    <row r="814" spans="1:2" ht="16">
      <c r="A814" s="60"/>
      <c r="B814" s="556" t="s">
        <v>1831</v>
      </c>
    </row>
    <row r="815" spans="1:2" ht="16">
      <c r="A815" s="60">
        <v>45080.517026273097</v>
      </c>
      <c r="B815" s="556" t="s">
        <v>1738</v>
      </c>
    </row>
    <row r="816" spans="1:2" ht="16">
      <c r="A816" s="60"/>
      <c r="B816" s="556" t="s">
        <v>1739</v>
      </c>
    </row>
    <row r="817" spans="1:2" ht="16">
      <c r="A817" s="60"/>
      <c r="B817" s="556" t="s">
        <v>1740</v>
      </c>
    </row>
    <row r="818" spans="1:2" ht="16">
      <c r="A818" s="60"/>
      <c r="B818" s="556" t="s">
        <v>1741</v>
      </c>
    </row>
    <row r="819" spans="1:2" ht="16">
      <c r="A819" s="60">
        <v>45081.396817245397</v>
      </c>
      <c r="B819" s="556" t="s">
        <v>1742</v>
      </c>
    </row>
    <row r="820" spans="1:2" ht="16">
      <c r="A820" s="60"/>
      <c r="B820" s="556" t="s">
        <v>1744</v>
      </c>
    </row>
    <row r="821" spans="1:2" ht="16">
      <c r="A821" s="60"/>
      <c r="B821" s="556" t="s">
        <v>1745</v>
      </c>
    </row>
    <row r="822" spans="1:2" ht="16">
      <c r="A822" s="60"/>
      <c r="B822" s="556" t="s">
        <v>1746</v>
      </c>
    </row>
    <row r="823" spans="1:2" ht="16">
      <c r="A823" s="60">
        <v>45082.499787615699</v>
      </c>
      <c r="B823" s="556" t="s">
        <v>1747</v>
      </c>
    </row>
    <row r="824" spans="1:2" ht="16">
      <c r="A824" s="60">
        <v>45083.433228819398</v>
      </c>
      <c r="B824" s="556" t="s">
        <v>1748</v>
      </c>
    </row>
    <row r="825" spans="1:2" ht="16">
      <c r="A825" s="60"/>
      <c r="B825" s="556" t="s">
        <v>1751</v>
      </c>
    </row>
    <row r="826" spans="1:2" ht="16">
      <c r="A826" s="60"/>
      <c r="B826" s="556" t="s">
        <v>1756</v>
      </c>
    </row>
    <row r="827" spans="1:2" ht="16">
      <c r="A827" s="60"/>
      <c r="B827" s="556" t="s">
        <v>1752</v>
      </c>
    </row>
    <row r="828" spans="1:2" ht="16">
      <c r="A828" s="60"/>
      <c r="B828" s="556" t="s">
        <v>1832</v>
      </c>
    </row>
    <row r="829" spans="1:2" ht="16">
      <c r="A829" s="60">
        <v>45084.4831037037</v>
      </c>
      <c r="B829" s="556" t="s">
        <v>1753</v>
      </c>
    </row>
    <row r="830" spans="1:2" ht="16">
      <c r="A830" s="60"/>
      <c r="B830" s="556" t="s">
        <v>1833</v>
      </c>
    </row>
    <row r="831" spans="1:2" ht="16">
      <c r="A831" s="60">
        <v>45086.311297222201</v>
      </c>
      <c r="B831" s="556" t="s">
        <v>1754</v>
      </c>
    </row>
    <row r="832" spans="1:2" ht="16">
      <c r="A832" s="60"/>
      <c r="B832" s="556" t="s">
        <v>1755</v>
      </c>
    </row>
    <row r="833" spans="1:2" ht="32">
      <c r="A833" s="60">
        <v>45087.385850810198</v>
      </c>
      <c r="B833" s="556" t="s">
        <v>1759</v>
      </c>
    </row>
    <row r="834" spans="1:2" ht="16">
      <c r="A834" s="60"/>
      <c r="B834" s="556" t="s">
        <v>1757</v>
      </c>
    </row>
    <row r="835" spans="1:2" ht="16">
      <c r="A835" s="60"/>
      <c r="B835" s="560" t="s">
        <v>1810</v>
      </c>
    </row>
    <row r="836" spans="1:2" ht="16">
      <c r="A836" s="60"/>
      <c r="B836" s="556" t="s">
        <v>1772</v>
      </c>
    </row>
    <row r="837" spans="1:2" ht="16">
      <c r="A837" s="60">
        <v>45088.334774189803</v>
      </c>
      <c r="B837" s="556" t="s">
        <v>1761</v>
      </c>
    </row>
    <row r="838" spans="1:2" ht="16">
      <c r="A838" s="60"/>
      <c r="B838" s="556" t="s">
        <v>1758</v>
      </c>
    </row>
    <row r="839" spans="1:2" ht="16">
      <c r="A839" s="60"/>
      <c r="B839" s="556" t="s">
        <v>1762</v>
      </c>
    </row>
    <row r="840" spans="1:2" ht="16">
      <c r="A840" s="60">
        <v>45090.898362731503</v>
      </c>
      <c r="B840" s="556" t="s">
        <v>1760</v>
      </c>
    </row>
    <row r="841" spans="1:2" ht="16">
      <c r="A841" s="60"/>
      <c r="B841" s="556" t="s">
        <v>1763</v>
      </c>
    </row>
    <row r="842" spans="1:2" ht="16">
      <c r="A842" s="60">
        <v>45091.306663888899</v>
      </c>
      <c r="B842" s="556" t="s">
        <v>1764</v>
      </c>
    </row>
    <row r="843" spans="1:2" ht="16">
      <c r="A843" s="60"/>
      <c r="B843" s="556" t="s">
        <v>1766</v>
      </c>
    </row>
    <row r="844" spans="1:2" ht="16">
      <c r="A844" s="60"/>
      <c r="B844" s="556" t="s">
        <v>1767</v>
      </c>
    </row>
    <row r="845" spans="1:2" ht="16">
      <c r="A845" s="60">
        <v>45092.881522569398</v>
      </c>
      <c r="B845" s="556" t="s">
        <v>1768</v>
      </c>
    </row>
    <row r="846" spans="1:2" ht="16">
      <c r="A846" s="60">
        <v>45098.464364699103</v>
      </c>
      <c r="B846" s="556" t="s">
        <v>1770</v>
      </c>
    </row>
    <row r="847" spans="1:2" ht="32">
      <c r="A847" s="60">
        <v>45099.812611805603</v>
      </c>
      <c r="B847" s="556" t="s">
        <v>1769</v>
      </c>
    </row>
    <row r="848" spans="1:2" ht="16">
      <c r="A848" s="60"/>
      <c r="B848" s="556" t="s">
        <v>1771</v>
      </c>
    </row>
    <row r="849" spans="1:2" ht="16">
      <c r="A849" s="60"/>
      <c r="B849" s="556" t="s">
        <v>1834</v>
      </c>
    </row>
    <row r="850" spans="1:2" ht="16">
      <c r="A850" s="60">
        <v>45100.342025231497</v>
      </c>
      <c r="B850" s="556" t="s">
        <v>1773</v>
      </c>
    </row>
    <row r="851" spans="1:2" ht="16">
      <c r="A851" s="60">
        <v>45114.622334953703</v>
      </c>
      <c r="B851" s="556" t="s">
        <v>1775</v>
      </c>
    </row>
    <row r="852" spans="1:2" ht="16">
      <c r="A852" s="60">
        <v>45120.589590625001</v>
      </c>
      <c r="B852" s="556" t="s">
        <v>1790</v>
      </c>
    </row>
    <row r="853" spans="1:2" ht="32">
      <c r="A853" s="60">
        <v>45120.803916782403</v>
      </c>
      <c r="B853" s="556" t="s">
        <v>1809</v>
      </c>
    </row>
    <row r="854" spans="1:2" ht="16">
      <c r="A854" s="60"/>
      <c r="B854" s="556" t="s">
        <v>1798</v>
      </c>
    </row>
    <row r="855" spans="1:2" ht="16">
      <c r="A855" s="60"/>
      <c r="B855" s="556" t="s">
        <v>1803</v>
      </c>
    </row>
    <row r="856" spans="1:2" ht="16">
      <c r="A856" s="60"/>
      <c r="B856" s="556" t="s">
        <v>1804</v>
      </c>
    </row>
    <row r="857" spans="1:2" ht="16">
      <c r="A857" s="60">
        <v>45123.317289120401</v>
      </c>
      <c r="B857" s="556" t="s">
        <v>1808</v>
      </c>
    </row>
    <row r="858" spans="1:2" ht="16">
      <c r="A858" s="60"/>
      <c r="B858" s="556" t="s">
        <v>1807</v>
      </c>
    </row>
    <row r="859" spans="1:2" ht="48">
      <c r="A859" s="60">
        <v>45123.712809837998</v>
      </c>
      <c r="B859" s="556" t="s">
        <v>1806</v>
      </c>
    </row>
    <row r="860" spans="1:2" ht="16">
      <c r="A860" s="60"/>
      <c r="B860" s="556" t="s">
        <v>1805</v>
      </c>
    </row>
    <row r="861" spans="1:2" ht="16">
      <c r="A861" s="60">
        <v>45124.569358101799</v>
      </c>
      <c r="B861" s="6" t="s">
        <v>1811</v>
      </c>
    </row>
    <row r="862" spans="1:2" ht="16">
      <c r="A862" s="60">
        <v>45126.7630130787</v>
      </c>
      <c r="B862" s="6" t="s">
        <v>1812</v>
      </c>
    </row>
    <row r="863" spans="1:2" ht="16">
      <c r="A863" s="60"/>
      <c r="B863" s="6" t="s">
        <v>1813</v>
      </c>
    </row>
    <row r="864" spans="1:2" ht="16">
      <c r="A864" s="60"/>
      <c r="B864" s="6" t="s">
        <v>1814</v>
      </c>
    </row>
    <row r="865" spans="1:2" ht="16">
      <c r="A865" s="60"/>
      <c r="B865" s="6" t="s">
        <v>1815</v>
      </c>
    </row>
    <row r="866" spans="1:2" ht="16">
      <c r="A866" s="60"/>
      <c r="B866" s="6" t="s">
        <v>1816</v>
      </c>
    </row>
    <row r="867" spans="1:2" ht="16">
      <c r="A867" s="60"/>
      <c r="B867" s="6" t="s">
        <v>1849</v>
      </c>
    </row>
    <row r="868" spans="1:2" ht="16">
      <c r="A868" s="60">
        <v>45130.319001273201</v>
      </c>
      <c r="B868" s="6" t="s">
        <v>1850</v>
      </c>
    </row>
    <row r="869" spans="1:2" ht="16">
      <c r="A869" s="60"/>
      <c r="B869" s="6" t="s">
        <v>1851</v>
      </c>
    </row>
    <row r="870" spans="1:2" ht="16">
      <c r="A870" s="60"/>
      <c r="B870" s="6" t="s">
        <v>1852</v>
      </c>
    </row>
    <row r="871" spans="1:2" ht="16">
      <c r="A871" s="60"/>
      <c r="B871" s="6" t="s">
        <v>1853</v>
      </c>
    </row>
    <row r="872" spans="1:2" ht="16">
      <c r="A872" s="60"/>
      <c r="B872" s="6" t="s">
        <v>1854</v>
      </c>
    </row>
    <row r="873" spans="1:2" ht="16">
      <c r="A873" s="60">
        <v>45137.506537731497</v>
      </c>
      <c r="B873" s="6" t="s">
        <v>1855</v>
      </c>
    </row>
    <row r="874" spans="1:2" ht="16">
      <c r="A874" s="60"/>
      <c r="B874" s="6" t="s">
        <v>1856</v>
      </c>
    </row>
    <row r="875" spans="1:2" ht="16">
      <c r="A875" s="60"/>
      <c r="B875" s="6" t="s">
        <v>1857</v>
      </c>
    </row>
    <row r="876" spans="1:2" ht="16">
      <c r="A876" s="60">
        <v>45153.715753703698</v>
      </c>
      <c r="B876" s="6" t="s">
        <v>1861</v>
      </c>
    </row>
    <row r="877" spans="1:2" ht="16">
      <c r="A877" s="60">
        <v>45157.397011226902</v>
      </c>
      <c r="B877" s="6" t="s">
        <v>1862</v>
      </c>
    </row>
    <row r="878" spans="1:2" ht="16">
      <c r="A878" s="60"/>
      <c r="B878" s="6" t="s">
        <v>1863</v>
      </c>
    </row>
    <row r="879" spans="1:2" ht="16">
      <c r="A879" s="60"/>
      <c r="B879" s="6" t="s">
        <v>1870</v>
      </c>
    </row>
    <row r="880" spans="1:2" ht="16">
      <c r="A880" s="60">
        <v>45158.304701273097</v>
      </c>
      <c r="B880" s="6" t="s">
        <v>1871</v>
      </c>
    </row>
    <row r="881" spans="1:2" ht="16">
      <c r="A881" s="60"/>
      <c r="B881" s="6" t="s">
        <v>1872</v>
      </c>
    </row>
    <row r="882" spans="1:2" ht="16">
      <c r="A882" s="60"/>
      <c r="B882" s="6" t="s">
        <v>1873</v>
      </c>
    </row>
    <row r="883" spans="1:2" ht="16">
      <c r="A883" s="60">
        <v>45185.569915046297</v>
      </c>
      <c r="B883" s="6" t="s">
        <v>1877</v>
      </c>
    </row>
    <row r="884" spans="1:2" ht="16">
      <c r="A884" s="60">
        <v>45213.910311458298</v>
      </c>
      <c r="B884" s="6" t="s">
        <v>1882</v>
      </c>
    </row>
    <row r="885" spans="1:2" ht="16">
      <c r="A885" s="60"/>
      <c r="B885" s="6" t="s">
        <v>1887</v>
      </c>
    </row>
    <row r="886" spans="1:2" ht="16">
      <c r="A886" s="60"/>
      <c r="B886" s="6" t="s">
        <v>1888</v>
      </c>
    </row>
    <row r="887" spans="1:2" ht="16">
      <c r="A887" s="60"/>
      <c r="B887" s="6" t="s">
        <v>1889</v>
      </c>
    </row>
    <row r="888" spans="1:2" ht="16">
      <c r="A888" s="60">
        <v>45253.620074074097</v>
      </c>
      <c r="B888" s="6" t="s">
        <v>1897</v>
      </c>
    </row>
    <row r="889" spans="1:2" ht="16">
      <c r="A889" s="60">
        <v>45264.3189704861</v>
      </c>
      <c r="B889" s="6" t="s">
        <v>1901</v>
      </c>
    </row>
    <row r="890" spans="1:2" ht="16">
      <c r="A890" s="60">
        <v>45266.488445254603</v>
      </c>
      <c r="B890" s="6" t="s">
        <v>1913</v>
      </c>
    </row>
    <row r="891" spans="1:2" ht="16">
      <c r="A891" s="60"/>
      <c r="B891" s="6" t="s">
        <v>1918</v>
      </c>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3"/>
      <c r="B1000" s="554"/>
      <c r="C1000" s="555"/>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1"/>
  <sheetViews>
    <sheetView workbookViewId="0">
      <pane xSplit="1" ySplit="2" topLeftCell="B57" activePane="bottomRight" state="frozen"/>
      <selection pane="topRight" activeCell="B1" sqref="B1"/>
      <selection pane="bottomLeft" activeCell="A3" sqref="A3"/>
      <selection pane="bottomRight" activeCell="A81" sqref="A81"/>
    </sheetView>
  </sheetViews>
  <sheetFormatPr baseColWidth="10" defaultColWidth="8.8320312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12" t="b">
        <v>0</v>
      </c>
      <c r="K4" s="12" t="b">
        <v>1</v>
      </c>
      <c r="L4" s="12" t="b">
        <v>0</v>
      </c>
      <c r="M4" s="17" t="s">
        <v>428</v>
      </c>
    </row>
    <row r="5" spans="1:13">
      <c r="A5" s="15" t="s">
        <v>1549</v>
      </c>
      <c r="B5" s="12" t="b">
        <v>1</v>
      </c>
      <c r="C5" s="12" t="b">
        <v>1</v>
      </c>
      <c r="D5" s="12" t="b">
        <v>1</v>
      </c>
      <c r="E5" s="12" t="b">
        <v>1</v>
      </c>
      <c r="F5" s="12" t="b">
        <v>1</v>
      </c>
      <c r="G5" s="12" t="b">
        <v>0</v>
      </c>
      <c r="H5" s="12" t="b">
        <v>0</v>
      </c>
      <c r="I5" s="12" t="b">
        <v>1</v>
      </c>
      <c r="J5" s="12" t="b">
        <v>0</v>
      </c>
      <c r="K5" s="12" t="b">
        <v>0</v>
      </c>
      <c r="L5" s="12" t="b">
        <v>0</v>
      </c>
      <c r="M5" s="17" t="s">
        <v>1550</v>
      </c>
    </row>
    <row r="6" spans="1:13">
      <c r="A6" s="15" t="s">
        <v>1551</v>
      </c>
      <c r="B6" s="12" t="b">
        <v>1</v>
      </c>
      <c r="C6" s="12" t="b">
        <v>1</v>
      </c>
      <c r="D6" s="12" t="b">
        <v>1</v>
      </c>
      <c r="E6" s="12" t="b">
        <v>1</v>
      </c>
      <c r="F6" s="12" t="b">
        <v>1</v>
      </c>
      <c r="G6" s="12" t="b">
        <v>0</v>
      </c>
      <c r="H6" s="12" t="b">
        <v>0</v>
      </c>
      <c r="I6" s="12" t="b">
        <v>1</v>
      </c>
      <c r="J6" s="12" t="b">
        <v>0</v>
      </c>
      <c r="K6" s="12" t="b">
        <v>0</v>
      </c>
      <c r="L6" s="12" t="b">
        <v>0</v>
      </c>
      <c r="M6" s="17" t="s">
        <v>1552</v>
      </c>
    </row>
    <row r="7" spans="1:13">
      <c r="A7" s="15" t="s">
        <v>1553</v>
      </c>
      <c r="B7" s="12" t="b">
        <v>1</v>
      </c>
      <c r="C7" s="12" t="b">
        <v>1</v>
      </c>
      <c r="D7" s="12" t="b">
        <v>1</v>
      </c>
      <c r="E7" s="12" t="b">
        <v>1</v>
      </c>
      <c r="F7" s="12" t="b">
        <v>1</v>
      </c>
      <c r="G7" s="12" t="b">
        <v>0</v>
      </c>
      <c r="H7" s="12" t="b">
        <v>0</v>
      </c>
      <c r="I7" s="12" t="b">
        <v>1</v>
      </c>
      <c r="J7" s="12" t="b">
        <v>0</v>
      </c>
      <c r="K7" s="12" t="b">
        <v>0</v>
      </c>
      <c r="L7" s="12" t="b">
        <v>0</v>
      </c>
      <c r="M7" s="17" t="s">
        <v>1554</v>
      </c>
    </row>
    <row r="8" spans="1:13">
      <c r="A8" s="15" t="s">
        <v>39</v>
      </c>
      <c r="B8" s="12" t="b">
        <v>1</v>
      </c>
      <c r="C8" s="12" t="b">
        <v>1</v>
      </c>
      <c r="D8" s="12" t="b">
        <v>1</v>
      </c>
      <c r="E8" s="12" t="b">
        <v>1</v>
      </c>
      <c r="F8" s="12" t="b">
        <v>1</v>
      </c>
      <c r="G8" s="12" t="b">
        <v>1</v>
      </c>
      <c r="H8" s="12" t="b">
        <v>1</v>
      </c>
      <c r="I8" s="12" t="b">
        <v>1</v>
      </c>
      <c r="J8" s="12" t="b">
        <v>0</v>
      </c>
      <c r="K8" s="12" t="b">
        <v>0</v>
      </c>
      <c r="L8" s="12" t="b">
        <v>0</v>
      </c>
      <c r="M8" s="17" t="s">
        <v>456</v>
      </c>
    </row>
    <row r="9" spans="1:13">
      <c r="A9" s="15" t="s">
        <v>1288</v>
      </c>
      <c r="B9" s="12" t="b">
        <v>1</v>
      </c>
      <c r="C9" s="12" t="b">
        <v>1</v>
      </c>
      <c r="D9" s="12" t="b">
        <v>1</v>
      </c>
      <c r="E9" s="12" t="b">
        <v>1</v>
      </c>
      <c r="F9" s="12" t="b">
        <v>1</v>
      </c>
      <c r="G9" s="12" t="b">
        <v>0</v>
      </c>
      <c r="H9" s="12" t="b">
        <v>0</v>
      </c>
      <c r="I9" s="12" t="b">
        <v>1</v>
      </c>
      <c r="J9" s="12" t="b">
        <v>0</v>
      </c>
      <c r="K9" s="12" t="b">
        <v>0</v>
      </c>
      <c r="L9" s="12" t="b">
        <v>0</v>
      </c>
      <c r="M9" s="17" t="s">
        <v>1289</v>
      </c>
    </row>
    <row r="10" spans="1:13">
      <c r="A10" s="15" t="s">
        <v>1498</v>
      </c>
      <c r="B10" s="12" t="b">
        <v>1</v>
      </c>
      <c r="C10" s="12" t="b">
        <v>1</v>
      </c>
      <c r="D10" s="12" t="b">
        <v>1</v>
      </c>
      <c r="E10" s="12" t="b">
        <v>1</v>
      </c>
      <c r="F10" s="12" t="b">
        <v>1</v>
      </c>
      <c r="G10" s="12" t="b">
        <v>0</v>
      </c>
      <c r="H10" s="12" t="b">
        <v>0</v>
      </c>
      <c r="I10" s="12" t="b">
        <v>1</v>
      </c>
      <c r="J10" s="12" t="b">
        <v>0</v>
      </c>
      <c r="K10" s="12" t="b">
        <v>0</v>
      </c>
      <c r="L10" s="12" t="b">
        <v>0</v>
      </c>
      <c r="M10" s="17" t="s">
        <v>1499</v>
      </c>
    </row>
    <row r="11" spans="1:13">
      <c r="A11" s="15" t="s">
        <v>40</v>
      </c>
      <c r="B11" s="12" t="b">
        <v>0</v>
      </c>
      <c r="C11" s="12" t="b">
        <v>0</v>
      </c>
      <c r="D11" s="12" t="b">
        <v>0</v>
      </c>
      <c r="E11" s="12" t="b">
        <v>0</v>
      </c>
      <c r="F11" s="12" t="b">
        <v>1</v>
      </c>
      <c r="G11" s="12" t="b">
        <v>0</v>
      </c>
      <c r="H11" s="12" t="b">
        <v>0</v>
      </c>
      <c r="I11" s="12" t="b">
        <v>0</v>
      </c>
      <c r="J11" s="12" t="b">
        <v>0</v>
      </c>
      <c r="K11" s="12" t="b">
        <v>0</v>
      </c>
      <c r="L11" s="12" t="b">
        <v>0</v>
      </c>
      <c r="M11" s="18" t="s">
        <v>429</v>
      </c>
    </row>
    <row r="12" spans="1:13">
      <c r="A12" s="315" t="s">
        <v>1168</v>
      </c>
      <c r="B12" s="316" t="b">
        <v>0</v>
      </c>
      <c r="C12" s="316" t="b">
        <v>1</v>
      </c>
      <c r="D12" s="316" t="b">
        <v>0</v>
      </c>
      <c r="E12" s="316" t="b">
        <v>0</v>
      </c>
      <c r="F12" s="316" t="b">
        <v>0</v>
      </c>
      <c r="G12" s="316" t="b">
        <v>0</v>
      </c>
      <c r="H12" s="316" t="b">
        <v>0</v>
      </c>
      <c r="I12" s="316" t="b">
        <v>1</v>
      </c>
      <c r="J12" s="317" t="b">
        <v>0</v>
      </c>
      <c r="K12" s="317" t="b">
        <v>0</v>
      </c>
      <c r="L12" s="317" t="b">
        <v>0</v>
      </c>
      <c r="M12" s="18" t="s">
        <v>1169</v>
      </c>
    </row>
    <row r="13" spans="1:13">
      <c r="A13" s="15" t="s">
        <v>1895</v>
      </c>
      <c r="B13" s="12" t="b">
        <v>1</v>
      </c>
      <c r="C13" s="12" t="b">
        <v>1</v>
      </c>
      <c r="D13" s="12" t="b">
        <v>1</v>
      </c>
      <c r="E13" s="12" t="b">
        <v>1</v>
      </c>
      <c r="F13" s="12" t="b">
        <v>1</v>
      </c>
      <c r="G13" s="12" t="b">
        <v>1</v>
      </c>
      <c r="H13" s="12" t="b">
        <v>1</v>
      </c>
      <c r="I13" s="12" t="b">
        <v>1</v>
      </c>
      <c r="J13" s="12" t="b">
        <v>1</v>
      </c>
      <c r="K13" s="12" t="b">
        <v>1</v>
      </c>
      <c r="L13" s="12" t="b">
        <v>0</v>
      </c>
      <c r="M13" s="18" t="s">
        <v>1896</v>
      </c>
    </row>
    <row r="14" spans="1:13">
      <c r="A14" s="15" t="s">
        <v>1202</v>
      </c>
      <c r="B14" s="12" t="b">
        <v>1</v>
      </c>
      <c r="C14" s="12" t="b">
        <v>1</v>
      </c>
      <c r="D14" s="12" t="b">
        <v>1</v>
      </c>
      <c r="E14" s="12" t="b">
        <v>1</v>
      </c>
      <c r="F14" s="12" t="b">
        <v>1</v>
      </c>
      <c r="G14" s="12" t="b">
        <v>1</v>
      </c>
      <c r="H14" s="12" t="b">
        <v>1</v>
      </c>
      <c r="I14" s="12" t="b">
        <v>1</v>
      </c>
      <c r="J14" s="12" t="b">
        <v>1</v>
      </c>
      <c r="K14" s="12" t="b">
        <v>1</v>
      </c>
      <c r="L14" s="12" t="b">
        <v>0</v>
      </c>
      <c r="M14" s="18" t="s">
        <v>1203</v>
      </c>
    </row>
    <row r="15" spans="1:13">
      <c r="A15" s="15" t="s">
        <v>41</v>
      </c>
      <c r="B15" s="12" t="b">
        <v>1</v>
      </c>
      <c r="C15" s="12" t="b">
        <v>1</v>
      </c>
      <c r="D15" s="12" t="b">
        <v>1</v>
      </c>
      <c r="E15" s="12" t="b">
        <v>0</v>
      </c>
      <c r="F15" s="12" t="b">
        <v>1</v>
      </c>
      <c r="G15" s="12" t="b">
        <v>1</v>
      </c>
      <c r="H15" s="12" t="b">
        <v>1</v>
      </c>
      <c r="I15" s="12" t="b">
        <v>0</v>
      </c>
      <c r="J15" s="12" t="b">
        <v>0</v>
      </c>
      <c r="K15" s="12" t="b">
        <v>0</v>
      </c>
      <c r="L15" s="12" t="b">
        <v>0</v>
      </c>
      <c r="M15" s="18" t="s">
        <v>457</v>
      </c>
    </row>
    <row r="16" spans="1:13">
      <c r="A16" s="15" t="s">
        <v>264</v>
      </c>
      <c r="B16" s="12" t="b">
        <v>1</v>
      </c>
      <c r="C16" s="12" t="b">
        <v>1</v>
      </c>
      <c r="D16" s="12" t="b">
        <v>1</v>
      </c>
      <c r="E16" s="12" t="b">
        <v>1</v>
      </c>
      <c r="F16" s="12" t="b">
        <v>1</v>
      </c>
      <c r="G16" s="12" t="b">
        <v>1</v>
      </c>
      <c r="H16" s="12" t="b">
        <v>1</v>
      </c>
      <c r="I16" s="12" t="b">
        <v>0</v>
      </c>
      <c r="J16" s="12" t="b">
        <v>0</v>
      </c>
      <c r="K16" s="12" t="b">
        <v>0</v>
      </c>
      <c r="L16" s="12" t="b">
        <v>0</v>
      </c>
      <c r="M16" s="18" t="s">
        <v>271</v>
      </c>
    </row>
    <row r="17" spans="1:13">
      <c r="A17" s="15" t="s">
        <v>265</v>
      </c>
      <c r="B17" s="12" t="b">
        <v>1</v>
      </c>
      <c r="C17" s="12" t="b">
        <v>1</v>
      </c>
      <c r="D17" s="12" t="b">
        <v>1</v>
      </c>
      <c r="E17" s="12" t="b">
        <v>1</v>
      </c>
      <c r="F17" s="12" t="b">
        <v>1</v>
      </c>
      <c r="G17" s="12" t="b">
        <v>1</v>
      </c>
      <c r="H17" s="12" t="b">
        <v>1</v>
      </c>
      <c r="I17" s="12" t="b">
        <v>0</v>
      </c>
      <c r="J17" s="12" t="b">
        <v>0</v>
      </c>
      <c r="K17" s="12" t="b">
        <v>0</v>
      </c>
      <c r="L17" s="12" t="b">
        <v>0</v>
      </c>
      <c r="M17" s="18" t="s">
        <v>272</v>
      </c>
    </row>
    <row r="18" spans="1:13">
      <c r="A18" s="15" t="s">
        <v>865</v>
      </c>
      <c r="B18" s="12" t="b">
        <v>1</v>
      </c>
      <c r="C18" s="12" t="b">
        <v>1</v>
      </c>
      <c r="D18" s="12" t="b">
        <v>1</v>
      </c>
      <c r="E18" s="12" t="b">
        <v>1</v>
      </c>
      <c r="F18" s="12" t="b">
        <v>1</v>
      </c>
      <c r="G18" s="12" t="b">
        <v>0</v>
      </c>
      <c r="H18" s="12" t="b">
        <v>0</v>
      </c>
      <c r="I18" s="12" t="b">
        <v>0</v>
      </c>
      <c r="J18" s="12" t="b">
        <v>0</v>
      </c>
      <c r="K18" s="12" t="b">
        <v>0</v>
      </c>
      <c r="L18" s="12" t="b">
        <v>0</v>
      </c>
      <c r="M18" s="18" t="s">
        <v>866</v>
      </c>
    </row>
    <row r="19" spans="1:13">
      <c r="A19" s="15" t="s">
        <v>807</v>
      </c>
      <c r="B19" s="12" t="b">
        <v>1</v>
      </c>
      <c r="C19" s="12" t="b">
        <v>1</v>
      </c>
      <c r="D19" s="12" t="b">
        <v>1</v>
      </c>
      <c r="E19" s="12" t="b">
        <v>0</v>
      </c>
      <c r="F19" s="12" t="b">
        <v>1</v>
      </c>
      <c r="G19" s="12" t="b">
        <v>0</v>
      </c>
      <c r="H19" s="12" t="b">
        <v>0</v>
      </c>
      <c r="I19" s="12" t="b">
        <v>0</v>
      </c>
      <c r="J19" s="12" t="b">
        <v>0</v>
      </c>
      <c r="K19" s="12" t="b">
        <v>0</v>
      </c>
      <c r="L19" s="12" t="b">
        <v>0</v>
      </c>
      <c r="M19" s="18" t="s">
        <v>868</v>
      </c>
    </row>
    <row r="20" spans="1:13">
      <c r="A20" s="15" t="s">
        <v>806</v>
      </c>
      <c r="B20" s="12" t="b">
        <v>1</v>
      </c>
      <c r="C20" s="12" t="b">
        <v>1</v>
      </c>
      <c r="D20" s="12" t="b">
        <v>1</v>
      </c>
      <c r="E20" s="12" t="b">
        <v>0</v>
      </c>
      <c r="F20" s="12" t="b">
        <v>1</v>
      </c>
      <c r="G20" s="12" t="b">
        <v>0</v>
      </c>
      <c r="H20" s="12" t="b">
        <v>0</v>
      </c>
      <c r="I20" s="12" t="b">
        <v>0</v>
      </c>
      <c r="J20" s="12" t="b">
        <v>0</v>
      </c>
      <c r="K20" s="12" t="b">
        <v>0</v>
      </c>
      <c r="L20" s="12" t="b">
        <v>0</v>
      </c>
      <c r="M20" s="18" t="s">
        <v>869</v>
      </c>
    </row>
    <row r="21" spans="1:13">
      <c r="A21" s="15" t="s">
        <v>808</v>
      </c>
      <c r="B21" s="12" t="b">
        <v>1</v>
      </c>
      <c r="C21" s="12" t="b">
        <v>1</v>
      </c>
      <c r="D21" s="12" t="b">
        <v>1</v>
      </c>
      <c r="E21" s="12" t="b">
        <v>0</v>
      </c>
      <c r="F21" s="12" t="b">
        <v>1</v>
      </c>
      <c r="G21" s="12" t="b">
        <v>1</v>
      </c>
      <c r="H21" s="12" t="b">
        <v>1</v>
      </c>
      <c r="I21" s="12" t="b">
        <v>0</v>
      </c>
      <c r="J21" s="12" t="b">
        <v>0</v>
      </c>
      <c r="K21" s="12" t="b">
        <v>0</v>
      </c>
      <c r="L21" s="12" t="b">
        <v>0</v>
      </c>
      <c r="M21" s="18" t="s">
        <v>870</v>
      </c>
    </row>
    <row r="22" spans="1:13">
      <c r="A22" s="15" t="s">
        <v>266</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267</v>
      </c>
      <c r="B23" s="12" t="b">
        <v>1</v>
      </c>
      <c r="C23" s="12" t="b">
        <v>1</v>
      </c>
      <c r="D23" s="12" t="b">
        <v>1</v>
      </c>
      <c r="E23" s="12" t="b">
        <v>1</v>
      </c>
      <c r="F23" s="12" t="b">
        <v>1</v>
      </c>
      <c r="G23" s="12" t="b">
        <v>1</v>
      </c>
      <c r="H23" s="12" t="b">
        <v>1</v>
      </c>
      <c r="I23" s="12" t="b">
        <v>0</v>
      </c>
      <c r="J23" s="12" t="b">
        <v>0</v>
      </c>
      <c r="K23" s="12" t="b">
        <v>0</v>
      </c>
      <c r="L23" s="12" t="b">
        <v>0</v>
      </c>
      <c r="M23" s="18" t="s">
        <v>270</v>
      </c>
    </row>
    <row r="24" spans="1:13">
      <c r="A24" s="15" t="s">
        <v>63</v>
      </c>
      <c r="B24" s="12" t="b">
        <v>1</v>
      </c>
      <c r="C24" s="12" t="b">
        <v>1</v>
      </c>
      <c r="D24" s="12" t="b">
        <v>1</v>
      </c>
      <c r="E24" s="12" t="b">
        <v>1</v>
      </c>
      <c r="F24" s="12" t="b">
        <v>1</v>
      </c>
      <c r="G24" s="12" t="b">
        <v>1</v>
      </c>
      <c r="H24" s="12" t="b">
        <v>1</v>
      </c>
      <c r="I24" s="12" t="b">
        <v>0</v>
      </c>
      <c r="J24" s="12" t="b">
        <v>0</v>
      </c>
      <c r="K24" s="12" t="b">
        <v>0</v>
      </c>
      <c r="L24" s="12" t="b">
        <v>0</v>
      </c>
      <c r="M24" s="18" t="s">
        <v>458</v>
      </c>
    </row>
    <row r="25" spans="1:13">
      <c r="A25" s="15" t="s">
        <v>1471</v>
      </c>
      <c r="B25" s="12" t="b">
        <v>1</v>
      </c>
      <c r="C25" s="12" t="b">
        <v>1</v>
      </c>
      <c r="D25" s="12" t="b">
        <v>1</v>
      </c>
      <c r="E25" s="12" t="b">
        <v>1</v>
      </c>
      <c r="F25" s="12" t="b">
        <v>1</v>
      </c>
      <c r="G25" s="12" t="b">
        <v>1</v>
      </c>
      <c r="H25" s="12" t="b">
        <v>1</v>
      </c>
      <c r="I25" s="12" t="b">
        <v>0</v>
      </c>
      <c r="J25" s="12" t="b">
        <v>0</v>
      </c>
      <c r="K25" s="12" t="b">
        <v>0</v>
      </c>
      <c r="L25" s="12" t="b">
        <v>0</v>
      </c>
      <c r="M25" s="18" t="s">
        <v>1472</v>
      </c>
    </row>
    <row r="26" spans="1:13">
      <c r="A26" s="209" t="s">
        <v>977</v>
      </c>
      <c r="B26" s="12" t="b">
        <v>0</v>
      </c>
      <c r="C26" s="12" t="b">
        <v>0</v>
      </c>
      <c r="D26" s="12" t="b">
        <v>0</v>
      </c>
      <c r="E26" s="12" t="b">
        <v>1</v>
      </c>
      <c r="F26" s="12" t="b">
        <v>1</v>
      </c>
      <c r="G26" s="12" t="b">
        <v>0</v>
      </c>
      <c r="H26" s="12" t="b">
        <v>0</v>
      </c>
      <c r="I26" s="12" t="b">
        <v>0</v>
      </c>
      <c r="J26" s="12" t="b">
        <v>0</v>
      </c>
      <c r="K26" s="12" t="b">
        <v>0</v>
      </c>
      <c r="L26" s="12" t="b">
        <v>0</v>
      </c>
      <c r="M26" s="18" t="s">
        <v>458</v>
      </c>
    </row>
    <row r="27" spans="1:13">
      <c r="A27" s="15" t="s">
        <v>42</v>
      </c>
      <c r="B27" s="12" t="b">
        <v>1</v>
      </c>
      <c r="C27" s="12" t="b">
        <v>1</v>
      </c>
      <c r="D27" s="12" t="b">
        <v>1</v>
      </c>
      <c r="E27" s="12" t="b">
        <v>1</v>
      </c>
      <c r="F27" s="12" t="b">
        <v>1</v>
      </c>
      <c r="G27" s="12" t="b">
        <v>1</v>
      </c>
      <c r="H27" s="12" t="b">
        <v>1</v>
      </c>
      <c r="I27" s="12" t="b">
        <v>1</v>
      </c>
      <c r="J27" s="12" t="b">
        <v>0</v>
      </c>
      <c r="K27" s="12" t="b">
        <v>0</v>
      </c>
      <c r="L27" s="12" t="b">
        <v>0</v>
      </c>
      <c r="M27" s="18" t="s">
        <v>459</v>
      </c>
    </row>
    <row r="28" spans="1:13">
      <c r="A28" s="15" t="s">
        <v>66</v>
      </c>
      <c r="B28" s="12" t="b">
        <v>1</v>
      </c>
      <c r="C28" s="12" t="b">
        <v>1</v>
      </c>
      <c r="D28" s="12" t="b">
        <v>1</v>
      </c>
      <c r="E28" s="12" t="b">
        <v>1</v>
      </c>
      <c r="F28" s="12" t="b">
        <v>1</v>
      </c>
      <c r="G28" s="12" t="b">
        <v>1</v>
      </c>
      <c r="H28" s="12" t="b">
        <v>1</v>
      </c>
      <c r="I28" s="12" t="b">
        <v>1</v>
      </c>
      <c r="J28" s="12" t="b">
        <v>0</v>
      </c>
      <c r="K28" s="12" t="b">
        <v>0</v>
      </c>
      <c r="L28" s="12" t="b">
        <v>0</v>
      </c>
      <c r="M28" s="18" t="s">
        <v>460</v>
      </c>
    </row>
    <row r="29" spans="1:13">
      <c r="A29" s="15" t="s">
        <v>268</v>
      </c>
      <c r="B29" s="12" t="b">
        <v>1</v>
      </c>
      <c r="C29" s="12" t="b">
        <v>1</v>
      </c>
      <c r="D29" s="12" t="b">
        <v>1</v>
      </c>
      <c r="E29" s="12" t="b">
        <v>1</v>
      </c>
      <c r="F29" s="12" t="b">
        <v>1</v>
      </c>
      <c r="G29" s="12" t="b">
        <v>1</v>
      </c>
      <c r="H29" s="12" t="b">
        <v>1</v>
      </c>
      <c r="I29" s="12" t="b">
        <v>1</v>
      </c>
      <c r="J29" s="12" t="b">
        <v>0</v>
      </c>
      <c r="K29" s="12" t="b">
        <v>0</v>
      </c>
      <c r="L29" s="12" t="b">
        <v>0</v>
      </c>
      <c r="M29" s="18" t="s">
        <v>461</v>
      </c>
    </row>
    <row r="30" spans="1:13">
      <c r="A30" s="15" t="s">
        <v>269</v>
      </c>
      <c r="B30" s="12" t="b">
        <v>1</v>
      </c>
      <c r="C30" s="12" t="b">
        <v>1</v>
      </c>
      <c r="D30" s="12" t="b">
        <v>1</v>
      </c>
      <c r="E30" s="12" t="b">
        <v>1</v>
      </c>
      <c r="F30" s="12" t="b">
        <v>1</v>
      </c>
      <c r="G30" s="12" t="b">
        <v>1</v>
      </c>
      <c r="H30" s="12" t="b">
        <v>1</v>
      </c>
      <c r="I30" s="12" t="b">
        <v>1</v>
      </c>
      <c r="J30" s="12" t="b">
        <v>0</v>
      </c>
      <c r="K30" s="12" t="b">
        <v>0</v>
      </c>
      <c r="L30" s="12" t="b">
        <v>0</v>
      </c>
      <c r="M30" s="18" t="s">
        <v>462</v>
      </c>
    </row>
    <row r="31" spans="1:13">
      <c r="A31" s="15" t="s">
        <v>127</v>
      </c>
      <c r="B31" s="12" t="b">
        <v>1</v>
      </c>
      <c r="C31" s="12" t="b">
        <v>1</v>
      </c>
      <c r="D31" s="12" t="b">
        <v>1</v>
      </c>
      <c r="E31" s="12" t="b">
        <v>0</v>
      </c>
      <c r="F31" s="12" t="b">
        <v>1</v>
      </c>
      <c r="G31" s="12" t="b">
        <v>0</v>
      </c>
      <c r="H31" s="12" t="b">
        <v>0</v>
      </c>
      <c r="I31" s="12" t="b">
        <v>0</v>
      </c>
      <c r="J31" s="12" t="b">
        <v>0</v>
      </c>
      <c r="K31" s="12" t="b">
        <v>0</v>
      </c>
      <c r="L31" s="12" t="b">
        <v>0</v>
      </c>
      <c r="M31" s="18" t="s">
        <v>448</v>
      </c>
    </row>
    <row r="32" spans="1:13">
      <c r="A32" s="15" t="s">
        <v>128</v>
      </c>
      <c r="B32" s="53" t="b">
        <v>1</v>
      </c>
      <c r="C32" s="53" t="b">
        <v>1</v>
      </c>
      <c r="D32" s="53" t="b">
        <v>1</v>
      </c>
      <c r="E32" s="53" t="b">
        <v>0</v>
      </c>
      <c r="F32" s="53" t="b">
        <v>1</v>
      </c>
      <c r="G32" s="53" t="b">
        <v>0</v>
      </c>
      <c r="H32" s="53" t="b">
        <v>0</v>
      </c>
      <c r="I32" s="53" t="b">
        <v>0</v>
      </c>
      <c r="J32" s="53" t="b">
        <v>0</v>
      </c>
      <c r="K32" s="53" t="b">
        <v>0</v>
      </c>
      <c r="L32" s="53" t="b">
        <v>0</v>
      </c>
      <c r="M32" s="18" t="s">
        <v>449</v>
      </c>
    </row>
    <row r="33" spans="1:13">
      <c r="A33" s="72" t="s">
        <v>43</v>
      </c>
      <c r="B33" s="25" t="b">
        <v>0</v>
      </c>
      <c r="C33" s="25" t="b">
        <v>1</v>
      </c>
      <c r="D33" s="25" t="b">
        <v>1</v>
      </c>
      <c r="E33" s="25" t="b">
        <v>0</v>
      </c>
      <c r="F33" s="25" t="b">
        <v>0</v>
      </c>
      <c r="G33" s="25" t="b">
        <v>0</v>
      </c>
      <c r="H33" s="25" t="b">
        <v>0</v>
      </c>
      <c r="I33" s="25" t="b">
        <v>0</v>
      </c>
      <c r="J33" s="25" t="b">
        <v>0</v>
      </c>
      <c r="K33" s="73" t="b">
        <v>0</v>
      </c>
      <c r="L33" s="73" t="b">
        <v>0</v>
      </c>
      <c r="M33" s="24" t="s">
        <v>450</v>
      </c>
    </row>
    <row r="34" spans="1:13">
      <c r="A34" s="74" t="s">
        <v>1908</v>
      </c>
      <c r="B34" s="75" t="b">
        <f t="shared" ref="B34:J41" si="0">B$33</f>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80" t="b">
        <v>0</v>
      </c>
      <c r="M34" s="24" t="s">
        <v>451</v>
      </c>
    </row>
    <row r="35" spans="1:13">
      <c r="A35" s="74" t="s">
        <v>1782</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80" t="b">
        <v>0</v>
      </c>
      <c r="M35" s="24" t="s">
        <v>1784</v>
      </c>
    </row>
    <row r="36" spans="1:13">
      <c r="A36" s="74" t="s">
        <v>1783</v>
      </c>
      <c r="B36" s="75" t="b">
        <f t="shared" si="0"/>
        <v>0</v>
      </c>
      <c r="C36" s="75" t="b">
        <f t="shared" si="0"/>
        <v>1</v>
      </c>
      <c r="D36" s="75" t="b">
        <f t="shared" si="0"/>
        <v>1</v>
      </c>
      <c r="E36" s="75" t="b">
        <f t="shared" si="0"/>
        <v>0</v>
      </c>
      <c r="F36" s="75" t="b">
        <f t="shared" si="0"/>
        <v>0</v>
      </c>
      <c r="G36" s="75" t="b">
        <f t="shared" si="0"/>
        <v>0</v>
      </c>
      <c r="H36" s="75" t="b">
        <f t="shared" si="0"/>
        <v>0</v>
      </c>
      <c r="I36" s="75" t="b">
        <f t="shared" si="0"/>
        <v>0</v>
      </c>
      <c r="J36" s="75" t="b">
        <f t="shared" si="0"/>
        <v>0</v>
      </c>
      <c r="K36" s="80" t="b">
        <v>1</v>
      </c>
      <c r="L36" s="80" t="b">
        <v>0</v>
      </c>
      <c r="M36" s="24" t="s">
        <v>1785</v>
      </c>
    </row>
    <row r="37" spans="1:13">
      <c r="A37" s="74" t="s">
        <v>652</v>
      </c>
      <c r="B37" s="75" t="b">
        <f t="shared" ref="B37:C42" si="1">B$33</f>
        <v>0</v>
      </c>
      <c r="C37" s="75" t="b">
        <f t="shared" si="1"/>
        <v>1</v>
      </c>
      <c r="D37" s="75" t="b">
        <v>0</v>
      </c>
      <c r="E37" s="75" t="b">
        <f t="shared" ref="E37:J42" si="2">E$33</f>
        <v>0</v>
      </c>
      <c r="F37" s="75" t="b">
        <f t="shared" si="2"/>
        <v>0</v>
      </c>
      <c r="G37" s="75" t="b">
        <f t="shared" si="2"/>
        <v>0</v>
      </c>
      <c r="H37" s="75" t="b">
        <f t="shared" si="2"/>
        <v>0</v>
      </c>
      <c r="I37" s="75" t="b">
        <f t="shared" si="2"/>
        <v>0</v>
      </c>
      <c r="J37" s="75" t="b">
        <f t="shared" si="2"/>
        <v>0</v>
      </c>
      <c r="K37" s="80" t="b">
        <v>0</v>
      </c>
      <c r="L37" s="80" t="b">
        <v>0</v>
      </c>
      <c r="M37" s="24" t="s">
        <v>430</v>
      </c>
    </row>
    <row r="38" spans="1:13">
      <c r="A38" s="74" t="s">
        <v>1909</v>
      </c>
      <c r="B38" s="75" t="b">
        <f t="shared" si="1"/>
        <v>0</v>
      </c>
      <c r="C38" s="75" t="b">
        <f t="shared" si="1"/>
        <v>1</v>
      </c>
      <c r="D38" s="75" t="b">
        <f>D$33</f>
        <v>1</v>
      </c>
      <c r="E38" s="75" t="b">
        <f t="shared" si="2"/>
        <v>0</v>
      </c>
      <c r="F38" s="75" t="b">
        <f t="shared" si="2"/>
        <v>0</v>
      </c>
      <c r="G38" s="75" t="b">
        <f t="shared" si="2"/>
        <v>0</v>
      </c>
      <c r="H38" s="75" t="b">
        <f t="shared" si="2"/>
        <v>0</v>
      </c>
      <c r="I38" s="75" t="b">
        <f t="shared" si="2"/>
        <v>0</v>
      </c>
      <c r="J38" s="75" t="b">
        <f t="shared" si="2"/>
        <v>0</v>
      </c>
      <c r="K38" s="80" t="b">
        <v>0</v>
      </c>
      <c r="L38" s="80" t="b">
        <v>0</v>
      </c>
      <c r="M38" s="24" t="s">
        <v>452</v>
      </c>
    </row>
    <row r="39" spans="1:13">
      <c r="A39" s="74" t="s">
        <v>1910</v>
      </c>
      <c r="B39" s="75" t="b">
        <f t="shared" si="1"/>
        <v>0</v>
      </c>
      <c r="C39" s="75" t="b">
        <f t="shared" si="1"/>
        <v>1</v>
      </c>
      <c r="D39" s="75" t="b">
        <f>D$33</f>
        <v>1</v>
      </c>
      <c r="E39" s="75" t="b">
        <f t="shared" si="2"/>
        <v>0</v>
      </c>
      <c r="F39" s="75" t="b">
        <f t="shared" si="2"/>
        <v>0</v>
      </c>
      <c r="G39" s="75" t="b">
        <f t="shared" si="2"/>
        <v>0</v>
      </c>
      <c r="H39" s="75" t="b">
        <f t="shared" si="2"/>
        <v>0</v>
      </c>
      <c r="I39" s="75" t="b">
        <f t="shared" si="2"/>
        <v>0</v>
      </c>
      <c r="J39" s="75" t="b">
        <f t="shared" si="2"/>
        <v>0</v>
      </c>
      <c r="K39" s="80" t="b">
        <v>0</v>
      </c>
      <c r="L39" s="80" t="b">
        <v>0</v>
      </c>
      <c r="M39" s="24" t="s">
        <v>453</v>
      </c>
    </row>
    <row r="40" spans="1:13">
      <c r="A40" s="74" t="s">
        <v>1786</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80" t="b">
        <v>0</v>
      </c>
      <c r="M40" s="24" t="s">
        <v>1788</v>
      </c>
    </row>
    <row r="41" spans="1:13">
      <c r="A41" s="74" t="s">
        <v>1787</v>
      </c>
      <c r="B41" s="75" t="b">
        <f t="shared" si="0"/>
        <v>0</v>
      </c>
      <c r="C41" s="75" t="b">
        <f t="shared" si="0"/>
        <v>1</v>
      </c>
      <c r="D41" s="75" t="b">
        <f t="shared" si="0"/>
        <v>1</v>
      </c>
      <c r="E41" s="75" t="b">
        <f t="shared" si="0"/>
        <v>0</v>
      </c>
      <c r="F41" s="75" t="b">
        <f t="shared" si="0"/>
        <v>0</v>
      </c>
      <c r="G41" s="75" t="b">
        <f t="shared" si="0"/>
        <v>0</v>
      </c>
      <c r="H41" s="75" t="b">
        <f t="shared" si="0"/>
        <v>0</v>
      </c>
      <c r="I41" s="75" t="b">
        <f t="shared" si="0"/>
        <v>0</v>
      </c>
      <c r="J41" s="75" t="b">
        <f t="shared" si="0"/>
        <v>0</v>
      </c>
      <c r="K41" s="80" t="b">
        <v>1</v>
      </c>
      <c r="L41" s="80" t="b">
        <v>0</v>
      </c>
      <c r="M41" s="24" t="s">
        <v>1789</v>
      </c>
    </row>
    <row r="42" spans="1:13">
      <c r="A42" s="77" t="s">
        <v>653</v>
      </c>
      <c r="B42" s="78" t="b">
        <f t="shared" si="1"/>
        <v>0</v>
      </c>
      <c r="C42" s="78" t="b">
        <f t="shared" si="1"/>
        <v>1</v>
      </c>
      <c r="D42" s="78" t="b">
        <v>0</v>
      </c>
      <c r="E42" s="78" t="b">
        <f t="shared" si="2"/>
        <v>0</v>
      </c>
      <c r="F42" s="78" t="b">
        <f t="shared" si="2"/>
        <v>0</v>
      </c>
      <c r="G42" s="78" t="b">
        <f t="shared" si="2"/>
        <v>0</v>
      </c>
      <c r="H42" s="78" t="b">
        <f t="shared" si="2"/>
        <v>0</v>
      </c>
      <c r="I42" s="78" t="b">
        <f t="shared" si="2"/>
        <v>0</v>
      </c>
      <c r="J42" s="78" t="b">
        <f t="shared" si="2"/>
        <v>0</v>
      </c>
      <c r="K42" s="81" t="b">
        <v>0</v>
      </c>
      <c r="L42" s="81" t="b">
        <v>0</v>
      </c>
      <c r="M42" s="24" t="s">
        <v>431</v>
      </c>
    </row>
    <row r="43" spans="1:13">
      <c r="A43" s="74" t="s">
        <v>1911</v>
      </c>
      <c r="B43" s="69" t="b">
        <v>1</v>
      </c>
      <c r="C43" s="69" t="b">
        <v>1</v>
      </c>
      <c r="D43" s="69" t="b">
        <v>1</v>
      </c>
      <c r="E43" s="69" t="b">
        <v>1</v>
      </c>
      <c r="F43" s="69" t="b">
        <v>1</v>
      </c>
      <c r="G43" s="69" t="b">
        <v>1</v>
      </c>
      <c r="H43" s="69" t="b">
        <v>1</v>
      </c>
      <c r="I43" s="69" t="b">
        <v>1</v>
      </c>
      <c r="J43" s="69" t="b">
        <v>0</v>
      </c>
      <c r="K43" s="69" t="b">
        <v>0</v>
      </c>
      <c r="L43" s="69" t="b">
        <v>0</v>
      </c>
      <c r="M43" s="24" t="s">
        <v>1749</v>
      </c>
    </row>
    <row r="44" spans="1:13">
      <c r="A44" s="551" t="s">
        <v>1912</v>
      </c>
      <c r="B44" s="12" t="b">
        <v>0</v>
      </c>
      <c r="C44" s="12" t="b">
        <v>0</v>
      </c>
      <c r="D44" s="12" t="b">
        <v>0</v>
      </c>
      <c r="E44" s="12" t="b">
        <v>0</v>
      </c>
      <c r="F44" s="12" t="b">
        <v>0</v>
      </c>
      <c r="G44" s="12" t="b">
        <v>0</v>
      </c>
      <c r="H44" s="12" t="b">
        <v>1</v>
      </c>
      <c r="I44" s="12" t="b">
        <v>0</v>
      </c>
      <c r="J44" s="12" t="b">
        <v>1</v>
      </c>
      <c r="K44" s="12" t="b">
        <v>0</v>
      </c>
      <c r="L44" s="12" t="b">
        <v>0</v>
      </c>
      <c r="M44" s="216" t="s">
        <v>1750</v>
      </c>
    </row>
    <row r="45" spans="1:13">
      <c r="A45" s="15" t="s">
        <v>44</v>
      </c>
      <c r="B45" s="69" t="b">
        <v>1</v>
      </c>
      <c r="C45" s="69" t="b">
        <v>1</v>
      </c>
      <c r="D45" s="69" t="b">
        <v>1</v>
      </c>
      <c r="E45" s="69" t="b">
        <v>1</v>
      </c>
      <c r="F45" s="69" t="b">
        <v>1</v>
      </c>
      <c r="G45" s="69" t="b">
        <v>1</v>
      </c>
      <c r="H45" s="69" t="b">
        <v>1</v>
      </c>
      <c r="I45" s="69" t="b">
        <v>1</v>
      </c>
      <c r="J45" s="69" t="b">
        <v>0</v>
      </c>
      <c r="K45" s="69" t="b">
        <v>0</v>
      </c>
      <c r="L45" s="69" t="b">
        <v>0</v>
      </c>
      <c r="M45" s="18" t="s">
        <v>454</v>
      </c>
    </row>
    <row r="46" spans="1:13">
      <c r="A46" s="15" t="s">
        <v>45</v>
      </c>
      <c r="B46" s="12" t="b">
        <v>1</v>
      </c>
      <c r="C46" s="12" t="b">
        <v>1</v>
      </c>
      <c r="D46" s="12" t="b">
        <v>1</v>
      </c>
      <c r="E46" s="12" t="b">
        <v>1</v>
      </c>
      <c r="F46" s="12" t="b">
        <v>1</v>
      </c>
      <c r="G46" s="12" t="b">
        <v>1</v>
      </c>
      <c r="H46" s="12" t="b">
        <v>1</v>
      </c>
      <c r="I46" s="12" t="b">
        <v>1</v>
      </c>
      <c r="J46" s="12" t="b">
        <v>0</v>
      </c>
      <c r="K46" s="12" t="b">
        <v>0</v>
      </c>
      <c r="L46" s="12" t="b">
        <v>0</v>
      </c>
      <c r="M46" s="18" t="s">
        <v>455</v>
      </c>
    </row>
    <row r="47" spans="1:13">
      <c r="A47" s="15" t="s">
        <v>67</v>
      </c>
      <c r="B47" s="12" t="b">
        <v>1</v>
      </c>
      <c r="C47" s="12" t="b">
        <v>1</v>
      </c>
      <c r="D47" s="12" t="b">
        <v>1</v>
      </c>
      <c r="E47" s="12" t="b">
        <v>1</v>
      </c>
      <c r="F47" s="12" t="b">
        <v>1</v>
      </c>
      <c r="G47" s="12" t="b">
        <v>1</v>
      </c>
      <c r="H47" s="12" t="b">
        <v>1</v>
      </c>
      <c r="I47" s="12" t="b">
        <v>1</v>
      </c>
      <c r="J47" s="12" t="b">
        <v>0</v>
      </c>
      <c r="K47" s="12" t="b">
        <v>0</v>
      </c>
      <c r="L47" s="12" t="b">
        <v>0</v>
      </c>
      <c r="M47" s="18" t="s">
        <v>68</v>
      </c>
    </row>
    <row r="48" spans="1:13">
      <c r="A48" s="15" t="s">
        <v>46</v>
      </c>
      <c r="B48" s="12" t="b">
        <v>1</v>
      </c>
      <c r="C48" s="12" t="b">
        <v>1</v>
      </c>
      <c r="D48" s="12" t="b">
        <v>1</v>
      </c>
      <c r="E48" s="12" t="b">
        <v>1</v>
      </c>
      <c r="F48" s="12" t="b">
        <v>1</v>
      </c>
      <c r="G48" s="12" t="b">
        <v>1</v>
      </c>
      <c r="H48" s="12" t="b">
        <v>1</v>
      </c>
      <c r="I48" s="12" t="b">
        <v>1</v>
      </c>
      <c r="J48" s="12" t="b">
        <v>0</v>
      </c>
      <c r="K48" s="12" t="b">
        <v>0</v>
      </c>
      <c r="L48" s="12" t="b">
        <v>0</v>
      </c>
      <c r="M48" s="18" t="s">
        <v>440</v>
      </c>
    </row>
    <row r="49" spans="1:13">
      <c r="A49" s="15" t="s">
        <v>38</v>
      </c>
      <c r="B49" s="12" t="b">
        <v>1</v>
      </c>
      <c r="C49" s="12" t="b">
        <v>1</v>
      </c>
      <c r="D49" s="12" t="b">
        <v>1</v>
      </c>
      <c r="E49" s="12" t="b">
        <v>0</v>
      </c>
      <c r="F49" s="12" t="b">
        <v>1</v>
      </c>
      <c r="G49" s="12" t="b">
        <v>1</v>
      </c>
      <c r="H49" s="12" t="b">
        <v>1</v>
      </c>
      <c r="I49" s="12" t="b">
        <v>1</v>
      </c>
      <c r="J49" s="12" t="b">
        <v>0</v>
      </c>
      <c r="K49" s="12" t="b">
        <v>0</v>
      </c>
      <c r="L49" s="12" t="b">
        <v>0</v>
      </c>
      <c r="M49" s="18" t="s">
        <v>441</v>
      </c>
    </row>
    <row r="50" spans="1:13">
      <c r="A50" s="15" t="s">
        <v>47</v>
      </c>
      <c r="B50" s="12" t="b">
        <v>1</v>
      </c>
      <c r="C50" s="12" t="b">
        <v>1</v>
      </c>
      <c r="D50" s="12" t="b">
        <v>1</v>
      </c>
      <c r="E50" s="12" t="b">
        <v>0</v>
      </c>
      <c r="F50" s="12" t="b">
        <v>1</v>
      </c>
      <c r="G50" s="12" t="b">
        <v>0</v>
      </c>
      <c r="H50" s="12" t="b">
        <v>0</v>
      </c>
      <c r="I50" s="12" t="b">
        <v>0</v>
      </c>
      <c r="J50" s="12" t="b">
        <v>0</v>
      </c>
      <c r="K50" s="12" t="b">
        <v>0</v>
      </c>
      <c r="L50" s="12" t="b">
        <v>0</v>
      </c>
      <c r="M50" s="18" t="s">
        <v>442</v>
      </c>
    </row>
    <row r="51" spans="1:13">
      <c r="A51" s="15" t="s">
        <v>48</v>
      </c>
      <c r="B51" s="12" t="b">
        <v>1</v>
      </c>
      <c r="C51" s="12" t="b">
        <v>1</v>
      </c>
      <c r="D51" s="12" t="b">
        <v>1</v>
      </c>
      <c r="E51" s="12" t="b">
        <v>1</v>
      </c>
      <c r="F51" s="12" t="b">
        <v>1</v>
      </c>
      <c r="G51" s="12" t="b">
        <v>1</v>
      </c>
      <c r="H51" s="12" t="b">
        <v>1</v>
      </c>
      <c r="I51" s="12" t="b">
        <v>1</v>
      </c>
      <c r="J51" s="12" t="b">
        <v>0</v>
      </c>
      <c r="K51" s="12" t="b">
        <v>0</v>
      </c>
      <c r="L51" s="12" t="b">
        <v>0</v>
      </c>
      <c r="M51" s="18" t="s">
        <v>443</v>
      </c>
    </row>
    <row r="52" spans="1:13">
      <c r="A52" s="15" t="s">
        <v>49</v>
      </c>
      <c r="B52" s="12" t="b">
        <v>1</v>
      </c>
      <c r="C52" s="12" t="b">
        <v>1</v>
      </c>
      <c r="D52" s="12" t="b">
        <v>1</v>
      </c>
      <c r="E52" s="12" t="b">
        <v>1</v>
      </c>
      <c r="F52" s="12" t="b">
        <v>1</v>
      </c>
      <c r="G52" s="12" t="b">
        <v>1</v>
      </c>
      <c r="H52" s="12" t="b">
        <v>1</v>
      </c>
      <c r="I52" s="12" t="b">
        <v>1</v>
      </c>
      <c r="J52" s="12" t="b">
        <v>0</v>
      </c>
      <c r="K52" s="12" t="b">
        <v>0</v>
      </c>
      <c r="L52" s="12" t="b">
        <v>0</v>
      </c>
      <c r="M52" s="18" t="s">
        <v>444</v>
      </c>
    </row>
    <row r="53" spans="1:13">
      <c r="A53" s="15" t="s">
        <v>291</v>
      </c>
      <c r="B53" s="12" t="b">
        <v>1</v>
      </c>
      <c r="C53" s="12" t="b">
        <v>1</v>
      </c>
      <c r="D53" s="12" t="b">
        <v>1</v>
      </c>
      <c r="E53" s="12" t="b">
        <v>0</v>
      </c>
      <c r="F53" s="12" t="b">
        <v>1</v>
      </c>
      <c r="G53" s="12" t="b">
        <v>1</v>
      </c>
      <c r="H53" s="12" t="b">
        <v>1</v>
      </c>
      <c r="I53" s="12" t="b">
        <v>1</v>
      </c>
      <c r="J53" s="12" t="b">
        <v>0</v>
      </c>
      <c r="K53" s="12" t="b">
        <v>0</v>
      </c>
      <c r="L53" s="12" t="b">
        <v>0</v>
      </c>
      <c r="M53" s="18" t="s">
        <v>445</v>
      </c>
    </row>
    <row r="54" spans="1:13">
      <c r="A54" s="15" t="s">
        <v>292</v>
      </c>
      <c r="B54" s="12" t="b">
        <v>1</v>
      </c>
      <c r="C54" s="12" t="b">
        <v>1</v>
      </c>
      <c r="D54" s="12" t="b">
        <v>1</v>
      </c>
      <c r="E54" s="12" t="b">
        <v>0</v>
      </c>
      <c r="F54" s="12" t="b">
        <v>1</v>
      </c>
      <c r="G54" s="12" t="b">
        <v>0</v>
      </c>
      <c r="H54" s="12" t="b">
        <v>0</v>
      </c>
      <c r="I54" s="12" t="b">
        <v>0</v>
      </c>
      <c r="J54" s="12" t="b">
        <v>0</v>
      </c>
      <c r="K54" s="12" t="b">
        <v>0</v>
      </c>
      <c r="L54" s="12" t="b">
        <v>0</v>
      </c>
      <c r="M54" s="18" t="s">
        <v>446</v>
      </c>
    </row>
    <row r="55" spans="1:13">
      <c r="A55" s="15" t="s">
        <v>50</v>
      </c>
      <c r="B55" s="53" t="b">
        <v>1</v>
      </c>
      <c r="C55" s="53" t="b">
        <v>1</v>
      </c>
      <c r="D55" s="53" t="b">
        <v>1</v>
      </c>
      <c r="E55" s="53" t="b">
        <v>1</v>
      </c>
      <c r="F55" s="53" t="b">
        <v>1</v>
      </c>
      <c r="G55" s="53" t="b">
        <v>1</v>
      </c>
      <c r="H55" s="53" t="b">
        <v>1</v>
      </c>
      <c r="I55" s="53" t="b">
        <v>0</v>
      </c>
      <c r="J55" s="53" t="b">
        <v>0</v>
      </c>
      <c r="K55" s="53" t="b">
        <v>0</v>
      </c>
      <c r="L55" s="53" t="b">
        <v>0</v>
      </c>
      <c r="M55" s="18" t="s">
        <v>447</v>
      </c>
    </row>
    <row r="56" spans="1:13">
      <c r="A56" s="72" t="s">
        <v>145</v>
      </c>
      <c r="B56" s="25" t="b">
        <v>0</v>
      </c>
      <c r="C56" s="25" t="b">
        <v>1</v>
      </c>
      <c r="D56" s="25" t="b">
        <v>1</v>
      </c>
      <c r="E56" s="25" t="b">
        <v>0</v>
      </c>
      <c r="F56" s="25" t="b">
        <v>0</v>
      </c>
      <c r="G56" s="25" t="b">
        <v>0</v>
      </c>
      <c r="H56" s="25" t="b">
        <v>0</v>
      </c>
      <c r="I56" s="25" t="b">
        <v>0</v>
      </c>
      <c r="J56" s="25" t="b">
        <v>0</v>
      </c>
      <c r="K56" s="73" t="b">
        <v>0</v>
      </c>
      <c r="L56" s="73" t="b">
        <v>0</v>
      </c>
      <c r="M56" s="18" t="s">
        <v>463</v>
      </c>
    </row>
    <row r="57" spans="1:13">
      <c r="A57" s="74" t="s">
        <v>146</v>
      </c>
      <c r="B57" s="75" t="b">
        <f t="shared" ref="B57:F59" si="3">B$56</f>
        <v>0</v>
      </c>
      <c r="C57" s="75" t="b">
        <f t="shared" si="3"/>
        <v>1</v>
      </c>
      <c r="D57" s="75" t="b">
        <f t="shared" si="3"/>
        <v>1</v>
      </c>
      <c r="E57" s="75" t="b">
        <f t="shared" si="3"/>
        <v>0</v>
      </c>
      <c r="F57" s="75" t="b">
        <f t="shared" si="3"/>
        <v>0</v>
      </c>
      <c r="G57" s="12" t="b">
        <v>0</v>
      </c>
      <c r="H57" s="12" t="b">
        <v>0</v>
      </c>
      <c r="I57" s="12" t="b">
        <v>0</v>
      </c>
      <c r="J57" s="12" t="b">
        <v>0</v>
      </c>
      <c r="K57" s="76" t="b">
        <v>0</v>
      </c>
      <c r="L57" s="76" t="b">
        <v>0</v>
      </c>
      <c r="M57" s="18" t="s">
        <v>464</v>
      </c>
    </row>
    <row r="58" spans="1:13">
      <c r="A58" s="74" t="s">
        <v>190</v>
      </c>
      <c r="B58" s="75" t="b">
        <f t="shared" si="3"/>
        <v>0</v>
      </c>
      <c r="C58" s="75" t="b">
        <f t="shared" si="3"/>
        <v>1</v>
      </c>
      <c r="D58" s="75" t="b">
        <f t="shared" si="3"/>
        <v>1</v>
      </c>
      <c r="E58" s="75" t="b">
        <f t="shared" si="3"/>
        <v>0</v>
      </c>
      <c r="F58" s="75" t="b">
        <f t="shared" si="3"/>
        <v>0</v>
      </c>
      <c r="G58" s="12" t="b">
        <v>0</v>
      </c>
      <c r="H58" s="12" t="b">
        <v>0</v>
      </c>
      <c r="I58" s="12" t="b">
        <v>0</v>
      </c>
      <c r="J58" s="12" t="b">
        <v>0</v>
      </c>
      <c r="K58" s="76" t="b">
        <v>0</v>
      </c>
      <c r="L58" s="76" t="b">
        <v>0</v>
      </c>
      <c r="M58" s="24" t="s">
        <v>466</v>
      </c>
    </row>
    <row r="59" spans="1:13">
      <c r="A59" s="77" t="s">
        <v>189</v>
      </c>
      <c r="B59" s="78" t="b">
        <f t="shared" si="3"/>
        <v>0</v>
      </c>
      <c r="C59" s="78" t="b">
        <f t="shared" si="3"/>
        <v>1</v>
      </c>
      <c r="D59" s="78" t="b">
        <f t="shared" si="3"/>
        <v>1</v>
      </c>
      <c r="E59" s="78" t="b">
        <f t="shared" si="3"/>
        <v>0</v>
      </c>
      <c r="F59" s="78" t="b">
        <f t="shared" si="3"/>
        <v>0</v>
      </c>
      <c r="G59" s="208" t="b">
        <v>0</v>
      </c>
      <c r="H59" s="208" t="b">
        <v>0</v>
      </c>
      <c r="I59" s="208" t="b">
        <v>0</v>
      </c>
      <c r="J59" s="208" t="b">
        <v>0</v>
      </c>
      <c r="K59" s="79" t="b">
        <v>0</v>
      </c>
      <c r="L59" s="79" t="b">
        <v>0</v>
      </c>
      <c r="M59" s="24" t="s">
        <v>465</v>
      </c>
    </row>
    <row r="60" spans="1:13">
      <c r="A60" s="15" t="s">
        <v>51</v>
      </c>
      <c r="B60" s="69" t="b">
        <v>1</v>
      </c>
      <c r="C60" s="69" t="b">
        <v>1</v>
      </c>
      <c r="D60" s="69" t="b">
        <v>1</v>
      </c>
      <c r="E60" s="69" t="b">
        <v>1</v>
      </c>
      <c r="F60" s="69" t="b">
        <v>1</v>
      </c>
      <c r="G60" s="69" t="b">
        <v>1</v>
      </c>
      <c r="H60" s="69" t="b">
        <v>1</v>
      </c>
      <c r="I60" s="69" t="b">
        <v>1</v>
      </c>
      <c r="J60" s="69" t="b">
        <v>0</v>
      </c>
      <c r="K60" s="69" t="b">
        <v>0</v>
      </c>
      <c r="L60" s="69" t="b">
        <v>0</v>
      </c>
      <c r="M60" s="18" t="s">
        <v>467</v>
      </c>
    </row>
    <row r="61" spans="1:13">
      <c r="A61" s="15" t="s">
        <v>1074</v>
      </c>
      <c r="B61" s="12" t="b">
        <v>1</v>
      </c>
      <c r="C61" s="12" t="b">
        <v>1</v>
      </c>
      <c r="D61" s="12" t="b">
        <v>1</v>
      </c>
      <c r="E61" s="12" t="b">
        <v>0</v>
      </c>
      <c r="F61" s="12" t="b">
        <v>1</v>
      </c>
      <c r="G61" s="12" t="b">
        <v>0</v>
      </c>
      <c r="H61" s="12" t="b">
        <v>0</v>
      </c>
      <c r="I61" s="12" t="b">
        <v>1</v>
      </c>
      <c r="J61" s="12" t="b">
        <v>0</v>
      </c>
      <c r="K61" s="12" t="b">
        <v>0</v>
      </c>
      <c r="L61" s="12" t="b">
        <v>0</v>
      </c>
      <c r="M61" s="18" t="s">
        <v>1075</v>
      </c>
    </row>
    <row r="62" spans="1:13">
      <c r="A62" s="15" t="s">
        <v>52</v>
      </c>
      <c r="B62" s="12" t="b">
        <v>1</v>
      </c>
      <c r="C62" s="12" t="b">
        <v>1</v>
      </c>
      <c r="D62" s="12" t="b">
        <v>1</v>
      </c>
      <c r="E62" s="12" t="b">
        <v>0</v>
      </c>
      <c r="F62" s="12" t="b">
        <v>1</v>
      </c>
      <c r="G62" s="12" t="b">
        <v>0</v>
      </c>
      <c r="H62" s="12" t="b">
        <v>0</v>
      </c>
      <c r="I62" s="12" t="b">
        <v>1</v>
      </c>
      <c r="J62" s="12" t="b">
        <v>0</v>
      </c>
      <c r="K62" s="12" t="b">
        <v>0</v>
      </c>
      <c r="L62" s="12" t="b">
        <v>0</v>
      </c>
      <c r="M62" s="18" t="s">
        <v>432</v>
      </c>
    </row>
    <row r="63" spans="1:13">
      <c r="A63" s="15" t="s">
        <v>469</v>
      </c>
      <c r="B63" s="12" t="b">
        <v>1</v>
      </c>
      <c r="C63" s="12" t="b">
        <v>1</v>
      </c>
      <c r="D63" s="12" t="b">
        <v>1</v>
      </c>
      <c r="E63" s="12" t="b">
        <v>1</v>
      </c>
      <c r="F63" s="12" t="b">
        <v>1</v>
      </c>
      <c r="G63" s="12" t="b">
        <v>0</v>
      </c>
      <c r="H63" s="12" t="b">
        <v>0</v>
      </c>
      <c r="I63" s="12" t="b">
        <v>0</v>
      </c>
      <c r="J63" s="12" t="b">
        <v>0</v>
      </c>
      <c r="K63" s="12" t="b">
        <v>0</v>
      </c>
      <c r="L63" s="12" t="b">
        <v>0</v>
      </c>
      <c r="M63" s="18" t="s">
        <v>468</v>
      </c>
    </row>
    <row r="64" spans="1:13">
      <c r="A64" s="15" t="s">
        <v>775</v>
      </c>
      <c r="B64" s="12" t="b">
        <v>1</v>
      </c>
      <c r="C64" s="12" t="b">
        <v>1</v>
      </c>
      <c r="D64" s="12" t="b">
        <v>1</v>
      </c>
      <c r="E64" s="12" t="b">
        <v>0</v>
      </c>
      <c r="F64" s="12" t="b">
        <v>1</v>
      </c>
      <c r="G64" s="12" t="b">
        <v>0</v>
      </c>
      <c r="H64" s="12" t="b">
        <v>0</v>
      </c>
      <c r="I64" s="12" t="b">
        <v>0</v>
      </c>
      <c r="J64" s="12" t="b">
        <v>0</v>
      </c>
      <c r="K64" s="12" t="b">
        <v>0</v>
      </c>
      <c r="L64" s="12" t="b">
        <v>0</v>
      </c>
      <c r="M64" s="18" t="s">
        <v>1230</v>
      </c>
    </row>
    <row r="65" spans="1:13">
      <c r="A65" s="15" t="s">
        <v>470</v>
      </c>
      <c r="B65" s="12" t="b">
        <v>1</v>
      </c>
      <c r="C65" s="12" t="b">
        <v>1</v>
      </c>
      <c r="D65" s="12" t="b">
        <v>1</v>
      </c>
      <c r="E65" s="12" t="b">
        <v>0</v>
      </c>
      <c r="F65" s="12" t="b">
        <v>1</v>
      </c>
      <c r="G65" s="12" t="b">
        <v>0</v>
      </c>
      <c r="H65" s="12" t="b">
        <v>0</v>
      </c>
      <c r="I65" s="12" t="b">
        <v>0</v>
      </c>
      <c r="J65" s="12" t="b">
        <v>0</v>
      </c>
      <c r="K65" s="12" t="b">
        <v>0</v>
      </c>
      <c r="L65" s="12" t="b">
        <v>0</v>
      </c>
      <c r="M65" s="18" t="s">
        <v>471</v>
      </c>
    </row>
    <row r="66" spans="1:13">
      <c r="A66" s="15" t="s">
        <v>654</v>
      </c>
      <c r="B66" s="12" t="b">
        <v>1</v>
      </c>
      <c r="C66" s="12" t="b">
        <v>1</v>
      </c>
      <c r="D66" s="12" t="b">
        <v>1</v>
      </c>
      <c r="E66" s="12" t="b">
        <v>0</v>
      </c>
      <c r="F66" s="12" t="b">
        <v>1</v>
      </c>
      <c r="G66" s="12" t="b">
        <v>0</v>
      </c>
      <c r="H66" s="12" t="b">
        <v>0</v>
      </c>
      <c r="I66" s="12" t="b">
        <v>0</v>
      </c>
      <c r="J66" s="12" t="b">
        <v>0</v>
      </c>
      <c r="K66" s="12" t="b">
        <v>0</v>
      </c>
      <c r="L66" s="12" t="b">
        <v>0</v>
      </c>
      <c r="M66" s="18" t="s">
        <v>658</v>
      </c>
    </row>
    <row r="67" spans="1:13">
      <c r="A67" s="15" t="s">
        <v>55</v>
      </c>
      <c r="B67" s="12" t="b">
        <v>1</v>
      </c>
      <c r="C67" s="12" t="b">
        <v>1</v>
      </c>
      <c r="D67" s="12" t="b">
        <v>1</v>
      </c>
      <c r="E67" s="12" t="b">
        <v>0</v>
      </c>
      <c r="F67" s="12" t="b">
        <v>1</v>
      </c>
      <c r="G67" s="12" t="b">
        <v>0</v>
      </c>
      <c r="H67" s="12" t="b">
        <v>0</v>
      </c>
      <c r="I67" s="12" t="b">
        <v>0</v>
      </c>
      <c r="J67" s="12" t="b">
        <v>0</v>
      </c>
      <c r="K67" s="12" t="b">
        <v>0</v>
      </c>
      <c r="L67" s="12" t="b">
        <v>0</v>
      </c>
      <c r="M67" s="18" t="s">
        <v>433</v>
      </c>
    </row>
    <row r="68" spans="1:13">
      <c r="A68" s="15" t="s">
        <v>53</v>
      </c>
      <c r="B68" s="12" t="b">
        <v>1</v>
      </c>
      <c r="C68" s="12" t="b">
        <v>1</v>
      </c>
      <c r="D68" s="12" t="b">
        <v>1</v>
      </c>
      <c r="E68" s="12" t="b">
        <v>0</v>
      </c>
      <c r="F68" s="12" t="b">
        <v>1</v>
      </c>
      <c r="G68" s="12" t="b">
        <v>0</v>
      </c>
      <c r="H68" s="12" t="b">
        <v>0</v>
      </c>
      <c r="I68" s="12" t="b">
        <v>1</v>
      </c>
      <c r="J68" s="12" t="b">
        <v>0</v>
      </c>
      <c r="K68" s="12" t="b">
        <v>0</v>
      </c>
      <c r="L68" s="12" t="b">
        <v>0</v>
      </c>
      <c r="M68" s="18" t="s">
        <v>434</v>
      </c>
    </row>
    <row r="69" spans="1:13">
      <c r="A69" s="15" t="s">
        <v>473</v>
      </c>
      <c r="B69" s="12" t="b">
        <v>1</v>
      </c>
      <c r="C69" s="12" t="b">
        <v>1</v>
      </c>
      <c r="D69" s="12" t="b">
        <v>1</v>
      </c>
      <c r="E69" s="12" t="b">
        <v>1</v>
      </c>
      <c r="F69" s="12" t="b">
        <v>1</v>
      </c>
      <c r="G69" s="12" t="b">
        <v>0</v>
      </c>
      <c r="H69" s="12" t="b">
        <v>0</v>
      </c>
      <c r="I69" s="12" t="b">
        <v>0</v>
      </c>
      <c r="J69" s="12" t="b">
        <v>0</v>
      </c>
      <c r="K69" s="12" t="b">
        <v>0</v>
      </c>
      <c r="L69" s="12" t="b">
        <v>0</v>
      </c>
      <c r="M69" s="18" t="s">
        <v>468</v>
      </c>
    </row>
    <row r="70" spans="1:13">
      <c r="A70" s="15" t="s">
        <v>474</v>
      </c>
      <c r="B70" s="12" t="b">
        <v>1</v>
      </c>
      <c r="C70" s="12" t="b">
        <v>1</v>
      </c>
      <c r="D70" s="12" t="b">
        <v>1</v>
      </c>
      <c r="E70" s="12" t="b">
        <v>0</v>
      </c>
      <c r="F70" s="12" t="b">
        <v>1</v>
      </c>
      <c r="G70" s="12" t="b">
        <v>0</v>
      </c>
      <c r="H70" s="12" t="b">
        <v>0</v>
      </c>
      <c r="I70" s="12" t="b">
        <v>0</v>
      </c>
      <c r="J70" s="12" t="b">
        <v>0</v>
      </c>
      <c r="K70" s="12" t="b">
        <v>0</v>
      </c>
      <c r="L70" s="12" t="b">
        <v>0</v>
      </c>
      <c r="M70" s="18" t="s">
        <v>472</v>
      </c>
    </row>
    <row r="71" spans="1:13">
      <c r="A71" s="15" t="s">
        <v>655</v>
      </c>
      <c r="B71" s="12" t="b">
        <v>1</v>
      </c>
      <c r="C71" s="12" t="b">
        <v>1</v>
      </c>
      <c r="D71" s="12" t="b">
        <v>1</v>
      </c>
      <c r="E71" s="12" t="b">
        <v>0</v>
      </c>
      <c r="F71" s="12" t="b">
        <v>1</v>
      </c>
      <c r="G71" s="12" t="b">
        <v>0</v>
      </c>
      <c r="H71" s="12" t="b">
        <v>0</v>
      </c>
      <c r="I71" s="12" t="b">
        <v>0</v>
      </c>
      <c r="J71" s="12" t="b">
        <v>0</v>
      </c>
      <c r="K71" s="12" t="b">
        <v>0</v>
      </c>
      <c r="L71" s="12" t="b">
        <v>0</v>
      </c>
      <c r="M71" s="18" t="s">
        <v>657</v>
      </c>
    </row>
    <row r="72" spans="1:13">
      <c r="A72" s="15" t="s">
        <v>56</v>
      </c>
      <c r="B72" s="12" t="b">
        <v>1</v>
      </c>
      <c r="C72" s="12" t="b">
        <v>1</v>
      </c>
      <c r="D72" s="12" t="b">
        <v>1</v>
      </c>
      <c r="E72" s="12" t="b">
        <v>0</v>
      </c>
      <c r="F72" s="12" t="b">
        <v>1</v>
      </c>
      <c r="G72" s="12" t="b">
        <v>0</v>
      </c>
      <c r="H72" s="12" t="b">
        <v>0</v>
      </c>
      <c r="I72" s="12" t="b">
        <v>0</v>
      </c>
      <c r="J72" s="12" t="b">
        <v>0</v>
      </c>
      <c r="K72" s="12" t="b">
        <v>0</v>
      </c>
      <c r="L72" s="12" t="b">
        <v>0</v>
      </c>
      <c r="M72" s="18" t="s">
        <v>435</v>
      </c>
    </row>
    <row r="73" spans="1:13">
      <c r="A73" s="15" t="s">
        <v>54</v>
      </c>
      <c r="B73" s="12" t="b">
        <v>1</v>
      </c>
      <c r="C73" s="12" t="b">
        <v>1</v>
      </c>
      <c r="D73" s="12" t="b">
        <v>1</v>
      </c>
      <c r="E73" s="12" t="b">
        <v>0</v>
      </c>
      <c r="F73" s="12" t="b">
        <v>1</v>
      </c>
      <c r="G73" s="12" t="b">
        <v>0</v>
      </c>
      <c r="H73" s="12" t="b">
        <v>0</v>
      </c>
      <c r="I73" s="12" t="b">
        <v>1</v>
      </c>
      <c r="J73" s="12" t="b">
        <v>0</v>
      </c>
      <c r="K73" s="12" t="b">
        <v>0</v>
      </c>
      <c r="L73" s="12" t="b">
        <v>0</v>
      </c>
      <c r="M73" s="18" t="s">
        <v>436</v>
      </c>
    </row>
    <row r="74" spans="1:13">
      <c r="A74" s="15" t="s">
        <v>57</v>
      </c>
      <c r="B74" s="12" t="b">
        <v>1</v>
      </c>
      <c r="C74" s="12" t="b">
        <v>1</v>
      </c>
      <c r="D74" s="12" t="b">
        <v>1</v>
      </c>
      <c r="E74" s="12" t="b">
        <v>0</v>
      </c>
      <c r="F74" s="12" t="b">
        <v>1</v>
      </c>
      <c r="G74" s="12" t="b">
        <v>0</v>
      </c>
      <c r="H74" s="12" t="b">
        <v>0</v>
      </c>
      <c r="I74" s="12" t="b">
        <v>0</v>
      </c>
      <c r="J74" s="12" t="b">
        <v>0</v>
      </c>
      <c r="K74" s="12" t="b">
        <v>0</v>
      </c>
      <c r="L74" s="12" t="b">
        <v>0</v>
      </c>
      <c r="M74" s="18" t="s">
        <v>437</v>
      </c>
    </row>
    <row r="75" spans="1:13">
      <c r="A75" s="15" t="s">
        <v>58</v>
      </c>
      <c r="B75" s="12" t="b">
        <v>1</v>
      </c>
      <c r="C75" s="12" t="b">
        <v>1</v>
      </c>
      <c r="D75" s="12" t="b">
        <v>1</v>
      </c>
      <c r="E75" s="12" t="b">
        <v>0</v>
      </c>
      <c r="F75" s="12" t="b">
        <v>1</v>
      </c>
      <c r="G75" s="12" t="b">
        <v>0</v>
      </c>
      <c r="H75" s="12" t="b">
        <v>0</v>
      </c>
      <c r="I75" s="12" t="b">
        <v>0</v>
      </c>
      <c r="J75" s="12" t="b">
        <v>0</v>
      </c>
      <c r="K75" s="12" t="b">
        <v>0</v>
      </c>
      <c r="L75" s="12" t="b">
        <v>0</v>
      </c>
      <c r="M75" s="18" t="s">
        <v>438</v>
      </c>
    </row>
    <row r="76" spans="1:13">
      <c r="A76" s="15" t="s">
        <v>59</v>
      </c>
      <c r="B76" s="12" t="b">
        <v>1</v>
      </c>
      <c r="C76" s="12" t="b">
        <v>1</v>
      </c>
      <c r="D76" s="12" t="b">
        <v>1</v>
      </c>
      <c r="E76" s="12" t="b">
        <v>1</v>
      </c>
      <c r="F76" s="12" t="b">
        <v>1</v>
      </c>
      <c r="G76" s="12" t="b">
        <v>0</v>
      </c>
      <c r="H76" s="12" t="b">
        <v>0</v>
      </c>
      <c r="I76" s="12" t="b">
        <v>0</v>
      </c>
      <c r="J76" s="12" t="b">
        <v>0</v>
      </c>
      <c r="K76" s="12" t="b">
        <v>0</v>
      </c>
      <c r="L76" s="12" t="b">
        <v>0</v>
      </c>
      <c r="M76" s="18" t="s">
        <v>1567</v>
      </c>
    </row>
    <row r="77" spans="1:13">
      <c r="A77" s="15" t="s">
        <v>60</v>
      </c>
      <c r="B77" s="12" t="b">
        <v>1</v>
      </c>
      <c r="C77" s="12" t="b">
        <v>1</v>
      </c>
      <c r="D77" s="12" t="b">
        <v>1</v>
      </c>
      <c r="E77" s="12" t="b">
        <v>0</v>
      </c>
      <c r="F77" s="12" t="b">
        <v>1</v>
      </c>
      <c r="G77" s="12" t="b">
        <v>0</v>
      </c>
      <c r="H77" s="12" t="b">
        <v>0</v>
      </c>
      <c r="I77" s="12" t="b">
        <v>0</v>
      </c>
      <c r="J77" s="12" t="b">
        <v>0</v>
      </c>
      <c r="K77" s="12" t="b">
        <v>0</v>
      </c>
      <c r="L77" s="12" t="b">
        <v>0</v>
      </c>
      <c r="M77" s="18" t="s">
        <v>439</v>
      </c>
    </row>
    <row r="78" spans="1:13">
      <c r="A78" s="15" t="s">
        <v>1568</v>
      </c>
      <c r="B78" s="12" t="b">
        <v>1</v>
      </c>
      <c r="C78" s="12" t="b">
        <v>1</v>
      </c>
      <c r="D78" s="12" t="b">
        <v>1</v>
      </c>
      <c r="E78" s="12" t="b">
        <v>0</v>
      </c>
      <c r="F78" s="12" t="b">
        <v>1</v>
      </c>
      <c r="G78" s="12" t="b">
        <v>0</v>
      </c>
      <c r="H78" s="12" t="b">
        <v>0</v>
      </c>
      <c r="I78" s="12" t="b">
        <v>0</v>
      </c>
      <c r="J78" s="12" t="b">
        <v>0</v>
      </c>
      <c r="K78" s="12" t="b">
        <v>0</v>
      </c>
      <c r="L78" s="12" t="b">
        <v>0</v>
      </c>
      <c r="M78" s="18" t="s">
        <v>1569</v>
      </c>
    </row>
    <row r="79" spans="1:13">
      <c r="A79" s="15" t="s">
        <v>1919</v>
      </c>
      <c r="B79" s="12" t="b">
        <v>0</v>
      </c>
      <c r="C79" s="12" t="b">
        <v>0</v>
      </c>
      <c r="D79" s="12" t="b">
        <v>0</v>
      </c>
      <c r="E79" s="12" t="b">
        <v>0</v>
      </c>
      <c r="F79" s="12" t="b">
        <v>0</v>
      </c>
      <c r="G79" s="12" t="b">
        <v>0</v>
      </c>
      <c r="H79" s="12" t="b">
        <v>0</v>
      </c>
      <c r="I79" s="12" t="b">
        <v>0</v>
      </c>
      <c r="J79" s="12" t="b">
        <v>0</v>
      </c>
      <c r="K79" s="12" t="b">
        <v>0</v>
      </c>
      <c r="L79" s="12" t="b">
        <v>1</v>
      </c>
      <c r="M79" s="18" t="s">
        <v>1920</v>
      </c>
    </row>
    <row r="80" spans="1:13">
      <c r="A80" s="15" t="s">
        <v>1921</v>
      </c>
      <c r="B80" s="12" t="b">
        <v>0</v>
      </c>
      <c r="C80" s="12" t="b">
        <v>0</v>
      </c>
      <c r="D80" s="12" t="b">
        <v>0</v>
      </c>
      <c r="E80" s="12" t="b">
        <v>0</v>
      </c>
      <c r="F80" s="12" t="b">
        <v>0</v>
      </c>
      <c r="G80" s="12" t="b">
        <v>0</v>
      </c>
      <c r="H80" s="12" t="b">
        <v>0</v>
      </c>
      <c r="I80" s="12" t="b">
        <v>0</v>
      </c>
      <c r="J80" s="12" t="b">
        <v>0</v>
      </c>
      <c r="K80" s="12" t="b">
        <v>0</v>
      </c>
      <c r="L80" s="12" t="b">
        <v>1</v>
      </c>
      <c r="M80" s="18" t="s">
        <v>1920</v>
      </c>
    </row>
    <row r="81" spans="1:13">
      <c r="A81" s="15" t="s">
        <v>1922</v>
      </c>
      <c r="B81" s="12" t="b">
        <v>0</v>
      </c>
      <c r="C81" s="12" t="b">
        <v>0</v>
      </c>
      <c r="D81" s="12" t="b">
        <v>0</v>
      </c>
      <c r="E81" s="12" t="b">
        <v>0</v>
      </c>
      <c r="F81" s="12" t="b">
        <v>0</v>
      </c>
      <c r="G81" s="12" t="b">
        <v>0</v>
      </c>
      <c r="H81" s="12" t="b">
        <v>0</v>
      </c>
      <c r="I81" s="12" t="b">
        <v>0</v>
      </c>
      <c r="J81" s="12" t="b">
        <v>0</v>
      </c>
      <c r="K81" s="12" t="b">
        <v>0</v>
      </c>
      <c r="L81" s="12" t="b">
        <v>1</v>
      </c>
      <c r="M81" s="18" t="s">
        <v>1920</v>
      </c>
    </row>
  </sheetData>
  <autoFilter ref="A2:I79" xr:uid="{7A02DDC9-E0E8-48BF-8BE6-D6DD57F6C67D}"/>
  <conditionalFormatting sqref="B3:L81">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5" activePane="bottomRight" state="frozen"/>
      <selection pane="topRight" activeCell="I1" sqref="I1"/>
      <selection pane="bottomLeft" activeCell="A5" sqref="A5"/>
      <selection pane="bottomRight" activeCell="C693" sqref="C693"/>
    </sheetView>
  </sheetViews>
  <sheetFormatPr baseColWidth="10" defaultColWidth="8.83203125" defaultRowHeight="15" outlineLevelRow="1"/>
  <cols>
    <col min="3" max="3" width="22.5" bestFit="1" customWidth="1"/>
    <col min="7" max="7" width="17.33203125" customWidth="1"/>
    <col min="9" max="9" width="22.5" bestFit="1" customWidth="1"/>
  </cols>
  <sheetData>
    <row r="1" spans="1:130">
      <c r="G1" s="29"/>
    </row>
    <row r="2" spans="1:130">
      <c r="B2" t="s">
        <v>1175</v>
      </c>
      <c r="G2" s="29"/>
    </row>
    <row r="3" spans="1:130">
      <c r="B3" s="123" t="s">
        <v>1</v>
      </c>
      <c r="C3" s="124" t="s">
        <v>2</v>
      </c>
      <c r="D3" s="124"/>
      <c r="G3" s="500" t="s">
        <v>1600</v>
      </c>
      <c r="H3" s="222" t="s">
        <v>1</v>
      </c>
      <c r="I3" s="223" t="s">
        <v>2</v>
      </c>
      <c r="J3" s="223" t="s">
        <v>3</v>
      </c>
      <c r="K3" s="223" t="s">
        <v>4</v>
      </c>
    </row>
    <row r="4" spans="1:130">
      <c r="B4" s="125" t="s">
        <v>16</v>
      </c>
      <c r="C4" s="31"/>
      <c r="D4" s="126"/>
      <c r="G4" s="29"/>
      <c r="H4" s="125" t="s">
        <v>16</v>
      </c>
      <c r="I4" s="126"/>
      <c r="J4" s="126"/>
      <c r="K4" s="318" t="s">
        <v>1170</v>
      </c>
    </row>
    <row r="5" spans="1:130">
      <c r="B5" s="125" t="s">
        <v>16</v>
      </c>
      <c r="C5" s="127" t="s">
        <v>1186</v>
      </c>
      <c r="D5" s="127"/>
      <c r="E5" s="211"/>
      <c r="F5" s="211"/>
      <c r="G5" s="530"/>
      <c r="H5" s="125" t="s">
        <v>16</v>
      </c>
      <c r="I5" s="499" t="s">
        <v>1186</v>
      </c>
      <c r="J5" s="126"/>
      <c r="K5" s="318"/>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656</v>
      </c>
      <c r="D6" s="127"/>
      <c r="E6" s="211"/>
      <c r="F6" s="211"/>
      <c r="G6" s="530"/>
      <c r="H6" s="21" t="s">
        <v>10</v>
      </c>
      <c r="I6" s="127" t="s">
        <v>656</v>
      </c>
      <c r="J6" s="126"/>
      <c r="K6" s="319"/>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6"/>
      <c r="E7" s="211"/>
      <c r="F7" s="211"/>
      <c r="G7" s="530"/>
      <c r="H7" s="21" t="s">
        <v>10</v>
      </c>
      <c r="I7" s="127" t="s">
        <v>22</v>
      </c>
      <c r="J7" s="126"/>
      <c r="K7" s="319"/>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1914</v>
      </c>
      <c r="D8" s="466"/>
      <c r="E8" s="211"/>
      <c r="F8" s="211"/>
      <c r="G8" s="530"/>
      <c r="H8" s="21" t="s">
        <v>10</v>
      </c>
      <c r="I8" s="127" t="s">
        <v>1914</v>
      </c>
      <c r="J8" s="126"/>
      <c r="K8" s="319"/>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30"/>
      <c r="H9" s="21" t="s">
        <v>10</v>
      </c>
      <c r="I9" s="127" t="s">
        <v>480</v>
      </c>
      <c r="J9" s="126"/>
      <c r="K9" s="319"/>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30"/>
      <c r="H10" s="21" t="s">
        <v>10</v>
      </c>
      <c r="I10" s="127" t="s">
        <v>188</v>
      </c>
      <c r="J10" s="126"/>
      <c r="K10" s="319"/>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30"/>
      <c r="H11" s="21" t="s">
        <v>10</v>
      </c>
      <c r="I11" s="127" t="s">
        <v>1174</v>
      </c>
      <c r="J11" s="126"/>
      <c r="K11" s="319"/>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30"/>
      <c r="H12" s="125" t="s">
        <v>16</v>
      </c>
      <c r="I12" s="325" t="s">
        <v>1187</v>
      </c>
      <c r="J12" s="126"/>
      <c r="K12" s="318"/>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30" t="s">
        <v>1650</v>
      </c>
      <c r="H13" s="21" t="s">
        <v>10</v>
      </c>
      <c r="I13" s="127" t="s">
        <v>21</v>
      </c>
      <c r="J13" s="126"/>
      <c r="K13" s="319"/>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30" t="s">
        <v>1650</v>
      </c>
      <c r="H14" s="21" t="s">
        <v>10</v>
      </c>
      <c r="I14" s="127" t="s">
        <v>1184</v>
      </c>
      <c r="J14" s="126"/>
      <c r="K14" s="319"/>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30" t="s">
        <v>1650</v>
      </c>
      <c r="H15" s="21" t="s">
        <v>10</v>
      </c>
      <c r="I15" s="127" t="s">
        <v>1177</v>
      </c>
      <c r="J15" s="126"/>
      <c r="K15" s="319" t="s">
        <v>1178</v>
      </c>
      <c r="L15" s="319"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30" t="s">
        <v>1650</v>
      </c>
      <c r="H16" s="21" t="s">
        <v>10</v>
      </c>
      <c r="I16" s="127" t="s">
        <v>693</v>
      </c>
      <c r="J16" s="126"/>
      <c r="K16" s="319"/>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30" t="s">
        <v>1622</v>
      </c>
      <c r="H17" s="21" t="s">
        <v>10</v>
      </c>
      <c r="I17" s="127" t="s">
        <v>796</v>
      </c>
      <c r="J17" s="126"/>
      <c r="K17" s="319"/>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30"/>
      <c r="H18" s="21" t="s">
        <v>10</v>
      </c>
      <c r="I18" s="127" t="s">
        <v>1199</v>
      </c>
      <c r="J18" s="126"/>
      <c r="K18" s="319"/>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30"/>
      <c r="H19" s="21" t="s">
        <v>10</v>
      </c>
      <c r="I19" s="127" t="s">
        <v>1200</v>
      </c>
      <c r="J19" s="126"/>
      <c r="K19" s="319"/>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30"/>
      <c r="H20" s="21" t="s">
        <v>10</v>
      </c>
      <c r="I20" s="127" t="s">
        <v>1201</v>
      </c>
      <c r="J20" s="126"/>
      <c r="K20" s="319"/>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30"/>
      <c r="H21" s="21" t="s">
        <v>10</v>
      </c>
      <c r="I21" s="127" t="s">
        <v>1447</v>
      </c>
      <c r="J21" s="126"/>
      <c r="K21" s="319"/>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30"/>
      <c r="H22" s="21" t="s">
        <v>10</v>
      </c>
      <c r="I22" s="127" t="s">
        <v>1448</v>
      </c>
      <c r="J22" s="126"/>
      <c r="K22" s="319"/>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30"/>
      <c r="H23" s="21" t="s">
        <v>10</v>
      </c>
      <c r="I23" s="127" t="s">
        <v>1449</v>
      </c>
      <c r="J23" s="126"/>
      <c r="K23" s="319"/>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30"/>
      <c r="H24" s="125" t="s">
        <v>16</v>
      </c>
      <c r="I24" s="325" t="s">
        <v>1624</v>
      </c>
      <c r="J24" s="126"/>
      <c r="K24" s="318"/>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30"/>
      <c r="H25" s="21" t="s">
        <v>10</v>
      </c>
      <c r="I25" s="127" t="s">
        <v>753</v>
      </c>
      <c r="J25" s="126"/>
      <c r="K25" s="319" t="s">
        <v>755</v>
      </c>
      <c r="L25" s="319" t="s">
        <v>1899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30"/>
      <c r="H26" s="21" t="s">
        <v>10</v>
      </c>
      <c r="I26" s="127" t="s">
        <v>20</v>
      </c>
      <c r="J26" s="126"/>
      <c r="K26" s="319" t="s">
        <v>831</v>
      </c>
      <c r="L26" s="319" t="s">
        <v>377</v>
      </c>
      <c r="M26" s="319" t="s">
        <v>103</v>
      </c>
      <c r="N26" s="319" t="s">
        <v>755</v>
      </c>
      <c r="O26" s="319" t="s">
        <v>1899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30"/>
      <c r="H27" s="21" t="s">
        <v>10</v>
      </c>
      <c r="I27" s="127" t="s">
        <v>19</v>
      </c>
      <c r="J27" s="126"/>
      <c r="K27" s="319" t="s">
        <v>379</v>
      </c>
      <c r="L27" s="319" t="s">
        <v>755</v>
      </c>
      <c r="M27" s="319" t="s">
        <v>1899</v>
      </c>
      <c r="N27" s="319" t="s">
        <v>378</v>
      </c>
      <c r="O27" s="319" t="s">
        <v>352</v>
      </c>
      <c r="P27" s="319"/>
      <c r="Q27" s="319"/>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30"/>
      <c r="H28" s="21" t="s">
        <v>10</v>
      </c>
      <c r="I28" s="127" t="s">
        <v>18</v>
      </c>
      <c r="J28" s="126"/>
      <c r="K28" s="319" t="s">
        <v>377</v>
      </c>
      <c r="L28" s="319" t="s">
        <v>755</v>
      </c>
      <c r="M28" s="319" t="s">
        <v>1899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30"/>
      <c r="H29" s="21" t="s">
        <v>10</v>
      </c>
      <c r="I29" s="127" t="s">
        <v>13</v>
      </c>
      <c r="J29" s="126"/>
      <c r="K29" s="319"/>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30"/>
      <c r="H30" s="125" t="s">
        <v>16</v>
      </c>
      <c r="I30" s="325" t="s">
        <v>1623</v>
      </c>
      <c r="J30" s="126"/>
      <c r="K30" s="318"/>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30"/>
      <c r="H31" s="21" t="s">
        <v>10</v>
      </c>
      <c r="I31" s="127" t="s">
        <v>229</v>
      </c>
      <c r="J31" s="126"/>
      <c r="K31" s="319"/>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30"/>
      <c r="H32" s="21" t="s">
        <v>10</v>
      </c>
      <c r="I32" s="127" t="s">
        <v>230</v>
      </c>
      <c r="J32" s="126"/>
      <c r="K32" s="319"/>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30"/>
      <c r="H33" s="21" t="s">
        <v>10</v>
      </c>
      <c r="I33" s="127" t="s">
        <v>231</v>
      </c>
      <c r="J33" s="126"/>
      <c r="K33" s="319" t="s">
        <v>6</v>
      </c>
      <c r="L33" s="319" t="s">
        <v>7</v>
      </c>
      <c r="M33" s="319" t="s">
        <v>8</v>
      </c>
      <c r="N33" s="319" t="s">
        <v>163</v>
      </c>
      <c r="O33" s="319" t="s">
        <v>178</v>
      </c>
      <c r="P33" s="319" t="s">
        <v>240</v>
      </c>
      <c r="Q33" s="319" t="s">
        <v>242</v>
      </c>
      <c r="R33" s="319"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30"/>
      <c r="H34" s="125" t="s">
        <v>16</v>
      </c>
      <c r="I34" s="325" t="s">
        <v>1705</v>
      </c>
      <c r="J34" s="126"/>
      <c r="K34" s="318"/>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30"/>
      <c r="H35" s="21" t="s">
        <v>10</v>
      </c>
      <c r="I35" s="127" t="s">
        <v>815</v>
      </c>
      <c r="J35" s="126"/>
      <c r="K35" s="319"/>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30"/>
      <c r="H36" s="21" t="s">
        <v>10</v>
      </c>
      <c r="I36" s="127" t="s">
        <v>1450</v>
      </c>
      <c r="J36" s="126"/>
      <c r="K36" s="319"/>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30"/>
      <c r="H37" s="21" t="s">
        <v>10</v>
      </c>
      <c r="I37" s="127" t="s">
        <v>814</v>
      </c>
      <c r="J37" s="126"/>
      <c r="K37" s="319"/>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30"/>
      <c r="H38" s="21" t="s">
        <v>10</v>
      </c>
      <c r="I38" s="127" t="s">
        <v>1052</v>
      </c>
      <c r="J38" s="126"/>
      <c r="K38" s="319"/>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30"/>
      <c r="H39" s="21" t="s">
        <v>10</v>
      </c>
      <c r="I39" s="127" t="s">
        <v>1069</v>
      </c>
      <c r="J39" s="126"/>
      <c r="K39" s="319"/>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30" t="s">
        <v>1603</v>
      </c>
      <c r="H40" s="21" t="s">
        <v>10</v>
      </c>
      <c r="I40" s="127" t="s">
        <v>531</v>
      </c>
      <c r="J40" s="128"/>
      <c r="K40" s="319"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0" t="s">
        <v>1116</v>
      </c>
      <c r="H41" s="21"/>
      <c r="I41" s="127"/>
      <c r="J41" s="128"/>
      <c r="K41" s="319"/>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IF($C42="","blank",MATCH($C42,$I$5:$I$204,0))</f>
        <v>32</v>
      </c>
      <c r="B42" s="21" t="s">
        <v>10</v>
      </c>
      <c r="C42" s="127" t="s">
        <v>1450</v>
      </c>
      <c r="D42" s="127"/>
      <c r="E42" s="211"/>
      <c r="F42" s="211"/>
      <c r="G42" s="530"/>
      <c r="H42" s="21" t="s">
        <v>10</v>
      </c>
      <c r="I42" s="127" t="s">
        <v>1054</v>
      </c>
      <c r="J42" s="126"/>
      <c r="K42" s="319"/>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30"/>
      <c r="H43" s="21" t="s">
        <v>10</v>
      </c>
      <c r="I43" s="127" t="s">
        <v>1053</v>
      </c>
      <c r="J43" s="126"/>
      <c r="K43" s="319"/>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30"/>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30" t="s">
        <v>1601</v>
      </c>
      <c r="H45" s="21" t="s">
        <v>10</v>
      </c>
      <c r="I45" s="127" t="s">
        <v>1330</v>
      </c>
      <c r="J45" s="126"/>
      <c r="K45" s="319"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0" t="s">
        <v>1602</v>
      </c>
      <c r="H46" s="21"/>
      <c r="I46" s="127"/>
      <c r="J46" s="126"/>
      <c r="K46" s="319"/>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30"/>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30"/>
      <c r="H48" s="21" t="s">
        <v>10</v>
      </c>
      <c r="I48" s="127" t="s">
        <v>1331</v>
      </c>
      <c r="J48" s="126"/>
      <c r="K48" s="319"/>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30"/>
      <c r="H49" s="21" t="s">
        <v>10</v>
      </c>
      <c r="I49" s="127" t="s">
        <v>232</v>
      </c>
      <c r="J49" s="126"/>
      <c r="K49" s="319" t="s">
        <v>6</v>
      </c>
      <c r="L49" s="319" t="s">
        <v>7</v>
      </c>
      <c r="M49" s="126" t="s">
        <v>8</v>
      </c>
      <c r="N49" s="126" t="s">
        <v>163</v>
      </c>
      <c r="O49" s="319"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30"/>
      <c r="H50" s="21" t="s">
        <v>10</v>
      </c>
      <c r="I50" s="127" t="s">
        <v>233</v>
      </c>
      <c r="J50" s="126"/>
      <c r="K50" s="319"/>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30"/>
      <c r="H51" s="21" t="s">
        <v>10</v>
      </c>
      <c r="I51" s="127" t="s">
        <v>234</v>
      </c>
      <c r="J51" s="126"/>
      <c r="K51" s="319"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30"/>
      <c r="H52" s="21" t="s">
        <v>10</v>
      </c>
      <c r="I52" s="127" t="s">
        <v>235</v>
      </c>
      <c r="J52" s="126"/>
      <c r="K52" s="319"/>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30"/>
      <c r="H53" s="21" t="s">
        <v>10</v>
      </c>
      <c r="I53" s="127" t="s">
        <v>330</v>
      </c>
      <c r="J53" s="126"/>
      <c r="K53" s="319"/>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30"/>
      <c r="H54" s="21" t="s">
        <v>10</v>
      </c>
      <c r="I54" s="127" t="s">
        <v>331</v>
      </c>
      <c r="J54" s="126"/>
      <c r="K54" s="319"/>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30"/>
      <c r="H55" s="21" t="s">
        <v>10</v>
      </c>
      <c r="I55" s="127" t="s">
        <v>227</v>
      </c>
      <c r="J55" s="126"/>
      <c r="K55" s="319"/>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30"/>
      <c r="H56" s="21" t="s">
        <v>10</v>
      </c>
      <c r="I56" s="127" t="s">
        <v>228</v>
      </c>
      <c r="J56" s="126"/>
      <c r="K56" s="319"/>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30"/>
      <c r="H57" s="21" t="s">
        <v>10</v>
      </c>
      <c r="I57" s="127" t="s">
        <v>30</v>
      </c>
      <c r="J57" s="126"/>
      <c r="K57" s="319" t="s">
        <v>6</v>
      </c>
      <c r="L57" s="319" t="s">
        <v>7</v>
      </c>
      <c r="M57" s="319" t="s">
        <v>8</v>
      </c>
      <c r="N57" s="319" t="s">
        <v>163</v>
      </c>
      <c r="O57" s="319" t="s">
        <v>178</v>
      </c>
      <c r="P57" s="319" t="s">
        <v>240</v>
      </c>
      <c r="Q57" s="319" t="s">
        <v>242</v>
      </c>
      <c r="R57" s="319"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30"/>
      <c r="H58" s="21" t="s">
        <v>10</v>
      </c>
      <c r="I58" s="127" t="s">
        <v>32</v>
      </c>
      <c r="J58" s="126"/>
      <c r="K58" s="319" t="s">
        <v>6</v>
      </c>
      <c r="L58" s="319" t="s">
        <v>7</v>
      </c>
      <c r="M58" s="319" t="s">
        <v>8</v>
      </c>
      <c r="N58" s="319" t="s">
        <v>163</v>
      </c>
      <c r="O58" s="319" t="s">
        <v>178</v>
      </c>
      <c r="P58" s="319"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30"/>
      <c r="H59" s="21" t="s">
        <v>10</v>
      </c>
      <c r="I59" s="127" t="s">
        <v>1543</v>
      </c>
      <c r="J59" s="126"/>
      <c r="K59" s="319" t="s">
        <v>6</v>
      </c>
      <c r="L59" s="319" t="s">
        <v>7</v>
      </c>
      <c r="M59" s="319" t="s">
        <v>8</v>
      </c>
      <c r="N59" s="319" t="s">
        <v>163</v>
      </c>
      <c r="O59" s="319" t="s">
        <v>178</v>
      </c>
      <c r="P59" s="319" t="s">
        <v>240</v>
      </c>
      <c r="Q59" s="319" t="s">
        <v>242</v>
      </c>
      <c r="R59" s="319"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30"/>
      <c r="H60" s="21" t="s">
        <v>10</v>
      </c>
      <c r="I60" s="127" t="s">
        <v>1544</v>
      </c>
      <c r="J60" s="126"/>
      <c r="K60" s="319" t="s">
        <v>6</v>
      </c>
      <c r="L60" s="319" t="s">
        <v>7</v>
      </c>
      <c r="M60" s="319" t="s">
        <v>8</v>
      </c>
      <c r="N60" s="319" t="s">
        <v>163</v>
      </c>
      <c r="O60" s="319" t="s">
        <v>178</v>
      </c>
      <c r="P60" s="319"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30"/>
      <c r="H61" s="21" t="s">
        <v>10</v>
      </c>
      <c r="I61" s="127" t="s">
        <v>1181</v>
      </c>
      <c r="J61" s="126"/>
      <c r="K61" s="319"/>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30"/>
      <c r="H62" s="21" t="s">
        <v>0</v>
      </c>
      <c r="I62" s="127" t="s">
        <v>363</v>
      </c>
      <c r="J62" s="128"/>
      <c r="K62" s="319"/>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30"/>
      <c r="H63" s="21" t="s">
        <v>0</v>
      </c>
      <c r="I63" s="127" t="s">
        <v>364</v>
      </c>
      <c r="J63" s="128"/>
      <c r="K63" s="319"/>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30"/>
      <c r="H64" s="125" t="s">
        <v>16</v>
      </c>
      <c r="I64" s="325" t="s">
        <v>1189</v>
      </c>
      <c r="J64" s="126"/>
      <c r="K64" s="318"/>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30"/>
      <c r="H65" s="21" t="s">
        <v>10</v>
      </c>
      <c r="I65" s="127" t="s">
        <v>1593</v>
      </c>
      <c r="J65" s="128"/>
      <c r="K65" s="319"/>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30"/>
      <c r="H66" s="21" t="s">
        <v>10</v>
      </c>
      <c r="I66" s="127" t="s">
        <v>1346</v>
      </c>
      <c r="J66" s="128"/>
      <c r="K66" s="319"/>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30"/>
      <c r="H67" s="21" t="s">
        <v>10</v>
      </c>
      <c r="I67" s="127" t="s">
        <v>1347</v>
      </c>
      <c r="J67" s="128"/>
      <c r="K67" s="319"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30"/>
      <c r="H68" s="21" t="s">
        <v>10</v>
      </c>
      <c r="I68" s="127" t="s">
        <v>1159</v>
      </c>
      <c r="J68" s="126"/>
      <c r="K68" s="319"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30"/>
      <c r="H69" s="21" t="s">
        <v>10</v>
      </c>
      <c r="I69" s="127" t="s">
        <v>1197</v>
      </c>
      <c r="J69" s="126"/>
      <c r="K69" s="319"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30"/>
      <c r="H70" s="21" t="s">
        <v>10</v>
      </c>
      <c r="I70" s="127" t="s">
        <v>1278</v>
      </c>
      <c r="J70" s="126"/>
      <c r="K70" s="319" t="s">
        <v>6</v>
      </c>
      <c r="L70" s="319" t="s">
        <v>7</v>
      </c>
      <c r="M70" s="319"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30"/>
      <c r="H71" s="21" t="s">
        <v>10</v>
      </c>
      <c r="I71" s="127" t="s">
        <v>1279</v>
      </c>
      <c r="J71" s="126"/>
      <c r="K71" s="319" t="s">
        <v>6</v>
      </c>
      <c r="L71" s="319" t="s">
        <v>7</v>
      </c>
      <c r="M71" s="319"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30"/>
      <c r="H72" s="21" t="s">
        <v>10</v>
      </c>
      <c r="I72" s="127" t="s">
        <v>1280</v>
      </c>
      <c r="J72" s="126"/>
      <c r="K72" s="319" t="s">
        <v>6</v>
      </c>
      <c r="L72" s="319" t="s">
        <v>7</v>
      </c>
      <c r="M72" s="319"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30"/>
      <c r="H73" s="21" t="s">
        <v>10</v>
      </c>
      <c r="I73" s="127" t="s">
        <v>1281</v>
      </c>
      <c r="J73" s="126"/>
      <c r="K73" s="319" t="s">
        <v>6</v>
      </c>
      <c r="L73" s="319" t="s">
        <v>7</v>
      </c>
      <c r="M73" s="319"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30"/>
      <c r="H74" s="21" t="s">
        <v>9</v>
      </c>
      <c r="I74" s="127" t="s">
        <v>532</v>
      </c>
      <c r="J74" s="128"/>
      <c r="K74" s="320"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30" t="s">
        <v>1603</v>
      </c>
      <c r="H75" s="21" t="s">
        <v>9</v>
      </c>
      <c r="I75" s="127" t="s">
        <v>531</v>
      </c>
      <c r="J75" s="128"/>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5"/>
      <c r="CD75" s="365"/>
      <c r="CE75" s="365"/>
      <c r="CF75" s="365"/>
      <c r="CG75" s="365"/>
      <c r="CH75" s="365"/>
      <c r="CI75" s="365"/>
      <c r="CJ75" s="365"/>
      <c r="CK75" s="365"/>
      <c r="CL75" s="365"/>
      <c r="CM75" s="365"/>
      <c r="CN75" s="365"/>
      <c r="CO75" s="365"/>
      <c r="CP75" s="365"/>
      <c r="CQ75" s="365"/>
      <c r="CR75" s="365"/>
      <c r="CS75" s="365"/>
      <c r="CT75" s="365"/>
      <c r="CU75" s="365"/>
      <c r="CV75" s="365"/>
      <c r="CW75" s="365"/>
      <c r="CX75" s="365"/>
      <c r="CY75" s="365"/>
      <c r="CZ75" s="365"/>
      <c r="DA75" s="365"/>
      <c r="DB75" s="365"/>
      <c r="DC75" s="365"/>
      <c r="DD75" s="365"/>
      <c r="DE75" s="365"/>
      <c r="DF75" s="365"/>
      <c r="DG75" s="365"/>
      <c r="DH75" s="365"/>
      <c r="DI75" s="365"/>
      <c r="DJ75" s="365"/>
      <c r="DK75" s="365"/>
      <c r="DL75" s="365"/>
      <c r="DM75" s="365"/>
      <c r="DN75" s="365"/>
      <c r="DO75" s="365"/>
      <c r="DP75" s="365"/>
      <c r="DQ75" s="365"/>
      <c r="DR75" s="365"/>
      <c r="DS75" s="365"/>
      <c r="DT75" s="365"/>
      <c r="DU75" s="365"/>
      <c r="DV75" s="365"/>
      <c r="DW75" s="365"/>
      <c r="DX75" s="365"/>
      <c r="DY75" s="365"/>
      <c r="DZ75" s="365"/>
      <c r="EA75" s="322"/>
      <c r="EB75" s="322"/>
      <c r="EC75" s="322"/>
      <c r="ED75" s="322"/>
      <c r="EE75" s="322"/>
      <c r="EF75" s="322"/>
      <c r="EG75" s="322"/>
      <c r="EH75" s="322"/>
      <c r="EI75" s="322"/>
      <c r="EJ75" s="322"/>
      <c r="EK75" s="322"/>
      <c r="EL75" s="322"/>
      <c r="EM75" s="322"/>
      <c r="EN75" s="322"/>
      <c r="EO75" s="322"/>
      <c r="EP75" s="322"/>
      <c r="EQ75" s="322"/>
      <c r="ER75" s="322"/>
      <c r="ES75" s="322"/>
      <c r="ET75" s="322"/>
      <c r="EU75" s="323"/>
      <c r="EV75" s="323"/>
      <c r="EW75" s="323"/>
      <c r="EX75" s="323"/>
      <c r="EY75" s="323"/>
      <c r="EZ75" s="323"/>
      <c r="FA75" s="323"/>
      <c r="FB75" s="323"/>
      <c r="FC75" s="323"/>
      <c r="FD75" s="323"/>
      <c r="FE75" s="323"/>
      <c r="FF75" s="323"/>
      <c r="FG75" s="323"/>
      <c r="FH75" s="323"/>
      <c r="FI75" s="323"/>
      <c r="FJ75" s="323"/>
      <c r="FK75" s="323"/>
      <c r="FL75" s="323"/>
      <c r="FM75" s="323"/>
      <c r="FN75" s="323"/>
      <c r="FO75" s="323"/>
      <c r="FP75" s="323"/>
      <c r="FQ75" s="323"/>
      <c r="FR75" s="323"/>
      <c r="FS75" s="323"/>
      <c r="FT75" s="323"/>
      <c r="FU75" s="323"/>
      <c r="FV75" s="323"/>
      <c r="FW75" s="323"/>
      <c r="FX75" s="323"/>
      <c r="FY75" s="323"/>
      <c r="FZ75" s="323"/>
      <c r="GA75" s="323"/>
      <c r="GB75" s="323"/>
      <c r="GC75" s="323"/>
      <c r="GD75" s="323"/>
      <c r="GE75" s="323"/>
      <c r="GF75" s="323"/>
      <c r="GG75" s="323"/>
      <c r="GH75" s="323"/>
      <c r="GI75" s="323"/>
      <c r="GJ75" s="323"/>
      <c r="GK75" s="323"/>
      <c r="GL75" s="323"/>
      <c r="GM75" s="323"/>
      <c r="GN75" s="323"/>
      <c r="GO75" s="323"/>
      <c r="GP75" s="323"/>
      <c r="GQ75" s="323"/>
      <c r="GR75" s="323"/>
      <c r="GS75" s="323"/>
      <c r="GT75" s="323"/>
      <c r="GU75" s="323"/>
      <c r="GV75" s="323"/>
      <c r="GW75" s="323"/>
      <c r="GX75" s="323"/>
      <c r="GY75" s="323"/>
      <c r="GZ75" s="323"/>
      <c r="HA75" s="323"/>
      <c r="HB75" s="323"/>
      <c r="HC75" s="323"/>
      <c r="HD75" s="323"/>
      <c r="HE75" s="323"/>
      <c r="HF75" s="323"/>
      <c r="HG75" s="323"/>
      <c r="HH75" s="323"/>
      <c r="HI75" s="323"/>
      <c r="HJ75" s="323"/>
      <c r="HK75" s="323"/>
      <c r="HL75" s="323"/>
      <c r="HM75" s="321"/>
      <c r="HN75" s="321"/>
      <c r="HO75" s="321"/>
      <c r="HP75" s="321"/>
      <c r="HQ75" s="321"/>
      <c r="HR75" s="321"/>
      <c r="HS75" s="321"/>
      <c r="HT75" s="321"/>
      <c r="HU75" s="321"/>
      <c r="HV75" s="321"/>
      <c r="HW75" s="321"/>
      <c r="HX75" s="321"/>
      <c r="HY75" s="321"/>
      <c r="HZ75" s="321"/>
      <c r="IA75" s="321"/>
      <c r="IB75" s="321"/>
      <c r="IC75" s="321"/>
      <c r="ID75" s="321"/>
      <c r="IE75" s="321"/>
      <c r="IF75" s="321"/>
      <c r="IG75" s="321"/>
      <c r="IH75" s="321"/>
      <c r="II75" s="321"/>
      <c r="IJ75" s="321"/>
      <c r="IK75" s="321"/>
      <c r="IL75" s="321"/>
      <c r="IM75" s="321"/>
      <c r="IN75" s="321"/>
      <c r="IO75" s="321"/>
      <c r="IP75" s="321"/>
      <c r="IQ75" s="321"/>
      <c r="IR75" s="321"/>
      <c r="IS75" s="321"/>
      <c r="IT75" s="321"/>
      <c r="IU75" s="321"/>
      <c r="IV75" s="321"/>
      <c r="IW75" s="321"/>
      <c r="IX75" s="321"/>
      <c r="IY75" s="321"/>
      <c r="IZ75" s="321"/>
      <c r="JA75" s="321"/>
      <c r="JB75" s="321"/>
      <c r="JC75" s="321"/>
      <c r="JD75" s="321"/>
      <c r="JE75" s="321"/>
      <c r="JF75" s="321"/>
      <c r="JG75" s="321"/>
      <c r="JH75" s="321"/>
      <c r="JI75" s="321"/>
      <c r="JJ75" s="321"/>
      <c r="JK75" s="321"/>
      <c r="JL75" s="321"/>
      <c r="JM75" s="321"/>
      <c r="JN75" s="321"/>
      <c r="JO75" s="321"/>
      <c r="JP75" s="321"/>
      <c r="JQ75" s="321"/>
      <c r="JR75" s="321"/>
      <c r="JS75" s="321"/>
      <c r="JT75" s="321"/>
      <c r="JU75" s="321"/>
      <c r="JV75" s="321"/>
      <c r="JW75" s="321"/>
      <c r="JX75" s="321"/>
      <c r="JY75" s="321"/>
      <c r="JZ75" s="321"/>
      <c r="KA75" s="321"/>
      <c r="KB75" s="321"/>
      <c r="KC75" s="321"/>
      <c r="KD75" s="321"/>
      <c r="KE75" s="322"/>
      <c r="KF75" s="322"/>
      <c r="KG75" s="322"/>
      <c r="KH75" s="322"/>
      <c r="KI75" s="322"/>
      <c r="KJ75" s="322"/>
      <c r="KK75" s="322"/>
      <c r="KL75" s="322"/>
      <c r="KM75" s="322"/>
      <c r="KN75" s="322"/>
      <c r="KO75" s="322"/>
      <c r="KP75" s="322"/>
      <c r="KQ75" s="322"/>
      <c r="KR75" s="322"/>
      <c r="KS75" s="322"/>
      <c r="KT75" s="322"/>
      <c r="KU75" s="322"/>
      <c r="KV75" s="322"/>
      <c r="KW75" s="322"/>
      <c r="KX75" s="322"/>
      <c r="KY75" s="322"/>
      <c r="KZ75" s="322"/>
      <c r="LA75" s="322"/>
      <c r="LB75" s="322"/>
      <c r="LC75" s="322"/>
      <c r="LD75" s="322"/>
      <c r="LE75" s="322"/>
      <c r="LF75" s="322"/>
      <c r="LG75" s="322"/>
      <c r="LH75" s="322"/>
      <c r="LI75" s="322"/>
      <c r="LJ75" s="322"/>
      <c r="LK75" s="322"/>
      <c r="LL75" s="322"/>
      <c r="LM75" s="322"/>
      <c r="LN75" s="322"/>
      <c r="LO75" s="322"/>
      <c r="LP75" s="322"/>
      <c r="LQ75" s="322"/>
      <c r="LR75" s="322"/>
      <c r="LS75" s="322"/>
      <c r="LT75" s="322"/>
      <c r="LU75" s="322"/>
      <c r="LV75" s="322"/>
      <c r="LW75" s="322"/>
      <c r="LX75" s="322"/>
      <c r="LY75" s="322"/>
      <c r="LZ75" s="322"/>
      <c r="MA75" s="322"/>
      <c r="MB75" s="322"/>
      <c r="MC75" s="322"/>
      <c r="MD75" s="322"/>
      <c r="ME75" s="322"/>
      <c r="MF75" s="322"/>
      <c r="MG75" s="322"/>
      <c r="MH75" s="322"/>
      <c r="MI75" s="322"/>
      <c r="MJ75" s="322"/>
      <c r="MK75" s="322"/>
      <c r="ML75" s="322"/>
      <c r="MM75" s="322"/>
      <c r="MN75" s="322"/>
      <c r="MO75" s="322"/>
      <c r="MP75" s="322"/>
      <c r="MQ75" s="322"/>
      <c r="MR75" s="322"/>
      <c r="MS75" s="322"/>
      <c r="MT75" s="322"/>
      <c r="MU75" s="322"/>
      <c r="MV75" s="322"/>
      <c r="MW75" s="323"/>
      <c r="MX75" s="323"/>
      <c r="MY75" s="323"/>
      <c r="MZ75" s="323"/>
      <c r="NA75" s="323"/>
      <c r="NB75" s="323"/>
      <c r="NC75" s="323"/>
      <c r="ND75" s="323"/>
      <c r="NE75" s="323"/>
      <c r="NF75" s="323"/>
      <c r="NG75" s="323"/>
      <c r="NH75" s="323"/>
      <c r="NI75" s="323"/>
      <c r="NJ75" s="323"/>
      <c r="NK75" s="323"/>
      <c r="NL75" s="323"/>
      <c r="NM75" s="323"/>
      <c r="NN75" s="323"/>
      <c r="NO75" s="323"/>
      <c r="NP75" s="323"/>
      <c r="NQ75" s="323"/>
      <c r="NR75" s="323"/>
      <c r="NS75" s="323"/>
      <c r="NT75" s="323"/>
      <c r="NU75" s="323"/>
      <c r="NV75" s="323"/>
      <c r="NW75" s="323"/>
      <c r="NX75" s="323"/>
      <c r="NY75" s="323"/>
      <c r="NZ75" s="323"/>
      <c r="OA75" s="323"/>
      <c r="OB75" s="323"/>
      <c r="OC75" s="323"/>
      <c r="OD75" s="323"/>
      <c r="OE75" s="323"/>
      <c r="OF75" s="323"/>
      <c r="OG75" s="323"/>
      <c r="OH75" s="323"/>
      <c r="OI75" s="323"/>
      <c r="OJ75" s="323"/>
      <c r="OK75" s="323"/>
      <c r="OL75" s="323"/>
      <c r="OM75" s="323"/>
      <c r="ON75" s="323"/>
      <c r="OO75" s="323"/>
      <c r="OP75" s="323"/>
      <c r="OQ75" s="323"/>
      <c r="OR75" s="323"/>
      <c r="OS75" s="323"/>
      <c r="OT75" s="323"/>
      <c r="OU75" s="323"/>
      <c r="OV75" s="323"/>
      <c r="OW75" s="323"/>
      <c r="OX75" s="323"/>
      <c r="OY75" s="323"/>
      <c r="OZ75" s="323"/>
      <c r="PA75" s="323"/>
      <c r="PB75" s="323"/>
      <c r="PC75" s="323"/>
      <c r="PD75" s="323"/>
      <c r="PE75" s="323"/>
      <c r="PF75" s="323"/>
      <c r="PG75" s="323"/>
      <c r="PH75" s="323"/>
      <c r="PI75" s="323"/>
      <c r="PJ75" s="323"/>
      <c r="PK75" s="323"/>
      <c r="PL75" s="323"/>
      <c r="PM75" s="323"/>
      <c r="PN75" s="323"/>
      <c r="PO75" s="324"/>
      <c r="PP75" s="324"/>
      <c r="PQ75" s="324"/>
      <c r="PR75" s="324"/>
      <c r="PS75" s="324"/>
      <c r="PT75" s="324"/>
      <c r="PU75" s="324"/>
      <c r="PV75" s="324"/>
      <c r="PW75" s="324"/>
      <c r="PX75" s="324"/>
      <c r="PY75" s="324"/>
      <c r="PZ75" s="324"/>
      <c r="QA75" s="324"/>
      <c r="QB75" s="324"/>
      <c r="QC75" s="324"/>
      <c r="QD75" s="324"/>
      <c r="QE75" s="324"/>
      <c r="QF75" s="324"/>
      <c r="QG75" s="324"/>
      <c r="QH75" s="324"/>
      <c r="QI75" s="324"/>
      <c r="QJ75" s="324"/>
      <c r="QK75" s="324"/>
      <c r="QL75" s="324"/>
      <c r="QM75" s="324"/>
      <c r="QN75" s="324"/>
      <c r="QO75" s="324"/>
      <c r="QP75" s="324"/>
      <c r="QQ75" s="324"/>
      <c r="QR75" s="324"/>
      <c r="QS75" s="324"/>
      <c r="QT75" s="324"/>
      <c r="QU75" s="324"/>
      <c r="QV75" s="324"/>
      <c r="QW75" s="324"/>
      <c r="QX75" s="324"/>
      <c r="QY75" s="324"/>
      <c r="QZ75" s="324"/>
      <c r="RA75" s="324"/>
      <c r="RB75" s="324"/>
      <c r="RC75" s="324"/>
      <c r="RD75" s="324"/>
      <c r="RE75" s="324"/>
      <c r="RF75" s="324"/>
      <c r="RG75" s="324"/>
      <c r="RH75" s="324"/>
      <c r="RI75" s="324"/>
      <c r="RJ75" s="324"/>
      <c r="RK75" s="324"/>
      <c r="RL75" s="324"/>
      <c r="RM75" s="324"/>
      <c r="RN75" s="324"/>
      <c r="RO75" s="324"/>
      <c r="RP75" s="324"/>
      <c r="RQ75" s="324"/>
      <c r="RR75" s="324"/>
      <c r="RS75" s="324"/>
      <c r="RT75" s="324"/>
      <c r="RU75" s="324"/>
      <c r="RV75" s="324"/>
    </row>
    <row r="76" spans="1:490" outlineLevel="1">
      <c r="A76" s="21">
        <f t="shared" si="1"/>
        <v>54</v>
      </c>
      <c r="B76" s="21" t="s">
        <v>10</v>
      </c>
      <c r="C76" s="127" t="s">
        <v>32</v>
      </c>
      <c r="D76" s="211"/>
      <c r="E76" s="211"/>
      <c r="F76" s="211"/>
      <c r="G76" s="530"/>
      <c r="H76" s="21" t="s">
        <v>9</v>
      </c>
      <c r="I76" s="127" t="s">
        <v>238</v>
      </c>
      <c r="J76" s="128"/>
      <c r="K76" s="319"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30"/>
      <c r="H77" s="21" t="s">
        <v>9</v>
      </c>
      <c r="I77" s="127" t="s">
        <v>299</v>
      </c>
      <c r="J77" s="128"/>
      <c r="K77" s="319"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30"/>
      <c r="H78" s="21" t="s">
        <v>9</v>
      </c>
      <c r="I78" s="127" t="s">
        <v>503</v>
      </c>
      <c r="J78" s="128"/>
      <c r="K78" s="319"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30"/>
      <c r="H79" s="21" t="s">
        <v>9</v>
      </c>
      <c r="I79" s="127" t="s">
        <v>701</v>
      </c>
      <c r="J79" s="128"/>
      <c r="K79" s="319"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30"/>
      <c r="H80" s="21" t="s">
        <v>10</v>
      </c>
      <c r="I80" s="127" t="s">
        <v>238</v>
      </c>
      <c r="J80" s="128"/>
      <c r="K80" s="319"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30"/>
      <c r="H81" s="21" t="s">
        <v>10</v>
      </c>
      <c r="I81" s="127" t="s">
        <v>299</v>
      </c>
      <c r="J81" s="128"/>
      <c r="K81" s="319"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30" t="s">
        <v>1604</v>
      </c>
      <c r="H82" s="21" t="s">
        <v>10</v>
      </c>
      <c r="I82" s="127" t="s">
        <v>862</v>
      </c>
      <c r="J82" s="128"/>
      <c r="K82" s="319"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30"/>
      <c r="H83" s="21" t="s">
        <v>10</v>
      </c>
      <c r="I83" s="127" t="s">
        <v>864</v>
      </c>
      <c r="J83" s="128"/>
      <c r="K83" s="319"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30"/>
      <c r="H84" s="21" t="s">
        <v>10</v>
      </c>
      <c r="I84" s="127" t="s">
        <v>503</v>
      </c>
      <c r="J84" s="128"/>
      <c r="K84" s="319" t="s">
        <v>613</v>
      </c>
      <c r="L84" s="319" t="s">
        <v>506</v>
      </c>
      <c r="M84" s="319" t="s">
        <v>507</v>
      </c>
      <c r="N84" s="319" t="s">
        <v>615</v>
      </c>
      <c r="O84" s="319" t="s">
        <v>616</v>
      </c>
      <c r="P84" s="319" t="s">
        <v>643</v>
      </c>
      <c r="Q84" s="319"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30"/>
      <c r="H85" s="21" t="s">
        <v>10</v>
      </c>
      <c r="I85" s="127" t="s">
        <v>701</v>
      </c>
      <c r="J85" s="128"/>
      <c r="K85" s="319"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30"/>
      <c r="H86" s="125" t="s">
        <v>16</v>
      </c>
      <c r="I86" s="325" t="s">
        <v>1190</v>
      </c>
      <c r="J86" s="126"/>
      <c r="K86" s="318"/>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30" t="s">
        <v>1605</v>
      </c>
      <c r="H87" s="21" t="s">
        <v>10</v>
      </c>
      <c r="I87" s="127" t="s">
        <v>29</v>
      </c>
      <c r="J87" s="126"/>
      <c r="K87" s="319" t="s">
        <v>6</v>
      </c>
      <c r="L87" s="319" t="s">
        <v>7</v>
      </c>
      <c r="M87" s="319"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30" t="s">
        <v>1605</v>
      </c>
      <c r="H88" s="21" t="s">
        <v>10</v>
      </c>
      <c r="I88" s="127" t="s">
        <v>15</v>
      </c>
      <c r="J88" s="126"/>
      <c r="K88" s="319" t="s">
        <v>6</v>
      </c>
      <c r="L88" s="319" t="s">
        <v>7</v>
      </c>
      <c r="M88" s="319" t="s">
        <v>8</v>
      </c>
      <c r="N88" s="319"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30"/>
      <c r="H89" s="21" t="s">
        <v>9</v>
      </c>
      <c r="I89" s="127" t="s">
        <v>203</v>
      </c>
      <c r="J89" s="126"/>
      <c r="K89" s="319"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30"/>
      <c r="H90" s="21" t="s">
        <v>9</v>
      </c>
      <c r="I90" s="127" t="s">
        <v>1166</v>
      </c>
      <c r="J90" s="126"/>
      <c r="K90" s="319"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30" t="s">
        <v>1605</v>
      </c>
      <c r="H91" s="21" t="s">
        <v>10</v>
      </c>
      <c r="I91" s="127" t="s">
        <v>24</v>
      </c>
      <c r="J91" s="126"/>
      <c r="K91" s="319"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30" t="s">
        <v>1660</v>
      </c>
      <c r="H92" s="21" t="s">
        <v>0</v>
      </c>
      <c r="I92" s="127" t="s">
        <v>26</v>
      </c>
      <c r="J92" s="126"/>
      <c r="K92" s="319"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30" t="s">
        <v>1660</v>
      </c>
      <c r="H93" s="21" t="s">
        <v>9</v>
      </c>
      <c r="I93" s="127" t="s">
        <v>27</v>
      </c>
      <c r="J93" s="126"/>
      <c r="K93" s="319"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30"/>
      <c r="H94" s="21" t="s">
        <v>0</v>
      </c>
      <c r="I94" s="127" t="s">
        <v>1578</v>
      </c>
      <c r="J94" s="126"/>
      <c r="K94" s="319"/>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30" t="s">
        <v>1698</v>
      </c>
      <c r="H95" s="21" t="s">
        <v>0</v>
      </c>
      <c r="I95" s="127" t="s">
        <v>1579</v>
      </c>
      <c r="J95" s="126"/>
      <c r="K95" s="319"/>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30"/>
      <c r="H96" s="21" t="s">
        <v>11</v>
      </c>
      <c r="I96" s="127" t="s">
        <v>1582</v>
      </c>
      <c r="J96" s="126"/>
      <c r="K96" s="319"/>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30"/>
      <c r="H97" s="21" t="s">
        <v>0</v>
      </c>
      <c r="I97" s="127" t="s">
        <v>1580</v>
      </c>
      <c r="J97" s="126"/>
      <c r="K97" s="319"/>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30"/>
      <c r="H98" s="21" t="s">
        <v>0</v>
      </c>
      <c r="I98" s="127" t="s">
        <v>1586</v>
      </c>
      <c r="J98" s="126"/>
      <c r="K98" s="319"/>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30"/>
      <c r="H99" s="21" t="s">
        <v>0</v>
      </c>
      <c r="I99" s="127" t="s">
        <v>1581</v>
      </c>
      <c r="J99" s="126"/>
      <c r="K99" s="319"/>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30"/>
      <c r="H100" s="21" t="s">
        <v>0</v>
      </c>
      <c r="I100" s="127" t="s">
        <v>1587</v>
      </c>
      <c r="J100" s="126"/>
      <c r="K100" s="319"/>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30"/>
      <c r="H101" s="21" t="s">
        <v>0</v>
      </c>
      <c r="I101" s="127" t="s">
        <v>1583</v>
      </c>
      <c r="J101" s="126"/>
      <c r="K101" s="319"/>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30"/>
      <c r="H102" s="21" t="s">
        <v>0</v>
      </c>
      <c r="I102" s="127" t="s">
        <v>1588</v>
      </c>
      <c r="J102" s="126"/>
      <c r="K102" s="319"/>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30"/>
      <c r="H103" s="21" t="s">
        <v>11</v>
      </c>
      <c r="I103" s="127" t="s">
        <v>1584</v>
      </c>
      <c r="J103" s="126"/>
      <c r="K103" s="319"/>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30"/>
      <c r="H104" s="21" t="s">
        <v>11</v>
      </c>
      <c r="I104" s="127" t="s">
        <v>1589</v>
      </c>
      <c r="J104" s="126"/>
      <c r="K104" s="319"/>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30"/>
      <c r="H105" s="21" t="s">
        <v>11</v>
      </c>
      <c r="I105" s="127" t="s">
        <v>1585</v>
      </c>
      <c r="J105" s="126"/>
      <c r="K105" s="319"/>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IF($C106="","blank",MATCH($C106,$I$5:$I$204,0))</f>
        <v>36</v>
      </c>
      <c r="B106" s="21" t="s">
        <v>9</v>
      </c>
      <c r="C106" s="127" t="s">
        <v>531</v>
      </c>
      <c r="D106" s="211"/>
      <c r="E106" s="211"/>
      <c r="F106" s="211"/>
      <c r="G106" s="530"/>
      <c r="H106" s="21" t="s">
        <v>11</v>
      </c>
      <c r="I106" s="127" t="s">
        <v>1590</v>
      </c>
      <c r="J106" s="126"/>
      <c r="K106" s="319"/>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30" t="s">
        <v>1660</v>
      </c>
      <c r="H107" s="21" t="s">
        <v>9</v>
      </c>
      <c r="I107" s="127" t="s">
        <v>25</v>
      </c>
      <c r="J107" s="126"/>
      <c r="K107" s="319" t="s">
        <v>1473</v>
      </c>
      <c r="L107" s="319" t="s">
        <v>1474</v>
      </c>
      <c r="M107" s="319" t="s">
        <v>28</v>
      </c>
      <c r="N107" s="319" t="s">
        <v>88</v>
      </c>
      <c r="O107" s="319" t="s">
        <v>663</v>
      </c>
      <c r="P107" s="319" t="s">
        <v>662</v>
      </c>
      <c r="Q107" s="319" t="s">
        <v>1702</v>
      </c>
      <c r="R107" s="319" t="s">
        <v>1592</v>
      </c>
      <c r="S107" s="319" t="s">
        <v>664</v>
      </c>
      <c r="T107" s="319" t="s">
        <v>1591</v>
      </c>
      <c r="U107" s="31" t="s">
        <v>1799</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30"/>
      <c r="H108" s="21" t="s">
        <v>1571</v>
      </c>
      <c r="I108" s="127" t="s">
        <v>1572</v>
      </c>
      <c r="J108" s="126"/>
      <c r="K108" s="319" t="s">
        <v>1573</v>
      </c>
      <c r="L108" s="319"/>
      <c r="M108" s="319"/>
      <c r="N108" s="319"/>
      <c r="O108" s="319"/>
      <c r="P108" s="319"/>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30"/>
      <c r="H109" s="21" t="s">
        <v>9</v>
      </c>
      <c r="I109" s="127" t="s">
        <v>1475</v>
      </c>
      <c r="J109" s="128"/>
      <c r="K109" s="319" t="s">
        <v>1476</v>
      </c>
      <c r="L109" s="319" t="s">
        <v>1477</v>
      </c>
      <c r="M109" s="467" t="s">
        <v>1211</v>
      </c>
      <c r="N109" s="319" t="s">
        <v>1473</v>
      </c>
      <c r="O109" s="319" t="s">
        <v>1212</v>
      </c>
      <c r="P109" s="467" t="s">
        <v>1478</v>
      </c>
      <c r="Q109" s="319" t="s">
        <v>1479</v>
      </c>
      <c r="R109" s="319" t="s">
        <v>1480</v>
      </c>
      <c r="S109" s="467"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30" t="s">
        <v>1660</v>
      </c>
      <c r="H110" s="21" t="s">
        <v>11</v>
      </c>
      <c r="I110" s="127" t="s">
        <v>1694</v>
      </c>
      <c r="J110" s="126"/>
      <c r="K110" s="319" t="s">
        <v>863</v>
      </c>
      <c r="L110" s="319" t="s">
        <v>1880</v>
      </c>
      <c r="M110" s="319"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30"/>
      <c r="H111" s="21" t="s">
        <v>11</v>
      </c>
      <c r="I111" s="127" t="s">
        <v>195</v>
      </c>
      <c r="J111" s="126"/>
      <c r="K111" s="319"/>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30"/>
      <c r="H112" s="21" t="s">
        <v>9</v>
      </c>
      <c r="I112" s="127" t="s">
        <v>1594</v>
      </c>
      <c r="J112" s="126"/>
      <c r="K112" s="319"/>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30"/>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30"/>
      <c r="H114" s="21" t="s">
        <v>0</v>
      </c>
      <c r="I114" s="127" t="s">
        <v>1520</v>
      </c>
      <c r="J114" s="128"/>
      <c r="K114" s="319" t="s">
        <v>831</v>
      </c>
      <c r="L114" s="319" t="s">
        <v>379</v>
      </c>
      <c r="M114" s="319" t="s">
        <v>1009</v>
      </c>
      <c r="N114" s="319" t="s">
        <v>377</v>
      </c>
      <c r="O114" s="319" t="s">
        <v>606</v>
      </c>
      <c r="P114" s="319"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30"/>
      <c r="H115" s="21" t="s">
        <v>9</v>
      </c>
      <c r="I115" s="127" t="s">
        <v>371</v>
      </c>
      <c r="J115" s="128"/>
      <c r="K115" s="319"/>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30" t="s">
        <v>1606</v>
      </c>
      <c r="H116" s="21" t="s">
        <v>9</v>
      </c>
      <c r="I116" s="127" t="s">
        <v>400</v>
      </c>
      <c r="J116" s="128"/>
      <c r="K116" s="319" t="s">
        <v>831</v>
      </c>
      <c r="L116" s="319" t="s">
        <v>379</v>
      </c>
      <c r="M116" s="319" t="s">
        <v>1009</v>
      </c>
      <c r="N116" s="319" t="s">
        <v>377</v>
      </c>
      <c r="O116" s="319" t="s">
        <v>606</v>
      </c>
      <c r="P116" s="319"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30" t="s">
        <v>1607</v>
      </c>
      <c r="H117" s="21"/>
      <c r="I117" s="127"/>
      <c r="J117" s="128"/>
      <c r="K117" s="319"/>
      <c r="L117" s="319"/>
      <c r="M117" s="319"/>
      <c r="N117" s="319"/>
      <c r="O117" s="319"/>
      <c r="P117" s="319"/>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30" t="s">
        <v>1608</v>
      </c>
      <c r="H118" s="21"/>
      <c r="I118" s="127"/>
      <c r="J118" s="128"/>
      <c r="K118" s="319"/>
      <c r="L118" s="319"/>
      <c r="M118" s="319"/>
      <c r="N118" s="319"/>
      <c r="O118" s="319"/>
      <c r="P118" s="319"/>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30"/>
      <c r="H119" s="21" t="s">
        <v>9</v>
      </c>
      <c r="I119" s="127" t="s">
        <v>1575</v>
      </c>
      <c r="J119" s="128"/>
      <c r="K119" s="319"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30"/>
      <c r="H120" s="21" t="s">
        <v>9</v>
      </c>
      <c r="I120" s="127" t="s">
        <v>1576</v>
      </c>
      <c r="J120" s="128"/>
      <c r="K120" s="319"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30"/>
      <c r="H121" s="21" t="s">
        <v>9</v>
      </c>
      <c r="I121" s="127" t="s">
        <v>1646</v>
      </c>
      <c r="J121" s="128"/>
      <c r="K121" s="319"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30"/>
      <c r="H122" s="21" t="s">
        <v>9</v>
      </c>
      <c r="I122" s="127" t="s">
        <v>1695</v>
      </c>
      <c r="J122" s="128"/>
      <c r="K122" s="319"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30"/>
      <c r="H123" s="21" t="s">
        <v>9</v>
      </c>
      <c r="I123" s="127" t="s">
        <v>1227</v>
      </c>
      <c r="J123" s="128"/>
      <c r="K123" s="319"/>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30"/>
      <c r="H124" s="125" t="s">
        <v>16</v>
      </c>
      <c r="I124" s="325" t="s">
        <v>1191</v>
      </c>
      <c r="J124" s="126"/>
      <c r="K124" s="318"/>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30"/>
      <c r="H125" s="21" t="s">
        <v>10</v>
      </c>
      <c r="I125" s="127" t="s">
        <v>1596</v>
      </c>
      <c r="J125" s="126"/>
      <c r="K125" s="319"/>
      <c r="L125" s="319"/>
      <c r="M125" s="319"/>
      <c r="N125" s="319"/>
      <c r="O125" s="319"/>
      <c r="P125" s="319"/>
      <c r="Q125" s="319"/>
      <c r="R125" s="319"/>
      <c r="S125" s="319"/>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30"/>
      <c r="H126" s="21" t="s">
        <v>10</v>
      </c>
      <c r="I126" s="127" t="s">
        <v>1597</v>
      </c>
      <c r="J126" s="126"/>
      <c r="K126" s="319"/>
      <c r="L126" s="319"/>
      <c r="M126" s="319"/>
      <c r="N126" s="319"/>
      <c r="O126" s="319"/>
      <c r="P126" s="319"/>
      <c r="Q126" s="319"/>
      <c r="R126" s="319"/>
      <c r="S126" s="319"/>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30"/>
      <c r="H127" s="21" t="s">
        <v>10</v>
      </c>
      <c r="I127" s="127" t="s">
        <v>1890</v>
      </c>
      <c r="J127" s="126"/>
      <c r="K127" s="319"/>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30"/>
      <c r="H128" s="21" t="s">
        <v>10</v>
      </c>
      <c r="I128" s="127" t="s">
        <v>1891</v>
      </c>
      <c r="J128" s="126"/>
      <c r="K128" s="319" t="s">
        <v>1892</v>
      </c>
      <c r="L128" s="319" t="s">
        <v>1894</v>
      </c>
      <c r="M128" s="319" t="s">
        <v>1893</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30"/>
      <c r="H129" s="21" t="s">
        <v>10</v>
      </c>
      <c r="I129" s="127" t="s">
        <v>1898</v>
      </c>
      <c r="J129" s="126"/>
      <c r="K129" s="319"/>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30"/>
      <c r="H130" s="21" t="s">
        <v>10</v>
      </c>
      <c r="I130" s="127" t="s">
        <v>1277</v>
      </c>
      <c r="J130" s="126"/>
      <c r="K130" s="319"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30"/>
      <c r="H131" s="21" t="s">
        <v>10</v>
      </c>
      <c r="I131" s="127" t="s">
        <v>1292</v>
      </c>
      <c r="J131" s="126"/>
      <c r="K131" s="319"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30"/>
      <c r="H132" s="21" t="s">
        <v>10</v>
      </c>
      <c r="I132" s="127" t="s">
        <v>279</v>
      </c>
      <c r="J132" s="128"/>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30"/>
      <c r="H133" s="21" t="s">
        <v>10</v>
      </c>
      <c r="I133" s="127" t="s">
        <v>1451</v>
      </c>
      <c r="J133" s="128"/>
      <c r="K133" s="319"/>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30" t="s">
        <v>1604</v>
      </c>
      <c r="H134" s="21" t="s">
        <v>10</v>
      </c>
      <c r="I134" s="127" t="s">
        <v>14</v>
      </c>
      <c r="J134" s="126"/>
      <c r="K134" s="319" t="s">
        <v>6</v>
      </c>
      <c r="L134" s="319" t="s">
        <v>7</v>
      </c>
      <c r="M134" s="319"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30"/>
      <c r="H135" s="21" t="s">
        <v>9</v>
      </c>
      <c r="I135" s="127" t="s">
        <v>924</v>
      </c>
      <c r="J135" s="128"/>
      <c r="K135" s="319"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30"/>
      <c r="H136" s="21" t="s">
        <v>10</v>
      </c>
      <c r="I136" s="127" t="s">
        <v>17</v>
      </c>
      <c r="J136" s="126"/>
      <c r="K136" s="319" t="s">
        <v>831</v>
      </c>
      <c r="L136" s="319"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30" t="s">
        <v>1607</v>
      </c>
      <c r="H137" s="21" t="s">
        <v>10</v>
      </c>
      <c r="I137" s="127" t="s">
        <v>711</v>
      </c>
      <c r="J137" s="126"/>
      <c r="K137" s="319" t="s">
        <v>6</v>
      </c>
      <c r="L137" s="319"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30" t="s">
        <v>1607</v>
      </c>
      <c r="H138" s="21" t="s">
        <v>10</v>
      </c>
      <c r="I138" s="127" t="s">
        <v>818</v>
      </c>
      <c r="J138" s="126"/>
      <c r="K138" s="319" t="s">
        <v>6</v>
      </c>
      <c r="L138" s="319"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30" t="s">
        <v>1607</v>
      </c>
      <c r="H139" s="21" t="s">
        <v>10</v>
      </c>
      <c r="I139" s="127" t="s">
        <v>934</v>
      </c>
      <c r="J139" s="126"/>
      <c r="K139" s="319" t="s">
        <v>6</v>
      </c>
      <c r="L139" s="319"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30"/>
      <c r="H140" s="21" t="s">
        <v>10</v>
      </c>
      <c r="I140" s="127" t="s">
        <v>1541</v>
      </c>
      <c r="J140" s="126"/>
      <c r="K140" s="319" t="s">
        <v>6</v>
      </c>
      <c r="L140" s="319"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30" t="s">
        <v>1607</v>
      </c>
      <c r="H141" s="21" t="s">
        <v>10</v>
      </c>
      <c r="I141" s="127" t="s">
        <v>355</v>
      </c>
      <c r="J141" s="126"/>
      <c r="K141" s="319"/>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30" t="s">
        <v>1607</v>
      </c>
      <c r="H142" s="21" t="s">
        <v>10</v>
      </c>
      <c r="I142" s="127" t="s">
        <v>356</v>
      </c>
      <c r="J142" s="126"/>
      <c r="K142" s="319"/>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30"/>
      <c r="H143" s="21" t="s">
        <v>10</v>
      </c>
      <c r="I143" s="127" t="s">
        <v>1878</v>
      </c>
      <c r="J143" s="126"/>
      <c r="K143" s="319"/>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30"/>
      <c r="H144" s="21" t="s">
        <v>10</v>
      </c>
      <c r="I144" s="127" t="s">
        <v>816</v>
      </c>
      <c r="J144" s="126"/>
      <c r="K144" s="319"/>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30"/>
      <c r="H145" s="21" t="s">
        <v>10</v>
      </c>
      <c r="I145" s="127" t="s">
        <v>1542</v>
      </c>
      <c r="J145" s="126"/>
      <c r="K145" s="319"/>
      <c r="L145" s="319"/>
      <c r="M145" s="319"/>
      <c r="N145" s="319"/>
      <c r="O145" s="319"/>
      <c r="P145" s="319"/>
      <c r="Q145" s="319"/>
      <c r="R145" s="319"/>
      <c r="S145" s="319"/>
      <c r="T145" s="319"/>
      <c r="U145" s="319"/>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30"/>
      <c r="H146" s="21" t="s">
        <v>10</v>
      </c>
      <c r="I146" s="127" t="s">
        <v>873</v>
      </c>
      <c r="J146" s="126"/>
      <c r="K146" s="43" t="s">
        <v>1207</v>
      </c>
      <c r="L146" s="31" t="s">
        <v>1210</v>
      </c>
      <c r="M146" s="31" t="s">
        <v>1212</v>
      </c>
      <c r="N146" s="31" t="s">
        <v>1171</v>
      </c>
      <c r="O146" s="31" t="s">
        <v>1172</v>
      </c>
      <c r="P146" s="319"/>
      <c r="Q146" s="319"/>
      <c r="R146" s="319"/>
      <c r="S146" s="319"/>
      <c r="T146" s="319"/>
      <c r="U146" s="319"/>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30"/>
      <c r="H147" s="21" t="s">
        <v>10</v>
      </c>
      <c r="I147" s="127" t="s">
        <v>817</v>
      </c>
      <c r="J147" s="126"/>
      <c r="K147" s="319"/>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30"/>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30"/>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30"/>
      <c r="H150" s="21" t="s">
        <v>10</v>
      </c>
      <c r="I150" s="127" t="s">
        <v>819</v>
      </c>
      <c r="J150" s="126"/>
      <c r="K150" s="319"/>
      <c r="L150" s="319"/>
      <c r="M150" s="319"/>
      <c r="N150" s="319"/>
      <c r="O150" s="319"/>
      <c r="P150" s="319"/>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30" t="s">
        <v>1605</v>
      </c>
      <c r="H151" s="21" t="s">
        <v>10</v>
      </c>
      <c r="I151" s="127" t="s">
        <v>823</v>
      </c>
      <c r="J151" s="126"/>
      <c r="K151" s="319"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30"/>
      <c r="H152" s="21" t="s">
        <v>10</v>
      </c>
      <c r="I152" s="127" t="s">
        <v>820</v>
      </c>
      <c r="J152" s="126"/>
      <c r="K152" s="319"/>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30" t="s">
        <v>1605</v>
      </c>
      <c r="H153" s="21" t="s">
        <v>10</v>
      </c>
      <c r="I153" s="127" t="s">
        <v>822</v>
      </c>
      <c r="J153" s="126"/>
      <c r="K153" s="319" t="s">
        <v>892</v>
      </c>
      <c r="L153" s="319" t="s">
        <v>986</v>
      </c>
      <c r="M153" s="319" t="s">
        <v>987</v>
      </c>
      <c r="N153" s="319" t="s">
        <v>988</v>
      </c>
      <c r="O153" s="319"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30"/>
      <c r="H154" s="21" t="s">
        <v>10</v>
      </c>
      <c r="I154" s="127" t="s">
        <v>388</v>
      </c>
      <c r="J154" s="126"/>
      <c r="K154" s="319"/>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30"/>
      <c r="H155" s="21" t="s">
        <v>10</v>
      </c>
      <c r="I155" s="127" t="s">
        <v>1324</v>
      </c>
      <c r="J155" s="126"/>
      <c r="K155" s="319"/>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30"/>
      <c r="H156" s="21" t="s">
        <v>10</v>
      </c>
      <c r="I156" s="127" t="s">
        <v>1284</v>
      </c>
      <c r="J156" s="126"/>
      <c r="K156" s="467" t="s">
        <v>892</v>
      </c>
      <c r="L156" s="319" t="s">
        <v>1286</v>
      </c>
      <c r="M156" s="319" t="s">
        <v>1287</v>
      </c>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30"/>
      <c r="H157" s="21" t="s">
        <v>10</v>
      </c>
      <c r="I157" s="127" t="s">
        <v>1484</v>
      </c>
      <c r="J157" s="128"/>
      <c r="K157" s="319"/>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30"/>
      <c r="H158" s="21" t="s">
        <v>10</v>
      </c>
      <c r="I158" s="127" t="s">
        <v>304</v>
      </c>
      <c r="J158" s="126"/>
      <c r="K158" s="319" t="s">
        <v>345</v>
      </c>
      <c r="L158" s="319" t="s">
        <v>379</v>
      </c>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30"/>
      <c r="H159" s="21" t="s">
        <v>10</v>
      </c>
      <c r="I159" s="127" t="s">
        <v>933</v>
      </c>
      <c r="J159" s="126"/>
      <c r="K159" s="319" t="s">
        <v>345</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30" t="s">
        <v>1605</v>
      </c>
      <c r="H160" s="21" t="s">
        <v>10</v>
      </c>
      <c r="I160" s="127" t="s">
        <v>389</v>
      </c>
      <c r="J160" s="128"/>
      <c r="K160" s="319"/>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30" t="s">
        <v>1605</v>
      </c>
      <c r="H161" s="21" t="s">
        <v>10</v>
      </c>
      <c r="I161" s="127" t="s">
        <v>346</v>
      </c>
      <c r="J161" s="128"/>
      <c r="K161" s="319" t="s">
        <v>347</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30" t="s">
        <v>1605</v>
      </c>
      <c r="H162" s="21" t="s">
        <v>10</v>
      </c>
      <c r="I162" s="127" t="s">
        <v>825</v>
      </c>
      <c r="J162" s="128"/>
      <c r="K162" s="319" t="s">
        <v>826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30" t="s">
        <v>1605</v>
      </c>
      <c r="H163" s="21" t="s">
        <v>10</v>
      </c>
      <c r="I163" s="127" t="s">
        <v>1046</v>
      </c>
      <c r="J163" s="128"/>
      <c r="K163" s="319"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30" t="s">
        <v>1605</v>
      </c>
      <c r="H164" s="21" t="s">
        <v>10</v>
      </c>
      <c r="I164" s="127" t="s">
        <v>282</v>
      </c>
      <c r="J164" s="128"/>
      <c r="K164" s="319"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30" t="s">
        <v>1605</v>
      </c>
      <c r="H165" s="21" t="s">
        <v>10</v>
      </c>
      <c r="I165" s="127" t="s">
        <v>283</v>
      </c>
      <c r="J165" s="128"/>
      <c r="K165" s="319"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30"/>
      <c r="H166" s="21" t="s">
        <v>10</v>
      </c>
      <c r="I166" s="127" t="s">
        <v>897</v>
      </c>
      <c r="J166" s="128"/>
      <c r="K166" s="319"/>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7" t="s">
        <v>531</v>
      </c>
      <c r="D167" s="211"/>
      <c r="E167" s="211"/>
      <c r="F167" s="211"/>
      <c r="G167" s="530"/>
      <c r="H167" s="21" t="s">
        <v>10</v>
      </c>
      <c r="I167" s="127" t="s">
        <v>894</v>
      </c>
      <c r="J167" s="128"/>
      <c r="K167" s="43" t="s">
        <v>1173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2"/>
        <v>36</v>
      </c>
      <c r="B168" s="21" t="s">
        <v>9</v>
      </c>
      <c r="C168" s="127" t="s">
        <v>531</v>
      </c>
      <c r="D168" s="211"/>
      <c r="E168" s="211"/>
      <c r="F168" s="211"/>
      <c r="G168" s="530" t="s">
        <v>1609</v>
      </c>
      <c r="H168" s="21" t="s">
        <v>0</v>
      </c>
      <c r="I168" s="127" t="s">
        <v>1228</v>
      </c>
      <c r="J168" s="128" t="s">
        <v>261</v>
      </c>
      <c r="K168" s="319"/>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2"/>
        <v>36</v>
      </c>
      <c r="B169" s="21" t="s">
        <v>9</v>
      </c>
      <c r="C169" s="127" t="s">
        <v>531</v>
      </c>
      <c r="D169" s="211"/>
      <c r="E169" s="211"/>
      <c r="F169" s="211"/>
      <c r="G169" s="530"/>
      <c r="H169" s="125" t="s">
        <v>16</v>
      </c>
      <c r="I169" s="325" t="s">
        <v>1192</v>
      </c>
      <c r="J169" s="126"/>
      <c r="K169" s="318"/>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IF($C170="","blank",MATCH($C170,$I$5:$I$204,0))</f>
        <v>36</v>
      </c>
      <c r="B170" s="21" t="s">
        <v>9</v>
      </c>
      <c r="C170" s="127" t="s">
        <v>531</v>
      </c>
      <c r="D170" s="211"/>
      <c r="E170" s="211"/>
      <c r="F170" s="211"/>
      <c r="G170" s="530" t="s">
        <v>1610</v>
      </c>
      <c r="H170" s="21" t="s">
        <v>10</v>
      </c>
      <c r="I170" s="127" t="s">
        <v>1427</v>
      </c>
      <c r="J170" s="126"/>
      <c r="K170" s="318"/>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30" t="s">
        <v>1611</v>
      </c>
      <c r="H171" s="21" t="s">
        <v>10</v>
      </c>
      <c r="I171" s="127" t="s">
        <v>1428</v>
      </c>
      <c r="J171" s="126"/>
      <c r="K171" s="318"/>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30"/>
      <c r="H172" s="21" t="s">
        <v>0</v>
      </c>
      <c r="I172" s="127" t="s">
        <v>205</v>
      </c>
      <c r="J172" s="126"/>
      <c r="K172" s="319" t="s">
        <v>398</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30"/>
      <c r="H173" s="21" t="s">
        <v>9</v>
      </c>
      <c r="I173" s="127" t="s">
        <v>205</v>
      </c>
      <c r="J173" s="126"/>
      <c r="K173" s="319" t="s">
        <v>403</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30"/>
      <c r="H174" s="21" t="s">
        <v>0</v>
      </c>
      <c r="I174" s="127" t="s">
        <v>584</v>
      </c>
      <c r="J174" s="126"/>
      <c r="K174" s="319" t="s">
        <v>398</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30"/>
      <c r="H175" s="21" t="s">
        <v>0</v>
      </c>
      <c r="I175" s="127" t="s">
        <v>204</v>
      </c>
      <c r="J175" s="126"/>
      <c r="K175" s="319" t="s">
        <v>410</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30"/>
      <c r="H176" s="21" t="s">
        <v>9</v>
      </c>
      <c r="I176" s="127" t="s">
        <v>204</v>
      </c>
      <c r="J176" s="126"/>
      <c r="K176" s="319" t="s">
        <v>404</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30"/>
      <c r="H177" s="21" t="s">
        <v>10</v>
      </c>
      <c r="I177" s="127" t="s">
        <v>71</v>
      </c>
      <c r="J177" s="126"/>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30"/>
      <c r="H178" s="21" t="s">
        <v>10</v>
      </c>
      <c r="I178" s="127" t="s">
        <v>110</v>
      </c>
      <c r="J178" s="126"/>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30"/>
      <c r="H179" s="21" t="s">
        <v>10</v>
      </c>
      <c r="I179" s="127" t="s">
        <v>72</v>
      </c>
      <c r="J179" s="126"/>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30"/>
      <c r="H180" s="21" t="s">
        <v>10</v>
      </c>
      <c r="I180" s="127" t="s">
        <v>360</v>
      </c>
      <c r="J180" s="126"/>
      <c r="K180" s="319"/>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30" t="s">
        <v>1612</v>
      </c>
      <c r="H181" s="21" t="s">
        <v>0</v>
      </c>
      <c r="I181" s="127" t="s">
        <v>832</v>
      </c>
      <c r="J181" s="128"/>
      <c r="K181" s="319"/>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30" t="s">
        <v>1613</v>
      </c>
      <c r="H182" s="21" t="s">
        <v>0</v>
      </c>
      <c r="I182" s="127" t="s">
        <v>1691</v>
      </c>
      <c r="J182" s="128"/>
      <c r="K182" s="319" t="s">
        <v>1178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30" t="s">
        <v>1614</v>
      </c>
      <c r="H183" s="21" t="s">
        <v>0</v>
      </c>
      <c r="I183" s="127" t="s">
        <v>1452</v>
      </c>
      <c r="J183" s="128"/>
      <c r="K183" s="319" t="s">
        <v>1178</v>
      </c>
      <c r="L183" s="319" t="s">
        <v>1453</v>
      </c>
      <c r="M183" s="211" t="s">
        <v>1454</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7" t="s">
        <v>531</v>
      </c>
      <c r="D184" s="211"/>
      <c r="E184" s="211"/>
      <c r="F184" s="211"/>
      <c r="G184" s="530"/>
      <c r="H184" s="21" t="s">
        <v>0</v>
      </c>
      <c r="I184" s="127" t="s">
        <v>649</v>
      </c>
      <c r="J184" s="126"/>
      <c r="K184" s="319" t="s">
        <v>535</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3"/>
        <v>36</v>
      </c>
      <c r="B185" s="21" t="s">
        <v>9</v>
      </c>
      <c r="C185" s="127" t="s">
        <v>531</v>
      </c>
      <c r="D185" s="211"/>
      <c r="E185" s="211"/>
      <c r="F185" s="211"/>
      <c r="G185" s="530"/>
      <c r="H185" s="125" t="s">
        <v>16</v>
      </c>
      <c r="I185" s="325" t="s">
        <v>1193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30"/>
      <c r="H186" s="21" t="s">
        <v>10</v>
      </c>
      <c r="I186" s="127" t="s">
        <v>1313</v>
      </c>
      <c r="J186" s="126"/>
      <c r="K186" s="319"/>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30"/>
      <c r="H187" s="21" t="s">
        <v>10</v>
      </c>
      <c r="I187" s="127" t="s">
        <v>1283</v>
      </c>
      <c r="J187" s="126"/>
      <c r="K187" s="319" t="s">
        <v>163</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30"/>
      <c r="H188" s="21" t="s">
        <v>10</v>
      </c>
      <c r="I188" s="127" t="s">
        <v>1274</v>
      </c>
      <c r="J188" s="126"/>
      <c r="K188" s="319"/>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30"/>
      <c r="H189" s="21" t="s">
        <v>0</v>
      </c>
      <c r="I189" s="127" t="s">
        <v>357</v>
      </c>
      <c r="J189" s="126"/>
      <c r="K189" s="319"/>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30" t="s">
        <v>1620</v>
      </c>
      <c r="H190" s="21" t="s">
        <v>0</v>
      </c>
      <c r="I190" s="127" t="s">
        <v>1455</v>
      </c>
      <c r="J190" s="128" t="s">
        <v>261</v>
      </c>
      <c r="K190" s="319"/>
      <c r="L190" s="319"/>
      <c r="M190" s="319"/>
      <c r="N190" s="319"/>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30"/>
      <c r="H191" s="21" t="s">
        <v>0</v>
      </c>
      <c r="I191" s="127" t="s">
        <v>1557</v>
      </c>
      <c r="J191" s="128" t="s">
        <v>261</v>
      </c>
      <c r="K191" s="319" t="s">
        <v>1470</v>
      </c>
      <c r="L191" s="319" t="s">
        <v>1558</v>
      </c>
      <c r="M191" s="319" t="s">
        <v>1559</v>
      </c>
      <c r="N191" s="319" t="s">
        <v>1560</v>
      </c>
      <c r="O191" s="31" t="s">
        <v>1561</v>
      </c>
      <c r="P191" s="31" t="s">
        <v>1562</v>
      </c>
      <c r="Q191" s="31" t="s">
        <v>1563</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30"/>
      <c r="H192" s="21" t="s">
        <v>0</v>
      </c>
      <c r="I192" s="127" t="s">
        <v>1658</v>
      </c>
      <c r="J192" s="128" t="s">
        <v>261</v>
      </c>
      <c r="K192" s="319" t="s">
        <v>6</v>
      </c>
      <c r="L192" s="319" t="s">
        <v>7</v>
      </c>
      <c r="M192" s="319" t="s">
        <v>8</v>
      </c>
      <c r="N192" s="319" t="s">
        <v>163</v>
      </c>
      <c r="O192" s="31" t="s">
        <v>178</v>
      </c>
      <c r="P192" s="31" t="s">
        <v>240</v>
      </c>
      <c r="Q192" s="31" t="s">
        <v>242</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30"/>
      <c r="H193" s="21" t="s">
        <v>0</v>
      </c>
      <c r="I193" s="127" t="s">
        <v>782</v>
      </c>
      <c r="J193" s="128" t="s">
        <v>261</v>
      </c>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30"/>
      <c r="H194" s="21" t="s">
        <v>0</v>
      </c>
      <c r="I194" s="127" t="s">
        <v>1291</v>
      </c>
      <c r="J194" s="128"/>
      <c r="K194" s="319"/>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30" t="s">
        <v>1618</v>
      </c>
      <c r="H195" s="21" t="s">
        <v>0</v>
      </c>
      <c r="I195" s="127" t="s">
        <v>1431</v>
      </c>
      <c r="J195" s="128"/>
      <c r="K195" s="319"/>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30" t="s">
        <v>1615</v>
      </c>
      <c r="H196" s="21" t="s">
        <v>10</v>
      </c>
      <c r="I196" s="127" t="s">
        <v>1426</v>
      </c>
      <c r="J196" s="128"/>
      <c r="K196" s="319"/>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30" t="s">
        <v>1619</v>
      </c>
      <c r="H197" s="21" t="s">
        <v>10</v>
      </c>
      <c r="I197" s="127" t="s">
        <v>1595</v>
      </c>
      <c r="J197" s="126"/>
      <c r="K197" s="319"/>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30"/>
      <c r="H198" s="21" t="s">
        <v>10</v>
      </c>
      <c r="I198" s="127" t="s">
        <v>1508</v>
      </c>
      <c r="J198" s="126"/>
      <c r="K198" s="319"/>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30" t="s">
        <v>1616</v>
      </c>
      <c r="H199" s="21" t="s">
        <v>10</v>
      </c>
      <c r="I199" s="127" t="s">
        <v>1429</v>
      </c>
      <c r="J199" s="126"/>
      <c r="K199" s="319"/>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7" t="s">
        <v>531</v>
      </c>
      <c r="D200" s="211"/>
      <c r="E200" s="211"/>
      <c r="F200" s="211"/>
      <c r="G200" s="530" t="s">
        <v>1617</v>
      </c>
      <c r="H200" s="21" t="s">
        <v>10</v>
      </c>
      <c r="I200" s="127" t="s">
        <v>1430</v>
      </c>
      <c r="J200" s="126"/>
      <c r="K200" s="319"/>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3"/>
        <v>36</v>
      </c>
      <c r="B201" s="21" t="s">
        <v>9</v>
      </c>
      <c r="C201" s="127" t="s">
        <v>531</v>
      </c>
      <c r="D201" s="211"/>
      <c r="E201" s="211"/>
      <c r="F201" s="211"/>
      <c r="G201" s="530"/>
      <c r="H201" s="125" t="s">
        <v>16</v>
      </c>
      <c r="I201" s="325" t="s">
        <v>1917</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30"/>
      <c r="H202" s="21" t="s">
        <v>10</v>
      </c>
      <c r="I202" s="127" t="s">
        <v>1916</v>
      </c>
      <c r="J202" s="126"/>
      <c r="K202" s="319"/>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7" t="s">
        <v>531</v>
      </c>
      <c r="D203" s="211"/>
      <c r="E203" s="211"/>
      <c r="F203" s="211"/>
      <c r="G203" s="530"/>
      <c r="H203" s="21" t="s">
        <v>0</v>
      </c>
      <c r="I203" s="127" t="s">
        <v>489</v>
      </c>
      <c r="J203" s="128"/>
      <c r="K203" s="319"/>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3"/>
        <v>36</v>
      </c>
      <c r="B204" s="21" t="s">
        <v>9</v>
      </c>
      <c r="C204" s="127" t="s">
        <v>531</v>
      </c>
      <c r="D204" s="127"/>
      <c r="E204" s="211"/>
      <c r="F204" s="211"/>
      <c r="G204" s="530"/>
      <c r="H204" s="125" t="s">
        <v>16</v>
      </c>
      <c r="I204" s="120" t="s">
        <v>184</v>
      </c>
      <c r="J204" s="93" t="s">
        <v>184</v>
      </c>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IF($C234="","blank",MATCH($C234,$I$5:$I$204,0))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IF($C298="","blank",MATCH($C298,$I$5:$I$204,0))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IF($C362="","blank",MATCH($C362,$I$5:$I$204,0))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IF($C426="","blank",MATCH($C426,$I$5:$I$204,0))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36</v>
      </c>
      <c r="B440" s="21" t="s">
        <v>9</v>
      </c>
      <c r="C440" s="127" t="s">
        <v>531</v>
      </c>
      <c r="D440" s="127"/>
      <c r="E440" s="211"/>
      <c r="F440" s="211"/>
      <c r="G440" s="211"/>
    </row>
    <row r="441" spans="1:7">
      <c r="A441" s="21">
        <f t="shared" si="7"/>
        <v>78</v>
      </c>
      <c r="B441" s="21" t="s">
        <v>10</v>
      </c>
      <c r="C441" s="127" t="s">
        <v>862</v>
      </c>
      <c r="D441" s="127"/>
      <c r="E441" s="211"/>
      <c r="F441" s="211"/>
      <c r="G441" s="211"/>
    </row>
    <row r="442" spans="1:7">
      <c r="A442" s="21">
        <f t="shared" si="7"/>
        <v>82</v>
      </c>
      <c r="B442" s="21" t="s">
        <v>16</v>
      </c>
      <c r="C442" s="127" t="s">
        <v>1190</v>
      </c>
      <c r="D442" s="127"/>
      <c r="E442" s="211"/>
      <c r="F442" s="211"/>
      <c r="G442" s="211"/>
    </row>
    <row r="443" spans="1:7">
      <c r="A443" s="21">
        <f t="shared" si="7"/>
        <v>83</v>
      </c>
      <c r="B443" s="21" t="s">
        <v>10</v>
      </c>
      <c r="C443" s="127" t="s">
        <v>29</v>
      </c>
      <c r="D443" s="127"/>
      <c r="E443" s="211"/>
      <c r="F443" s="211"/>
      <c r="G443" s="211"/>
    </row>
    <row r="444" spans="1:7">
      <c r="A444" s="21">
        <f t="shared" si="7"/>
        <v>84</v>
      </c>
      <c r="B444" s="21" t="s">
        <v>10</v>
      </c>
      <c r="C444" s="127" t="s">
        <v>15</v>
      </c>
      <c r="D444" s="127"/>
      <c r="E444" s="211"/>
      <c r="F444" s="211"/>
      <c r="G444" s="211"/>
    </row>
    <row r="445" spans="1:7">
      <c r="A445" s="21">
        <f t="shared" si="7"/>
        <v>87</v>
      </c>
      <c r="B445" s="21" t="s">
        <v>10</v>
      </c>
      <c r="C445" s="127" t="s">
        <v>24</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105</v>
      </c>
      <c r="B454" s="21" t="s">
        <v>9</v>
      </c>
      <c r="C454" s="127" t="s">
        <v>1475</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112</v>
      </c>
      <c r="B462" s="21" t="s">
        <v>9</v>
      </c>
      <c r="C462" s="127" t="s">
        <v>400</v>
      </c>
      <c r="D462" s="127"/>
      <c r="E462" s="211"/>
      <c r="F462" s="211"/>
      <c r="G462" s="211"/>
    </row>
    <row r="463" spans="1:7">
      <c r="A463" s="21">
        <f t="shared" si="7"/>
        <v>115</v>
      </c>
      <c r="B463" s="21" t="s">
        <v>9</v>
      </c>
      <c r="C463" s="127" t="s">
        <v>1575</v>
      </c>
      <c r="D463" s="127"/>
      <c r="E463" s="211"/>
      <c r="F463" s="211"/>
      <c r="G463" s="211"/>
    </row>
    <row r="464" spans="1:7">
      <c r="A464" s="21">
        <f t="shared" si="7"/>
        <v>116</v>
      </c>
      <c r="B464" s="21" t="s">
        <v>9</v>
      </c>
      <c r="C464" s="127" t="s">
        <v>1576</v>
      </c>
      <c r="D464" s="127"/>
      <c r="E464" s="211"/>
      <c r="F464" s="211"/>
      <c r="G464" s="211"/>
    </row>
    <row r="465" spans="1:7">
      <c r="A465" s="21">
        <f t="shared" si="7"/>
        <v>120</v>
      </c>
      <c r="B465" s="21" t="s">
        <v>16</v>
      </c>
      <c r="C465" s="127" t="s">
        <v>1206</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130</v>
      </c>
      <c r="B468" s="21" t="s">
        <v>10</v>
      </c>
      <c r="C468" s="127" t="s">
        <v>14</v>
      </c>
      <c r="D468" s="127"/>
      <c r="E468" s="211"/>
      <c r="F468" s="211"/>
      <c r="G468" s="211"/>
    </row>
    <row r="469" spans="1:7">
      <c r="A469" s="21">
        <f t="shared" si="7"/>
        <v>131</v>
      </c>
      <c r="B469" s="21" t="s">
        <v>9</v>
      </c>
      <c r="C469" s="127" t="s">
        <v>924</v>
      </c>
      <c r="D469" s="127"/>
      <c r="E469" s="211"/>
      <c r="F469" s="211"/>
      <c r="G469" s="211"/>
    </row>
    <row r="470" spans="1:7">
      <c r="A470" s="21">
        <f t="shared" si="7"/>
        <v>132</v>
      </c>
      <c r="B470" s="21" t="s">
        <v>10</v>
      </c>
      <c r="C470" s="127" t="s">
        <v>17</v>
      </c>
      <c r="D470" s="127"/>
      <c r="E470" s="211"/>
      <c r="F470" s="211"/>
      <c r="G470" s="211"/>
    </row>
    <row r="471" spans="1:7">
      <c r="A471" s="21">
        <f t="shared" si="7"/>
        <v>132</v>
      </c>
      <c r="B471" s="21" t="s">
        <v>10</v>
      </c>
      <c r="C471" s="127" t="s">
        <v>17</v>
      </c>
      <c r="D471" s="127"/>
      <c r="E471" s="211"/>
      <c r="F471" s="211"/>
      <c r="G471" s="211"/>
    </row>
    <row r="472" spans="1:7">
      <c r="A472" s="21">
        <f t="shared" si="7"/>
        <v>133</v>
      </c>
      <c r="B472" s="21" t="s">
        <v>10</v>
      </c>
      <c r="C472" s="127" t="s">
        <v>711</v>
      </c>
      <c r="D472" s="127"/>
      <c r="E472" s="211"/>
      <c r="F472" s="211"/>
      <c r="G472" s="211"/>
    </row>
    <row r="473" spans="1:7">
      <c r="A473" s="21">
        <f t="shared" si="7"/>
        <v>134</v>
      </c>
      <c r="B473" s="21" t="s">
        <v>10</v>
      </c>
      <c r="C473" s="127" t="s">
        <v>818</v>
      </c>
      <c r="D473" s="127"/>
      <c r="E473" s="211"/>
      <c r="F473" s="211"/>
      <c r="G473" s="211"/>
    </row>
    <row r="474" spans="1:7">
      <c r="A474" s="21">
        <f t="shared" si="7"/>
        <v>133</v>
      </c>
      <c r="B474" s="21" t="s">
        <v>10</v>
      </c>
      <c r="C474" s="127" t="s">
        <v>711</v>
      </c>
      <c r="D474" s="127"/>
      <c r="E474" s="211"/>
      <c r="F474" s="211"/>
      <c r="G474" s="211"/>
    </row>
    <row r="475" spans="1:7">
      <c r="A475" s="21">
        <f t="shared" si="7"/>
        <v>134</v>
      </c>
      <c r="B475" s="21" t="s">
        <v>10</v>
      </c>
      <c r="C475" s="127" t="s">
        <v>818</v>
      </c>
      <c r="D475" s="127"/>
      <c r="E475" s="211"/>
      <c r="F475" s="211"/>
      <c r="G475" s="211"/>
    </row>
    <row r="476" spans="1:7">
      <c r="A476" s="21">
        <f t="shared" si="7"/>
        <v>135</v>
      </c>
      <c r="B476" s="21" t="s">
        <v>10</v>
      </c>
      <c r="C476" s="127" t="s">
        <v>934</v>
      </c>
      <c r="D476" s="127"/>
      <c r="E476" s="211"/>
      <c r="F476" s="211"/>
      <c r="G476" s="211"/>
    </row>
    <row r="477" spans="1:7">
      <c r="A477" s="21">
        <f t="shared" si="7"/>
        <v>135</v>
      </c>
      <c r="B477" s="21" t="s">
        <v>10</v>
      </c>
      <c r="C477" s="127" t="s">
        <v>934</v>
      </c>
      <c r="D477" s="127"/>
      <c r="E477" s="211"/>
      <c r="F477" s="211"/>
      <c r="G477" s="211"/>
    </row>
    <row r="478" spans="1:7">
      <c r="A478" s="21">
        <f t="shared" si="7"/>
        <v>137</v>
      </c>
      <c r="B478" s="21" t="s">
        <v>10</v>
      </c>
      <c r="C478" s="127" t="s">
        <v>355</v>
      </c>
      <c r="D478" s="127"/>
      <c r="E478" s="211"/>
      <c r="F478" s="211"/>
      <c r="G478" s="211"/>
    </row>
    <row r="479" spans="1:7">
      <c r="A479" s="21">
        <f t="shared" si="7"/>
        <v>140</v>
      </c>
      <c r="B479" s="21" t="s">
        <v>10</v>
      </c>
      <c r="C479" s="127" t="s">
        <v>816</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IF($C490="","blank",MATCH($C490,$I$5:$I$204,0))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142</v>
      </c>
      <c r="B501" s="21" t="s">
        <v>10</v>
      </c>
      <c r="C501" s="127" t="s">
        <v>873</v>
      </c>
      <c r="D501" s="127"/>
      <c r="E501" s="211"/>
      <c r="F501" s="211"/>
      <c r="G501" s="211"/>
    </row>
    <row r="502" spans="1:7">
      <c r="A502" s="21">
        <f t="shared" si="8"/>
        <v>143</v>
      </c>
      <c r="B502" s="21" t="s">
        <v>10</v>
      </c>
      <c r="C502" s="127" t="s">
        <v>817</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145</v>
      </c>
      <c r="B523" s="21" t="s">
        <v>10</v>
      </c>
      <c r="C523" s="127" t="s">
        <v>874</v>
      </c>
      <c r="D523" s="127"/>
      <c r="E523" s="211"/>
      <c r="F523" s="211"/>
      <c r="G523" s="211"/>
    </row>
    <row r="524" spans="1:7">
      <c r="A524" s="21">
        <f t="shared" si="8"/>
        <v>146</v>
      </c>
      <c r="B524" s="21" t="s">
        <v>10</v>
      </c>
      <c r="C524" s="127" t="s">
        <v>819</v>
      </c>
      <c r="D524" s="127"/>
      <c r="E524" s="211"/>
      <c r="F524" s="211"/>
      <c r="G524" s="211"/>
    </row>
    <row r="525" spans="1:7">
      <c r="A525" s="21">
        <f t="shared" si="8"/>
        <v>147</v>
      </c>
      <c r="B525" s="21" t="s">
        <v>10</v>
      </c>
      <c r="C525" s="127" t="s">
        <v>823</v>
      </c>
      <c r="D525" s="127"/>
      <c r="E525" s="211"/>
      <c r="F525" s="211"/>
      <c r="G525" s="211"/>
    </row>
    <row r="526" spans="1:7">
      <c r="A526" s="21">
        <f t="shared" si="8"/>
        <v>147</v>
      </c>
      <c r="B526" s="21" t="s">
        <v>10</v>
      </c>
      <c r="C526" s="127" t="s">
        <v>823</v>
      </c>
      <c r="D526" s="127"/>
      <c r="E526" s="211"/>
      <c r="F526" s="211"/>
      <c r="G526" s="211"/>
    </row>
    <row r="527" spans="1:7">
      <c r="A527" s="21">
        <f t="shared" si="8"/>
        <v>148</v>
      </c>
      <c r="B527" s="21" t="s">
        <v>10</v>
      </c>
      <c r="C527" s="127" t="s">
        <v>820</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f t="shared" si="8"/>
        <v>149</v>
      </c>
      <c r="B531" s="21" t="s">
        <v>10</v>
      </c>
      <c r="C531" s="127" t="s">
        <v>822</v>
      </c>
      <c r="D531" s="127"/>
      <c r="E531" s="211"/>
      <c r="F531" s="211"/>
      <c r="G531" s="211"/>
    </row>
    <row r="532" spans="1:7">
      <c r="A532" s="21">
        <f t="shared" si="8"/>
        <v>151</v>
      </c>
      <c r="B532" s="21" t="s">
        <v>10</v>
      </c>
      <c r="C532" s="127" t="s">
        <v>1324</v>
      </c>
      <c r="D532" s="127"/>
      <c r="E532" s="211"/>
      <c r="F532" s="211"/>
      <c r="G532" s="211"/>
    </row>
    <row r="533" spans="1:7">
      <c r="A533" s="21">
        <f t="shared" si="8"/>
        <v>152</v>
      </c>
      <c r="B533" s="21" t="s">
        <v>10</v>
      </c>
      <c r="C533" s="127" t="s">
        <v>1284</v>
      </c>
      <c r="D533" s="127"/>
      <c r="E533" s="211"/>
      <c r="F533" s="211"/>
      <c r="G533" s="211"/>
    </row>
    <row r="534" spans="1:7">
      <c r="A534" s="21">
        <f t="shared" si="8"/>
        <v>152</v>
      </c>
      <c r="B534" s="21" t="s">
        <v>10</v>
      </c>
      <c r="C534" s="127" t="s">
        <v>1284</v>
      </c>
      <c r="D534" s="127"/>
      <c r="E534" s="211"/>
      <c r="F534" s="211"/>
      <c r="G534" s="211"/>
    </row>
    <row r="535" spans="1:7">
      <c r="A535" s="21">
        <f t="shared" si="8"/>
        <v>153</v>
      </c>
      <c r="B535" s="21" t="s">
        <v>10</v>
      </c>
      <c r="C535" s="127" t="s">
        <v>1484</v>
      </c>
      <c r="D535" s="127"/>
      <c r="E535" s="211"/>
      <c r="F535" s="211"/>
      <c r="G535" s="211"/>
    </row>
    <row r="536" spans="1:7">
      <c r="A536" s="21">
        <f t="shared" si="8"/>
        <v>154</v>
      </c>
      <c r="B536" s="21" t="s">
        <v>10</v>
      </c>
      <c r="C536" s="127" t="s">
        <v>304</v>
      </c>
      <c r="D536" s="127"/>
      <c r="E536" s="211"/>
      <c r="F536" s="211"/>
      <c r="G536" s="211"/>
    </row>
    <row r="537" spans="1:7">
      <c r="A537" s="21">
        <f t="shared" si="8"/>
        <v>154</v>
      </c>
      <c r="B537" s="21" t="s">
        <v>10</v>
      </c>
      <c r="C537" s="127" t="s">
        <v>304</v>
      </c>
      <c r="D537" s="127"/>
      <c r="E537" s="211"/>
      <c r="F537" s="211"/>
      <c r="G537" s="211"/>
    </row>
    <row r="538" spans="1:7">
      <c r="A538" s="21">
        <f t="shared" si="8"/>
        <v>155</v>
      </c>
      <c r="B538" s="21" t="s">
        <v>10</v>
      </c>
      <c r="C538" s="127" t="s">
        <v>933</v>
      </c>
      <c r="D538" s="127"/>
      <c r="E538" s="211"/>
      <c r="F538" s="211"/>
      <c r="G538" s="211"/>
    </row>
    <row r="539" spans="1:7">
      <c r="A539" s="21">
        <f t="shared" si="8"/>
        <v>156</v>
      </c>
      <c r="B539" s="21" t="s">
        <v>10</v>
      </c>
      <c r="C539" s="127" t="s">
        <v>389</v>
      </c>
      <c r="D539" s="127"/>
      <c r="E539" s="211"/>
      <c r="F539" s="211"/>
      <c r="G539" s="211"/>
    </row>
    <row r="540" spans="1:7">
      <c r="A540" s="21">
        <f t="shared" si="8"/>
        <v>157</v>
      </c>
      <c r="B540" s="21" t="s">
        <v>10</v>
      </c>
      <c r="C540" s="127" t="s">
        <v>346</v>
      </c>
      <c r="D540" s="127"/>
      <c r="E540" s="211"/>
      <c r="F540" s="211"/>
      <c r="G540" s="211"/>
    </row>
    <row r="541" spans="1:7">
      <c r="A541" s="21">
        <f t="shared" si="8"/>
        <v>158</v>
      </c>
      <c r="B541" s="21" t="s">
        <v>10</v>
      </c>
      <c r="C541" s="127" t="s">
        <v>825</v>
      </c>
      <c r="D541" s="127"/>
      <c r="E541" s="211"/>
      <c r="F541" s="211"/>
      <c r="G541" s="211"/>
    </row>
    <row r="542" spans="1:7">
      <c r="A542" s="21">
        <f t="shared" si="8"/>
        <v>159</v>
      </c>
      <c r="B542" s="21" t="s">
        <v>10</v>
      </c>
      <c r="C542" s="127" t="s">
        <v>1046</v>
      </c>
      <c r="D542" s="127"/>
      <c r="E542" s="211"/>
      <c r="F542" s="211"/>
      <c r="G542" s="211"/>
    </row>
    <row r="543" spans="1:7">
      <c r="A543" s="21">
        <f t="shared" si="8"/>
        <v>160</v>
      </c>
      <c r="B543" s="21" t="s">
        <v>10</v>
      </c>
      <c r="C543" s="127" t="s">
        <v>282</v>
      </c>
      <c r="D543" s="127"/>
      <c r="E543" s="211"/>
      <c r="F543" s="211"/>
      <c r="G543" s="211"/>
    </row>
    <row r="544" spans="1:7">
      <c r="A544" s="21">
        <f t="shared" si="8"/>
        <v>161</v>
      </c>
      <c r="B544" s="21" t="s">
        <v>10</v>
      </c>
      <c r="C544" s="127" t="s">
        <v>283</v>
      </c>
      <c r="D544" s="127"/>
      <c r="E544" s="211"/>
      <c r="F544" s="211"/>
      <c r="G544" s="211"/>
    </row>
    <row r="545" spans="1:7">
      <c r="A545" s="21">
        <f t="shared" si="8"/>
        <v>162</v>
      </c>
      <c r="B545" s="21" t="s">
        <v>10</v>
      </c>
      <c r="C545" s="127" t="s">
        <v>897</v>
      </c>
      <c r="D545" s="127"/>
      <c r="E545" s="211"/>
      <c r="F545" s="211"/>
      <c r="G545" s="211"/>
    </row>
    <row r="546" spans="1:7">
      <c r="A546" s="21">
        <f t="shared" si="8"/>
        <v>163</v>
      </c>
      <c r="B546" s="21" t="s">
        <v>10</v>
      </c>
      <c r="C546" s="127" t="s">
        <v>894</v>
      </c>
      <c r="D546" s="127"/>
      <c r="E546" s="211"/>
      <c r="F546" s="211"/>
      <c r="G546" s="211"/>
    </row>
    <row r="547" spans="1:7">
      <c r="A547" s="21">
        <f t="shared" si="8"/>
        <v>163</v>
      </c>
      <c r="B547" s="21" t="s">
        <v>10</v>
      </c>
      <c r="C547" s="127" t="s">
        <v>894</v>
      </c>
      <c r="D547" s="127"/>
      <c r="E547" s="211"/>
      <c r="F547" s="211"/>
      <c r="G547" s="211"/>
    </row>
    <row r="548" spans="1:7">
      <c r="A548" s="21">
        <f t="shared" si="8"/>
        <v>163</v>
      </c>
      <c r="B548" s="21" t="s">
        <v>10</v>
      </c>
      <c r="C548" s="127" t="s">
        <v>894</v>
      </c>
      <c r="D548" s="127"/>
      <c r="E548" s="211"/>
      <c r="F548" s="211"/>
      <c r="G548" s="211"/>
    </row>
    <row r="549" spans="1:7">
      <c r="A549" s="21">
        <f t="shared" si="8"/>
        <v>163</v>
      </c>
      <c r="B549" s="21" t="s">
        <v>10</v>
      </c>
      <c r="C549" s="127" t="s">
        <v>894</v>
      </c>
      <c r="D549" s="127"/>
      <c r="E549" s="211"/>
      <c r="F549" s="211"/>
      <c r="G549" s="211"/>
    </row>
    <row r="550" spans="1:7">
      <c r="A550" s="21">
        <f t="shared" si="8"/>
        <v>163</v>
      </c>
      <c r="B550" s="21" t="s">
        <v>10</v>
      </c>
      <c r="C550" s="127" t="s">
        <v>894</v>
      </c>
      <c r="D550" s="127"/>
      <c r="E550" s="211"/>
      <c r="F550" s="211"/>
      <c r="G550" s="211"/>
    </row>
    <row r="551" spans="1:7">
      <c r="A551" s="21">
        <f t="shared" si="8"/>
        <v>163</v>
      </c>
      <c r="B551" s="21" t="s">
        <v>10</v>
      </c>
      <c r="C551" s="127" t="s">
        <v>894</v>
      </c>
      <c r="D551" s="127"/>
      <c r="E551" s="211"/>
      <c r="F551" s="211"/>
      <c r="G551" s="211"/>
    </row>
    <row r="552" spans="1:7">
      <c r="A552" s="21">
        <f t="shared" si="8"/>
        <v>163</v>
      </c>
      <c r="B552" s="21" t="s">
        <v>10</v>
      </c>
      <c r="C552" s="127" t="s">
        <v>894</v>
      </c>
      <c r="D552" s="127"/>
      <c r="E552" s="211"/>
      <c r="F552" s="211"/>
      <c r="G552" s="211"/>
    </row>
    <row r="553" spans="1:7">
      <c r="A553" s="21">
        <f t="shared" si="8"/>
        <v>163</v>
      </c>
      <c r="B553" s="21" t="s">
        <v>10</v>
      </c>
      <c r="C553" s="127" t="s">
        <v>894</v>
      </c>
      <c r="D553" s="127"/>
      <c r="E553" s="211"/>
      <c r="F553" s="211"/>
      <c r="G553" s="211"/>
    </row>
    <row r="554" spans="1:7">
      <c r="A554" s="21">
        <f t="shared" ref="A554:A617" si="9">IF($C554="","blank",MATCH($C554,$I$5:$I$204,0))</f>
        <v>163</v>
      </c>
      <c r="B554" s="21" t="s">
        <v>10</v>
      </c>
      <c r="C554" s="127" t="s">
        <v>894</v>
      </c>
      <c r="D554" s="127"/>
      <c r="E554" s="211"/>
      <c r="F554" s="211"/>
      <c r="G554" s="211"/>
    </row>
    <row r="555" spans="1:7">
      <c r="A555" s="21">
        <f t="shared" si="9"/>
        <v>163</v>
      </c>
      <c r="B555" s="21" t="s">
        <v>10</v>
      </c>
      <c r="C555" s="127" t="s">
        <v>894</v>
      </c>
      <c r="D555" s="127"/>
      <c r="E555" s="211"/>
      <c r="F555" s="211"/>
      <c r="G555" s="211"/>
    </row>
    <row r="556" spans="1:7">
      <c r="A556" s="21">
        <f t="shared" si="9"/>
        <v>163</v>
      </c>
      <c r="B556" s="21" t="s">
        <v>10</v>
      </c>
      <c r="C556" s="127" t="s">
        <v>894</v>
      </c>
      <c r="D556" s="127"/>
      <c r="E556" s="211"/>
      <c r="F556" s="211"/>
      <c r="G556" s="211"/>
    </row>
    <row r="557" spans="1:7">
      <c r="A557" s="21">
        <f t="shared" si="9"/>
        <v>163</v>
      </c>
      <c r="B557" s="21" t="s">
        <v>10</v>
      </c>
      <c r="C557" s="127" t="s">
        <v>894</v>
      </c>
      <c r="D557" s="127"/>
      <c r="E557" s="211"/>
      <c r="F557" s="211"/>
      <c r="G557" s="211"/>
    </row>
    <row r="558" spans="1:7">
      <c r="A558" s="21">
        <f t="shared" si="9"/>
        <v>163</v>
      </c>
      <c r="B558" s="21" t="s">
        <v>10</v>
      </c>
      <c r="C558" s="127" t="s">
        <v>894</v>
      </c>
      <c r="D558" s="127"/>
      <c r="E558" s="211"/>
      <c r="F558" s="211"/>
      <c r="G558" s="211"/>
    </row>
    <row r="559" spans="1:7">
      <c r="A559" s="21">
        <f t="shared" si="9"/>
        <v>163</v>
      </c>
      <c r="B559" s="21" t="s">
        <v>10</v>
      </c>
      <c r="C559" s="127" t="s">
        <v>894</v>
      </c>
      <c r="D559" s="127"/>
      <c r="E559" s="211"/>
      <c r="F559" s="211"/>
      <c r="G559" s="211"/>
    </row>
    <row r="560" spans="1:7">
      <c r="A560" s="21">
        <f t="shared" si="9"/>
        <v>163</v>
      </c>
      <c r="B560" s="21" t="s">
        <v>10</v>
      </c>
      <c r="C560" s="127" t="s">
        <v>894</v>
      </c>
      <c r="D560" s="127"/>
      <c r="E560" s="211"/>
      <c r="F560" s="211"/>
      <c r="G560" s="211"/>
    </row>
    <row r="561" spans="1:7">
      <c r="A561" s="21">
        <f t="shared" si="9"/>
        <v>163</v>
      </c>
      <c r="B561" s="21" t="s">
        <v>10</v>
      </c>
      <c r="C561" s="127" t="s">
        <v>894</v>
      </c>
      <c r="D561" s="127"/>
      <c r="E561" s="211"/>
      <c r="F561" s="211"/>
      <c r="G561" s="211"/>
    </row>
    <row r="562" spans="1:7">
      <c r="A562" s="21">
        <f t="shared" si="9"/>
        <v>163</v>
      </c>
      <c r="B562" s="21" t="s">
        <v>10</v>
      </c>
      <c r="C562" s="127" t="s">
        <v>894</v>
      </c>
      <c r="D562" s="127"/>
      <c r="E562" s="211"/>
      <c r="F562" s="211"/>
      <c r="G562" s="211"/>
    </row>
    <row r="563" spans="1:7">
      <c r="A563" s="21">
        <f t="shared" si="9"/>
        <v>163</v>
      </c>
      <c r="B563" s="21" t="s">
        <v>10</v>
      </c>
      <c r="C563" s="127" t="s">
        <v>894</v>
      </c>
      <c r="D563" s="127"/>
      <c r="E563" s="211"/>
      <c r="F563" s="211"/>
      <c r="G563" s="211"/>
    </row>
    <row r="564" spans="1:7">
      <c r="A564" s="21">
        <f t="shared" si="9"/>
        <v>163</v>
      </c>
      <c r="B564" s="21" t="s">
        <v>10</v>
      </c>
      <c r="C564" s="127" t="s">
        <v>894</v>
      </c>
      <c r="D564" s="127"/>
      <c r="E564" s="211"/>
      <c r="F564" s="211"/>
      <c r="G564" s="211"/>
    </row>
    <row r="565" spans="1:7">
      <c r="A565" s="21">
        <f t="shared" si="9"/>
        <v>163</v>
      </c>
      <c r="B565" s="21" t="s">
        <v>10</v>
      </c>
      <c r="C565" s="127" t="s">
        <v>894</v>
      </c>
      <c r="D565" s="127"/>
      <c r="E565" s="211"/>
      <c r="F565" s="211"/>
      <c r="G565" s="211"/>
    </row>
    <row r="566" spans="1:7">
      <c r="A566" s="21">
        <f t="shared" si="9"/>
        <v>163</v>
      </c>
      <c r="B566" s="21" t="s">
        <v>10</v>
      </c>
      <c r="C566" s="127" t="s">
        <v>894</v>
      </c>
      <c r="D566" s="127"/>
      <c r="E566" s="211"/>
      <c r="F566" s="211"/>
      <c r="G566" s="211"/>
    </row>
    <row r="567" spans="1:7">
      <c r="A567" s="21">
        <f t="shared" si="9"/>
        <v>163</v>
      </c>
      <c r="B567" s="21" t="s">
        <v>10</v>
      </c>
      <c r="C567" s="127" t="s">
        <v>894</v>
      </c>
      <c r="D567" s="127"/>
      <c r="E567" s="211"/>
      <c r="F567" s="211"/>
      <c r="G567" s="211"/>
    </row>
    <row r="568" spans="1:7">
      <c r="A568" s="21">
        <f t="shared" si="9"/>
        <v>163</v>
      </c>
      <c r="B568" s="21" t="s">
        <v>10</v>
      </c>
      <c r="C568" s="127" t="s">
        <v>894</v>
      </c>
      <c r="D568" s="127"/>
      <c r="E568" s="211"/>
      <c r="F568" s="211"/>
      <c r="G568" s="211"/>
    </row>
    <row r="569" spans="1:7">
      <c r="A569" s="21">
        <f t="shared" si="9"/>
        <v>163</v>
      </c>
      <c r="B569" s="21" t="s">
        <v>10</v>
      </c>
      <c r="C569" s="127" t="s">
        <v>894</v>
      </c>
      <c r="D569" s="127"/>
      <c r="E569" s="211"/>
      <c r="F569" s="211"/>
      <c r="G569" s="211"/>
    </row>
    <row r="570" spans="1:7">
      <c r="A570" s="21">
        <f t="shared" si="9"/>
        <v>163</v>
      </c>
      <c r="B570" s="21" t="s">
        <v>10</v>
      </c>
      <c r="C570" s="127" t="s">
        <v>894</v>
      </c>
      <c r="D570" s="127"/>
      <c r="E570" s="211"/>
      <c r="F570" s="211"/>
      <c r="G570" s="211"/>
    </row>
    <row r="571" spans="1:7">
      <c r="A571" s="21">
        <f t="shared" si="9"/>
        <v>163</v>
      </c>
      <c r="B571" s="21" t="s">
        <v>10</v>
      </c>
      <c r="C571" s="127" t="s">
        <v>894</v>
      </c>
      <c r="D571" s="127"/>
      <c r="E571" s="211"/>
      <c r="F571" s="211"/>
      <c r="G571" s="211"/>
    </row>
    <row r="572" spans="1:7">
      <c r="A572" s="21">
        <f t="shared" si="9"/>
        <v>163</v>
      </c>
      <c r="B572" s="21" t="s">
        <v>10</v>
      </c>
      <c r="C572" s="127" t="s">
        <v>894</v>
      </c>
      <c r="D572" s="127"/>
      <c r="E572" s="211"/>
      <c r="F572" s="211"/>
      <c r="G572" s="211"/>
    </row>
    <row r="573" spans="1:7">
      <c r="A573" s="21">
        <f t="shared" si="9"/>
        <v>163</v>
      </c>
      <c r="B573" s="21" t="s">
        <v>10</v>
      </c>
      <c r="C573" s="127" t="s">
        <v>894</v>
      </c>
      <c r="D573" s="127"/>
      <c r="E573" s="211"/>
      <c r="F573" s="211"/>
      <c r="G573" s="211"/>
    </row>
    <row r="574" spans="1:7">
      <c r="A574" s="21">
        <f t="shared" si="9"/>
        <v>163</v>
      </c>
      <c r="B574" s="21" t="s">
        <v>10</v>
      </c>
      <c r="C574" s="127" t="s">
        <v>894</v>
      </c>
      <c r="D574" s="127"/>
      <c r="E574" s="211"/>
      <c r="F574" s="211"/>
      <c r="G574" s="211"/>
    </row>
    <row r="575" spans="1:7">
      <c r="A575" s="21">
        <f t="shared" si="9"/>
        <v>163</v>
      </c>
      <c r="B575" s="21" t="s">
        <v>10</v>
      </c>
      <c r="C575" s="127" t="s">
        <v>894</v>
      </c>
      <c r="D575" s="127"/>
      <c r="E575" s="211"/>
      <c r="F575" s="211"/>
      <c r="G575" s="211"/>
    </row>
    <row r="576" spans="1:7">
      <c r="A576" s="21">
        <f t="shared" si="9"/>
        <v>163</v>
      </c>
      <c r="B576" s="21" t="s">
        <v>10</v>
      </c>
      <c r="C576" s="127" t="s">
        <v>894</v>
      </c>
      <c r="D576" s="127"/>
      <c r="E576" s="211"/>
      <c r="F576" s="211"/>
      <c r="G576" s="211"/>
    </row>
    <row r="577" spans="1:7">
      <c r="A577" s="21">
        <f t="shared" si="9"/>
        <v>163</v>
      </c>
      <c r="B577" s="21" t="s">
        <v>10</v>
      </c>
      <c r="C577" s="127" t="s">
        <v>894</v>
      </c>
      <c r="D577" s="127"/>
      <c r="E577" s="211"/>
      <c r="F577" s="211"/>
      <c r="G577" s="211"/>
    </row>
    <row r="578" spans="1:7">
      <c r="A578" s="21">
        <f t="shared" si="9"/>
        <v>163</v>
      </c>
      <c r="B578" s="21" t="s">
        <v>10</v>
      </c>
      <c r="C578" s="127" t="s">
        <v>894</v>
      </c>
      <c r="D578" s="127"/>
      <c r="E578" s="211"/>
      <c r="F578" s="211"/>
      <c r="G578" s="211"/>
    </row>
    <row r="579" spans="1:7">
      <c r="A579" s="21">
        <f t="shared" si="9"/>
        <v>163</v>
      </c>
      <c r="B579" s="21" t="s">
        <v>10</v>
      </c>
      <c r="C579" s="127" t="s">
        <v>894</v>
      </c>
      <c r="D579" s="127"/>
      <c r="E579" s="211"/>
      <c r="F579" s="211"/>
      <c r="G579" s="211"/>
    </row>
    <row r="580" spans="1:7">
      <c r="A580" s="21">
        <f t="shared" si="9"/>
        <v>163</v>
      </c>
      <c r="B580" s="21" t="s">
        <v>10</v>
      </c>
      <c r="C580" s="127" t="s">
        <v>894</v>
      </c>
      <c r="D580" s="127"/>
      <c r="E580" s="211"/>
      <c r="F580" s="211"/>
      <c r="G580" s="211"/>
    </row>
    <row r="581" spans="1:7">
      <c r="A581" s="21">
        <f t="shared" si="9"/>
        <v>163</v>
      </c>
      <c r="B581" s="21" t="s">
        <v>10</v>
      </c>
      <c r="C581" s="127" t="s">
        <v>894</v>
      </c>
      <c r="D581" s="127"/>
      <c r="E581" s="211"/>
      <c r="F581" s="211"/>
      <c r="G581" s="211"/>
    </row>
    <row r="582" spans="1:7">
      <c r="A582" s="21">
        <f t="shared" si="9"/>
        <v>163</v>
      </c>
      <c r="B582" s="21" t="s">
        <v>10</v>
      </c>
      <c r="C582" s="127" t="s">
        <v>894</v>
      </c>
      <c r="D582" s="127"/>
      <c r="E582" s="211"/>
      <c r="F582" s="211"/>
      <c r="G582" s="211"/>
    </row>
    <row r="583" spans="1:7">
      <c r="A583" s="21">
        <f t="shared" si="9"/>
        <v>163</v>
      </c>
      <c r="B583" s="21" t="s">
        <v>10</v>
      </c>
      <c r="C583" s="127" t="s">
        <v>894</v>
      </c>
      <c r="D583" s="127"/>
      <c r="E583" s="211"/>
      <c r="F583" s="211"/>
      <c r="G583" s="211"/>
    </row>
    <row r="584" spans="1:7">
      <c r="A584" s="21">
        <f t="shared" si="9"/>
        <v>163</v>
      </c>
      <c r="B584" s="21" t="s">
        <v>10</v>
      </c>
      <c r="C584" s="127" t="s">
        <v>894</v>
      </c>
      <c r="D584" s="127"/>
      <c r="E584" s="211"/>
      <c r="F584" s="211"/>
      <c r="G584" s="211"/>
    </row>
    <row r="585" spans="1:7">
      <c r="A585" s="21">
        <f t="shared" si="9"/>
        <v>163</v>
      </c>
      <c r="B585" s="21" t="s">
        <v>10</v>
      </c>
      <c r="C585" s="127" t="s">
        <v>894</v>
      </c>
      <c r="D585" s="127"/>
      <c r="E585" s="211"/>
      <c r="F585" s="211"/>
      <c r="G585" s="211"/>
    </row>
    <row r="586" spans="1:7">
      <c r="A586" s="21">
        <f t="shared" si="9"/>
        <v>163</v>
      </c>
      <c r="B586" s="21" t="s">
        <v>10</v>
      </c>
      <c r="C586" s="127" t="s">
        <v>894</v>
      </c>
      <c r="D586" s="127"/>
      <c r="E586" s="211"/>
      <c r="F586" s="211"/>
      <c r="G586" s="211"/>
    </row>
    <row r="587" spans="1:7">
      <c r="A587" s="21">
        <f t="shared" si="9"/>
        <v>163</v>
      </c>
      <c r="B587" s="21" t="s">
        <v>10</v>
      </c>
      <c r="C587" s="127" t="s">
        <v>894</v>
      </c>
      <c r="D587" s="127"/>
      <c r="E587" s="211"/>
      <c r="F587" s="211"/>
      <c r="G587" s="211"/>
    </row>
    <row r="588" spans="1:7">
      <c r="A588" s="21">
        <f t="shared" si="9"/>
        <v>163</v>
      </c>
      <c r="B588" s="21" t="s">
        <v>10</v>
      </c>
      <c r="C588" s="127" t="s">
        <v>894</v>
      </c>
      <c r="D588" s="127"/>
      <c r="E588" s="211"/>
      <c r="F588" s="211"/>
      <c r="G588" s="211"/>
    </row>
    <row r="589" spans="1:7">
      <c r="A589" s="21">
        <f t="shared" si="9"/>
        <v>163</v>
      </c>
      <c r="B589" s="21" t="s">
        <v>10</v>
      </c>
      <c r="C589" s="127" t="s">
        <v>894</v>
      </c>
      <c r="D589" s="127"/>
      <c r="E589" s="211"/>
      <c r="F589" s="211"/>
      <c r="G589" s="211"/>
    </row>
    <row r="590" spans="1:7">
      <c r="A590" s="21">
        <f t="shared" si="9"/>
        <v>163</v>
      </c>
      <c r="B590" s="21" t="s">
        <v>10</v>
      </c>
      <c r="C590" s="127" t="s">
        <v>894</v>
      </c>
      <c r="D590" s="127"/>
      <c r="E590" s="211"/>
      <c r="F590" s="211"/>
      <c r="G590" s="211"/>
    </row>
    <row r="591" spans="1:7">
      <c r="A591" s="21">
        <f t="shared" si="9"/>
        <v>163</v>
      </c>
      <c r="B591" s="21" t="s">
        <v>10</v>
      </c>
      <c r="C591" s="127" t="s">
        <v>894</v>
      </c>
      <c r="D591" s="127"/>
      <c r="E591" s="211"/>
      <c r="F591" s="211"/>
      <c r="G591" s="211"/>
    </row>
    <row r="592" spans="1:7">
      <c r="A592" s="21">
        <f t="shared" si="9"/>
        <v>163</v>
      </c>
      <c r="B592" s="21" t="s">
        <v>10</v>
      </c>
      <c r="C592" s="127" t="s">
        <v>894</v>
      </c>
      <c r="D592" s="127"/>
      <c r="E592" s="211"/>
      <c r="F592" s="211"/>
      <c r="G592" s="211"/>
    </row>
    <row r="593" spans="1:7">
      <c r="A593" s="21">
        <f t="shared" si="9"/>
        <v>163</v>
      </c>
      <c r="B593" s="21" t="s">
        <v>10</v>
      </c>
      <c r="C593" s="127" t="s">
        <v>894</v>
      </c>
      <c r="D593" s="127"/>
      <c r="E593" s="211"/>
      <c r="F593" s="211"/>
      <c r="G593" s="211"/>
    </row>
    <row r="594" spans="1:7">
      <c r="A594" s="21">
        <f t="shared" si="9"/>
        <v>163</v>
      </c>
      <c r="B594" s="21" t="s">
        <v>10</v>
      </c>
      <c r="C594" s="127" t="s">
        <v>894</v>
      </c>
      <c r="D594" s="127"/>
      <c r="E594" s="211"/>
      <c r="F594" s="211"/>
      <c r="G594" s="211"/>
    </row>
    <row r="595" spans="1:7">
      <c r="A595" s="21">
        <f t="shared" si="9"/>
        <v>163</v>
      </c>
      <c r="B595" s="21" t="s">
        <v>10</v>
      </c>
      <c r="C595" s="127" t="s">
        <v>894</v>
      </c>
      <c r="D595" s="127"/>
      <c r="E595" s="211"/>
      <c r="F595" s="211"/>
      <c r="G595" s="211"/>
    </row>
    <row r="596" spans="1:7">
      <c r="A596" s="21">
        <f t="shared" si="9"/>
        <v>163</v>
      </c>
      <c r="B596" s="21" t="s">
        <v>10</v>
      </c>
      <c r="C596" s="127" t="s">
        <v>894</v>
      </c>
      <c r="D596" s="127"/>
      <c r="E596" s="211"/>
      <c r="F596" s="211"/>
      <c r="G596" s="211"/>
    </row>
    <row r="597" spans="1:7">
      <c r="A597" s="21">
        <f t="shared" si="9"/>
        <v>163</v>
      </c>
      <c r="B597" s="21" t="s">
        <v>10</v>
      </c>
      <c r="C597" s="127" t="s">
        <v>894</v>
      </c>
      <c r="D597" s="127"/>
      <c r="E597" s="211"/>
      <c r="F597" s="211"/>
      <c r="G597" s="211"/>
    </row>
    <row r="598" spans="1:7">
      <c r="A598" s="21">
        <f t="shared" si="9"/>
        <v>163</v>
      </c>
      <c r="B598" s="21" t="s">
        <v>10</v>
      </c>
      <c r="C598" s="127" t="s">
        <v>894</v>
      </c>
      <c r="D598" s="127"/>
      <c r="E598" s="211"/>
      <c r="F598" s="211"/>
      <c r="G598" s="211"/>
    </row>
    <row r="599" spans="1:7">
      <c r="A599" s="21">
        <f t="shared" si="9"/>
        <v>163</v>
      </c>
      <c r="B599" s="21" t="s">
        <v>10</v>
      </c>
      <c r="C599" s="127" t="s">
        <v>894</v>
      </c>
      <c r="D599" s="127"/>
      <c r="E599" s="211"/>
      <c r="F599" s="211"/>
      <c r="G599" s="211"/>
    </row>
    <row r="600" spans="1:7">
      <c r="A600" s="21">
        <f t="shared" si="9"/>
        <v>163</v>
      </c>
      <c r="B600" s="21" t="s">
        <v>10</v>
      </c>
      <c r="C600" s="127" t="s">
        <v>894</v>
      </c>
      <c r="D600" s="127"/>
      <c r="E600" s="211"/>
      <c r="F600" s="211"/>
      <c r="G600" s="211"/>
    </row>
    <row r="601" spans="1:7">
      <c r="A601" s="21">
        <f t="shared" si="9"/>
        <v>163</v>
      </c>
      <c r="B601" s="21" t="s">
        <v>10</v>
      </c>
      <c r="C601" s="127" t="s">
        <v>894</v>
      </c>
      <c r="D601" s="127"/>
      <c r="E601" s="211"/>
      <c r="F601" s="211"/>
      <c r="G601" s="211"/>
    </row>
    <row r="602" spans="1:7">
      <c r="A602" s="21">
        <f t="shared" si="9"/>
        <v>163</v>
      </c>
      <c r="B602" s="21" t="s">
        <v>10</v>
      </c>
      <c r="C602" s="127" t="s">
        <v>894</v>
      </c>
      <c r="D602" s="127"/>
      <c r="E602" s="211"/>
      <c r="F602" s="211"/>
      <c r="G602" s="211"/>
    </row>
    <row r="603" spans="1:7">
      <c r="A603" s="21">
        <f t="shared" si="9"/>
        <v>163</v>
      </c>
      <c r="B603" s="21" t="s">
        <v>10</v>
      </c>
      <c r="C603" s="127" t="s">
        <v>894</v>
      </c>
      <c r="D603" s="127"/>
      <c r="E603" s="211"/>
      <c r="F603" s="211"/>
      <c r="G603" s="211"/>
    </row>
    <row r="604" spans="1:7">
      <c r="A604" s="21">
        <f t="shared" si="9"/>
        <v>163</v>
      </c>
      <c r="B604" s="21" t="s">
        <v>10</v>
      </c>
      <c r="C604" s="127" t="s">
        <v>894</v>
      </c>
      <c r="D604" s="127"/>
      <c r="E604" s="211"/>
      <c r="F604" s="211"/>
      <c r="G604" s="211"/>
    </row>
    <row r="605" spans="1:7">
      <c r="A605" s="21">
        <f t="shared" si="9"/>
        <v>163</v>
      </c>
      <c r="B605" s="21" t="s">
        <v>10</v>
      </c>
      <c r="C605" s="127" t="s">
        <v>894</v>
      </c>
      <c r="D605" s="127"/>
      <c r="E605" s="211"/>
      <c r="F605" s="211"/>
      <c r="G605" s="211"/>
    </row>
    <row r="606" spans="1:7">
      <c r="A606" s="21">
        <f t="shared" si="9"/>
        <v>163</v>
      </c>
      <c r="B606" s="21" t="s">
        <v>10</v>
      </c>
      <c r="C606" s="127" t="s">
        <v>894</v>
      </c>
      <c r="D606" s="127"/>
      <c r="E606" s="211"/>
      <c r="F606" s="211"/>
      <c r="G606" s="211"/>
    </row>
    <row r="607" spans="1:7">
      <c r="A607" s="21">
        <f t="shared" si="9"/>
        <v>163</v>
      </c>
      <c r="B607" s="21" t="s">
        <v>10</v>
      </c>
      <c r="C607" s="127" t="s">
        <v>894</v>
      </c>
      <c r="D607" s="127"/>
      <c r="E607" s="211"/>
      <c r="F607" s="211"/>
      <c r="G607" s="211"/>
    </row>
    <row r="608" spans="1:7">
      <c r="A608" s="21">
        <f t="shared" si="9"/>
        <v>163</v>
      </c>
      <c r="B608" s="21" t="s">
        <v>10</v>
      </c>
      <c r="C608" s="127" t="s">
        <v>894</v>
      </c>
      <c r="D608" s="127"/>
      <c r="E608" s="211"/>
      <c r="F608" s="211"/>
      <c r="G608" s="211"/>
    </row>
    <row r="609" spans="1:7">
      <c r="A609" s="21">
        <f t="shared" si="9"/>
        <v>163</v>
      </c>
      <c r="B609" s="21" t="s">
        <v>10</v>
      </c>
      <c r="C609" s="127" t="s">
        <v>894</v>
      </c>
      <c r="D609" s="127"/>
      <c r="E609" s="211"/>
      <c r="F609" s="211"/>
      <c r="G609" s="211"/>
    </row>
    <row r="610" spans="1:7">
      <c r="A610" s="21">
        <f t="shared" si="9"/>
        <v>163</v>
      </c>
      <c r="B610" s="21" t="s">
        <v>10</v>
      </c>
      <c r="C610" s="127" t="s">
        <v>894</v>
      </c>
      <c r="D610" s="127"/>
      <c r="E610" s="211"/>
      <c r="F610" s="211"/>
      <c r="G610" s="211"/>
    </row>
    <row r="611" spans="1:7">
      <c r="A611" s="21">
        <f t="shared" si="9"/>
        <v>163</v>
      </c>
      <c r="B611" s="21" t="s">
        <v>10</v>
      </c>
      <c r="C611" s="127" t="s">
        <v>894</v>
      </c>
      <c r="D611" s="127"/>
      <c r="E611" s="211"/>
      <c r="F611" s="211"/>
      <c r="G611" s="211"/>
    </row>
    <row r="612" spans="1:7">
      <c r="A612" s="21">
        <f t="shared" si="9"/>
        <v>163</v>
      </c>
      <c r="B612" s="21" t="s">
        <v>10</v>
      </c>
      <c r="C612" s="127" t="s">
        <v>894</v>
      </c>
      <c r="D612" s="127"/>
      <c r="E612" s="211"/>
      <c r="F612" s="211"/>
      <c r="G612" s="211"/>
    </row>
    <row r="613" spans="1:7">
      <c r="A613" s="21">
        <f t="shared" si="9"/>
        <v>163</v>
      </c>
      <c r="B613" s="21" t="s">
        <v>10</v>
      </c>
      <c r="C613" s="127" t="s">
        <v>894</v>
      </c>
      <c r="D613" s="127"/>
      <c r="E613" s="211"/>
      <c r="F613" s="211"/>
      <c r="G613" s="211"/>
    </row>
    <row r="614" spans="1:7">
      <c r="A614" s="21">
        <f t="shared" si="9"/>
        <v>163</v>
      </c>
      <c r="B614" s="21" t="s">
        <v>10</v>
      </c>
      <c r="C614" s="127" t="s">
        <v>894</v>
      </c>
      <c r="D614" s="127"/>
      <c r="E614" s="211"/>
      <c r="F614" s="211"/>
      <c r="G614" s="211"/>
    </row>
    <row r="615" spans="1:7">
      <c r="A615" s="21">
        <f t="shared" si="9"/>
        <v>163</v>
      </c>
      <c r="B615" s="21" t="s">
        <v>10</v>
      </c>
      <c r="C615" s="127" t="s">
        <v>894</v>
      </c>
      <c r="D615" s="127"/>
      <c r="E615" s="211"/>
      <c r="F615" s="211"/>
      <c r="G615" s="211"/>
    </row>
    <row r="616" spans="1:7">
      <c r="A616" s="21">
        <f t="shared" si="9"/>
        <v>163</v>
      </c>
      <c r="B616" s="21" t="s">
        <v>10</v>
      </c>
      <c r="C616" s="127" t="s">
        <v>894</v>
      </c>
      <c r="D616" s="127"/>
      <c r="E616" s="211"/>
      <c r="F616" s="211"/>
      <c r="G616" s="211"/>
    </row>
    <row r="617" spans="1:7">
      <c r="A617" s="21">
        <f t="shared" si="9"/>
        <v>163</v>
      </c>
      <c r="B617" s="21" t="s">
        <v>10</v>
      </c>
      <c r="C617" s="127" t="s">
        <v>894</v>
      </c>
      <c r="D617" s="127"/>
      <c r="E617" s="211"/>
      <c r="F617" s="211"/>
      <c r="G617" s="211"/>
    </row>
    <row r="618" spans="1:7">
      <c r="A618" s="21">
        <f t="shared" ref="A618:A681" si="10">IF($C618="","blank",MATCH($C618,$I$5:$I$204,0))</f>
        <v>163</v>
      </c>
      <c r="B618" s="21" t="s">
        <v>10</v>
      </c>
      <c r="C618" s="127" t="s">
        <v>894</v>
      </c>
      <c r="D618" s="127"/>
      <c r="E618" s="211"/>
      <c r="F618" s="211"/>
      <c r="G618" s="211"/>
    </row>
    <row r="619" spans="1:7">
      <c r="A619" s="21">
        <f t="shared" si="10"/>
        <v>163</v>
      </c>
      <c r="B619" s="21" t="s">
        <v>10</v>
      </c>
      <c r="C619" s="127" t="s">
        <v>894</v>
      </c>
      <c r="D619" s="127"/>
      <c r="E619" s="211"/>
      <c r="F619" s="211"/>
      <c r="G619" s="211"/>
    </row>
    <row r="620" spans="1:7">
      <c r="A620" s="21">
        <f t="shared" si="10"/>
        <v>163</v>
      </c>
      <c r="B620" s="21" t="s">
        <v>10</v>
      </c>
      <c r="C620" s="127" t="s">
        <v>894</v>
      </c>
      <c r="D620" s="127"/>
      <c r="E620" s="211"/>
      <c r="F620" s="211"/>
      <c r="G620" s="211"/>
    </row>
    <row r="621" spans="1:7">
      <c r="A621" s="21">
        <f t="shared" si="10"/>
        <v>163</v>
      </c>
      <c r="B621" s="21" t="s">
        <v>10</v>
      </c>
      <c r="C621" s="127" t="s">
        <v>894</v>
      </c>
      <c r="D621" s="127"/>
      <c r="E621" s="211"/>
      <c r="F621" s="211"/>
      <c r="G621" s="211"/>
    </row>
    <row r="622" spans="1:7">
      <c r="A622" s="21">
        <f t="shared" si="10"/>
        <v>163</v>
      </c>
      <c r="B622" s="21" t="s">
        <v>10</v>
      </c>
      <c r="C622" s="127" t="s">
        <v>894</v>
      </c>
      <c r="D622" s="127"/>
      <c r="E622" s="211"/>
      <c r="F622" s="211"/>
      <c r="G622" s="211"/>
    </row>
    <row r="623" spans="1:7">
      <c r="A623" s="21">
        <f t="shared" si="10"/>
        <v>163</v>
      </c>
      <c r="B623" s="21" t="s">
        <v>10</v>
      </c>
      <c r="C623" s="127" t="s">
        <v>894</v>
      </c>
      <c r="D623" s="127"/>
      <c r="E623" s="211"/>
      <c r="F623" s="211"/>
      <c r="G623" s="211"/>
    </row>
    <row r="624" spans="1:7">
      <c r="A624" s="21">
        <f t="shared" si="10"/>
        <v>163</v>
      </c>
      <c r="B624" s="21" t="s">
        <v>10</v>
      </c>
      <c r="C624" s="127" t="s">
        <v>894</v>
      </c>
      <c r="D624" s="127"/>
      <c r="E624" s="211"/>
      <c r="F624" s="211"/>
      <c r="G624" s="211"/>
    </row>
    <row r="625" spans="1:7">
      <c r="A625" s="21">
        <f t="shared" si="10"/>
        <v>163</v>
      </c>
      <c r="B625" s="21" t="s">
        <v>10</v>
      </c>
      <c r="C625" s="127" t="s">
        <v>894</v>
      </c>
      <c r="D625" s="127"/>
      <c r="E625" s="211"/>
      <c r="F625" s="211"/>
      <c r="G625" s="211"/>
    </row>
    <row r="626" spans="1:7">
      <c r="A626" s="21">
        <f t="shared" si="10"/>
        <v>163</v>
      </c>
      <c r="B626" s="21" t="s">
        <v>10</v>
      </c>
      <c r="C626" s="127" t="s">
        <v>894</v>
      </c>
      <c r="D626" s="127"/>
      <c r="E626" s="211"/>
      <c r="F626" s="211"/>
      <c r="G626" s="211"/>
    </row>
    <row r="627" spans="1:7">
      <c r="A627" s="21">
        <f t="shared" si="10"/>
        <v>163</v>
      </c>
      <c r="B627" s="21" t="s">
        <v>10</v>
      </c>
      <c r="C627" s="127" t="s">
        <v>894</v>
      </c>
      <c r="D627" s="127"/>
      <c r="E627" s="211"/>
      <c r="F627" s="211"/>
      <c r="G627" s="211"/>
    </row>
    <row r="628" spans="1:7">
      <c r="A628" s="21">
        <f t="shared" si="10"/>
        <v>163</v>
      </c>
      <c r="B628" s="21" t="s">
        <v>10</v>
      </c>
      <c r="C628" s="127" t="s">
        <v>894</v>
      </c>
      <c r="D628" s="127"/>
      <c r="E628" s="211"/>
      <c r="F628" s="211"/>
      <c r="G628" s="211"/>
    </row>
    <row r="629" spans="1:7">
      <c r="A629" s="21">
        <f t="shared" si="10"/>
        <v>163</v>
      </c>
      <c r="B629" s="21" t="s">
        <v>10</v>
      </c>
      <c r="C629" s="127" t="s">
        <v>894</v>
      </c>
      <c r="D629" s="127"/>
      <c r="E629" s="211"/>
      <c r="F629" s="211"/>
      <c r="G629" s="211"/>
    </row>
    <row r="630" spans="1:7">
      <c r="A630" s="21">
        <f t="shared" si="10"/>
        <v>163</v>
      </c>
      <c r="B630" s="21" t="s">
        <v>10</v>
      </c>
      <c r="C630" s="127" t="s">
        <v>894</v>
      </c>
      <c r="D630" s="127"/>
      <c r="E630" s="211"/>
      <c r="F630" s="211"/>
      <c r="G630" s="211"/>
    </row>
    <row r="631" spans="1:7">
      <c r="A631" s="21">
        <f t="shared" si="10"/>
        <v>163</v>
      </c>
      <c r="B631" s="21" t="s">
        <v>10</v>
      </c>
      <c r="C631" s="127" t="s">
        <v>894</v>
      </c>
      <c r="D631" s="127"/>
      <c r="E631" s="211"/>
      <c r="F631" s="211"/>
      <c r="G631" s="211"/>
    </row>
    <row r="632" spans="1:7">
      <c r="A632" s="21">
        <f t="shared" si="10"/>
        <v>163</v>
      </c>
      <c r="B632" s="21" t="s">
        <v>10</v>
      </c>
      <c r="C632" s="127" t="s">
        <v>894</v>
      </c>
      <c r="D632" s="127"/>
      <c r="E632" s="211"/>
      <c r="F632" s="211"/>
      <c r="G632" s="211"/>
    </row>
    <row r="633" spans="1:7">
      <c r="A633" s="21">
        <f t="shared" si="10"/>
        <v>163</v>
      </c>
      <c r="B633" s="21" t="s">
        <v>10</v>
      </c>
      <c r="C633" s="127" t="s">
        <v>894</v>
      </c>
      <c r="D633" s="127"/>
      <c r="E633" s="211"/>
      <c r="F633" s="211"/>
      <c r="G633" s="211"/>
    </row>
    <row r="634" spans="1:7">
      <c r="A634" s="21">
        <f t="shared" si="10"/>
        <v>163</v>
      </c>
      <c r="B634" s="21" t="s">
        <v>10</v>
      </c>
      <c r="C634" s="127" t="s">
        <v>894</v>
      </c>
      <c r="D634" s="127"/>
      <c r="E634" s="211"/>
      <c r="F634" s="211"/>
      <c r="G634" s="211"/>
    </row>
    <row r="635" spans="1:7">
      <c r="A635" s="21">
        <f t="shared" si="10"/>
        <v>163</v>
      </c>
      <c r="B635" s="21" t="s">
        <v>10</v>
      </c>
      <c r="C635" s="127" t="s">
        <v>894</v>
      </c>
      <c r="D635" s="127"/>
      <c r="E635" s="211"/>
      <c r="F635" s="211"/>
      <c r="G635" s="211"/>
    </row>
    <row r="636" spans="1:7">
      <c r="A636" s="21">
        <f t="shared" si="10"/>
        <v>163</v>
      </c>
      <c r="B636" s="21" t="s">
        <v>10</v>
      </c>
      <c r="C636" s="127" t="s">
        <v>894</v>
      </c>
      <c r="D636" s="127"/>
      <c r="E636" s="211"/>
      <c r="F636" s="211"/>
      <c r="G636" s="211"/>
    </row>
    <row r="637" spans="1:7">
      <c r="A637" s="21">
        <f t="shared" si="10"/>
        <v>163</v>
      </c>
      <c r="B637" s="21" t="s">
        <v>10</v>
      </c>
      <c r="C637" s="127" t="s">
        <v>894</v>
      </c>
      <c r="D637" s="127"/>
      <c r="E637" s="211"/>
      <c r="F637" s="211"/>
      <c r="G637" s="211"/>
    </row>
    <row r="638" spans="1:7">
      <c r="A638" s="21">
        <f t="shared" si="10"/>
        <v>163</v>
      </c>
      <c r="B638" s="21" t="s">
        <v>10</v>
      </c>
      <c r="C638" s="127" t="s">
        <v>894</v>
      </c>
      <c r="D638" s="127"/>
      <c r="E638" s="211"/>
      <c r="F638" s="211"/>
      <c r="G638" s="211"/>
    </row>
    <row r="639" spans="1:7">
      <c r="A639" s="21">
        <f t="shared" si="10"/>
        <v>163</v>
      </c>
      <c r="B639" s="21" t="s">
        <v>10</v>
      </c>
      <c r="C639" s="127" t="s">
        <v>894</v>
      </c>
      <c r="D639" s="127"/>
      <c r="E639" s="211"/>
      <c r="F639" s="211"/>
      <c r="G639" s="211"/>
    </row>
    <row r="640" spans="1:7">
      <c r="A640" s="21">
        <f t="shared" si="10"/>
        <v>163</v>
      </c>
      <c r="B640" s="21" t="s">
        <v>10</v>
      </c>
      <c r="C640" s="127" t="s">
        <v>894</v>
      </c>
      <c r="D640" s="127"/>
      <c r="E640" s="211"/>
      <c r="F640" s="211"/>
      <c r="G640" s="211"/>
    </row>
    <row r="641" spans="1:7">
      <c r="A641" s="21">
        <f t="shared" si="10"/>
        <v>163</v>
      </c>
      <c r="B641" s="21" t="s">
        <v>10</v>
      </c>
      <c r="C641" s="127" t="s">
        <v>894</v>
      </c>
      <c r="D641" s="127"/>
      <c r="E641" s="211"/>
      <c r="F641" s="211"/>
      <c r="G641" s="211"/>
    </row>
    <row r="642" spans="1:7">
      <c r="A642" s="21">
        <f t="shared" si="10"/>
        <v>163</v>
      </c>
      <c r="B642" s="21" t="s">
        <v>10</v>
      </c>
      <c r="C642" s="127" t="s">
        <v>894</v>
      </c>
      <c r="D642" s="127"/>
      <c r="E642" s="211"/>
      <c r="F642" s="211"/>
      <c r="G642" s="211"/>
    </row>
    <row r="643" spans="1:7">
      <c r="A643" s="21">
        <f t="shared" si="10"/>
        <v>163</v>
      </c>
      <c r="B643" s="21" t="s">
        <v>10</v>
      </c>
      <c r="C643" s="127" t="s">
        <v>894</v>
      </c>
      <c r="D643" s="127"/>
      <c r="E643" s="211"/>
      <c r="F643" s="211"/>
      <c r="G643" s="211"/>
    </row>
    <row r="644" spans="1:7">
      <c r="A644" s="21">
        <f t="shared" si="10"/>
        <v>163</v>
      </c>
      <c r="B644" s="21" t="s">
        <v>10</v>
      </c>
      <c r="C644" s="127" t="s">
        <v>894</v>
      </c>
      <c r="D644" s="127"/>
      <c r="E644" s="211"/>
      <c r="F644" s="211"/>
      <c r="G644" s="211"/>
    </row>
    <row r="645" spans="1:7">
      <c r="A645" s="21">
        <f t="shared" si="10"/>
        <v>163</v>
      </c>
      <c r="B645" s="21" t="s">
        <v>10</v>
      </c>
      <c r="C645" s="127" t="s">
        <v>894</v>
      </c>
      <c r="D645" s="127"/>
      <c r="E645" s="211"/>
      <c r="F645" s="211"/>
      <c r="G645" s="211"/>
    </row>
    <row r="646" spans="1:7">
      <c r="A646" s="21">
        <f t="shared" si="10"/>
        <v>163</v>
      </c>
      <c r="B646" s="21" t="s">
        <v>10</v>
      </c>
      <c r="C646" s="127" t="s">
        <v>894</v>
      </c>
      <c r="D646" s="127"/>
      <c r="E646" s="211"/>
      <c r="F646" s="211"/>
      <c r="G646" s="211"/>
    </row>
    <row r="647" spans="1:7">
      <c r="A647" s="21">
        <f t="shared" si="10"/>
        <v>163</v>
      </c>
      <c r="B647" s="21" t="s">
        <v>10</v>
      </c>
      <c r="C647" s="127" t="s">
        <v>894</v>
      </c>
      <c r="D647" s="127"/>
      <c r="E647" s="211"/>
      <c r="F647" s="211"/>
      <c r="G647" s="211"/>
    </row>
    <row r="648" spans="1:7">
      <c r="A648" s="21">
        <f t="shared" si="10"/>
        <v>163</v>
      </c>
      <c r="B648" s="21" t="s">
        <v>10</v>
      </c>
      <c r="C648" s="127" t="s">
        <v>894</v>
      </c>
      <c r="D648" s="127"/>
      <c r="E648" s="211"/>
      <c r="F648" s="211"/>
      <c r="G648" s="211"/>
    </row>
    <row r="649" spans="1:7">
      <c r="A649" s="21">
        <f t="shared" si="10"/>
        <v>163</v>
      </c>
      <c r="B649" s="21" t="s">
        <v>10</v>
      </c>
      <c r="C649" s="127" t="s">
        <v>894</v>
      </c>
      <c r="D649" s="127"/>
      <c r="E649" s="211"/>
      <c r="F649" s="211"/>
      <c r="G649" s="211"/>
    </row>
    <row r="650" spans="1:7">
      <c r="A650" s="21">
        <f t="shared" si="10"/>
        <v>163</v>
      </c>
      <c r="B650" s="21" t="s">
        <v>10</v>
      </c>
      <c r="C650" s="127" t="s">
        <v>894</v>
      </c>
      <c r="D650" s="127"/>
      <c r="E650" s="211"/>
      <c r="F650" s="211"/>
      <c r="G650" s="211"/>
    </row>
    <row r="651" spans="1:7">
      <c r="A651" s="21">
        <f t="shared" si="10"/>
        <v>163</v>
      </c>
      <c r="B651" s="21" t="s">
        <v>10</v>
      </c>
      <c r="C651" s="127" t="s">
        <v>894</v>
      </c>
      <c r="D651" s="127"/>
      <c r="E651" s="211"/>
      <c r="F651" s="211"/>
      <c r="G651" s="211"/>
    </row>
    <row r="652" spans="1:7">
      <c r="A652" s="21">
        <f t="shared" si="10"/>
        <v>163</v>
      </c>
      <c r="B652" s="21" t="s">
        <v>10</v>
      </c>
      <c r="C652" s="127" t="s">
        <v>894</v>
      </c>
      <c r="D652" s="127"/>
      <c r="E652" s="211"/>
      <c r="F652" s="211"/>
      <c r="G652" s="211"/>
    </row>
    <row r="653" spans="1:7">
      <c r="A653" s="21">
        <f t="shared" si="10"/>
        <v>163</v>
      </c>
      <c r="B653" s="21" t="s">
        <v>10</v>
      </c>
      <c r="C653" s="127" t="s">
        <v>894</v>
      </c>
      <c r="D653" s="127"/>
      <c r="E653" s="211"/>
      <c r="F653" s="211"/>
      <c r="G653" s="211"/>
    </row>
    <row r="654" spans="1:7">
      <c r="A654" s="21">
        <f t="shared" si="10"/>
        <v>163</v>
      </c>
      <c r="B654" s="21" t="s">
        <v>10</v>
      </c>
      <c r="C654" s="127" t="s">
        <v>894</v>
      </c>
      <c r="D654" s="127"/>
      <c r="E654" s="211"/>
      <c r="F654" s="211"/>
      <c r="G654" s="211"/>
    </row>
    <row r="655" spans="1:7">
      <c r="A655" s="21">
        <f t="shared" si="10"/>
        <v>163</v>
      </c>
      <c r="B655" s="21" t="s">
        <v>10</v>
      </c>
      <c r="C655" s="127" t="s">
        <v>894</v>
      </c>
      <c r="D655" s="127"/>
      <c r="E655" s="211"/>
      <c r="F655" s="211"/>
      <c r="G655" s="211"/>
    </row>
    <row r="656" spans="1:7">
      <c r="A656" s="21">
        <f t="shared" si="10"/>
        <v>163</v>
      </c>
      <c r="B656" s="21" t="s">
        <v>10</v>
      </c>
      <c r="C656" s="127" t="s">
        <v>894</v>
      </c>
      <c r="D656" s="127"/>
      <c r="E656" s="211"/>
      <c r="F656" s="211"/>
      <c r="G656" s="211"/>
    </row>
    <row r="657" spans="1:7">
      <c r="A657" s="21">
        <f t="shared" si="10"/>
        <v>163</v>
      </c>
      <c r="B657" s="21" t="s">
        <v>10</v>
      </c>
      <c r="C657" s="127" t="s">
        <v>894</v>
      </c>
      <c r="D657" s="127"/>
      <c r="E657" s="211"/>
      <c r="F657" s="211"/>
      <c r="G657" s="211"/>
    </row>
    <row r="658" spans="1:7">
      <c r="A658" s="21">
        <f t="shared" si="10"/>
        <v>163</v>
      </c>
      <c r="B658" s="21" t="s">
        <v>10</v>
      </c>
      <c r="C658" s="127" t="s">
        <v>894</v>
      </c>
      <c r="D658" s="127"/>
      <c r="E658" s="211"/>
      <c r="F658" s="211"/>
      <c r="G658" s="211"/>
    </row>
    <row r="659" spans="1:7">
      <c r="A659" s="21">
        <f t="shared" si="10"/>
        <v>163</v>
      </c>
      <c r="B659" s="21" t="s">
        <v>10</v>
      </c>
      <c r="C659" s="127" t="s">
        <v>894</v>
      </c>
      <c r="D659" s="127"/>
      <c r="E659" s="211"/>
      <c r="F659" s="211"/>
      <c r="G659" s="211"/>
    </row>
    <row r="660" spans="1:7">
      <c r="A660" s="21">
        <f t="shared" si="10"/>
        <v>163</v>
      </c>
      <c r="B660" s="21" t="s">
        <v>10</v>
      </c>
      <c r="C660" s="127" t="s">
        <v>894</v>
      </c>
      <c r="D660" s="127"/>
      <c r="E660" s="211"/>
      <c r="F660" s="211"/>
      <c r="G660" s="211"/>
    </row>
    <row r="661" spans="1:7">
      <c r="A661" s="21">
        <f t="shared" si="10"/>
        <v>163</v>
      </c>
      <c r="B661" s="21" t="s">
        <v>10</v>
      </c>
      <c r="C661" s="127" t="s">
        <v>894</v>
      </c>
      <c r="D661" s="127"/>
      <c r="E661" s="211"/>
      <c r="F661" s="211"/>
      <c r="G661" s="211"/>
    </row>
    <row r="662" spans="1:7">
      <c r="A662" s="21">
        <f t="shared" si="10"/>
        <v>163</v>
      </c>
      <c r="B662" s="21" t="s">
        <v>10</v>
      </c>
      <c r="C662" s="127" t="s">
        <v>894</v>
      </c>
      <c r="D662" s="127"/>
      <c r="E662" s="211"/>
      <c r="F662" s="211"/>
      <c r="G662" s="211"/>
    </row>
    <row r="663" spans="1:7">
      <c r="A663" s="21">
        <f t="shared" si="10"/>
        <v>163</v>
      </c>
      <c r="B663" s="21" t="s">
        <v>10</v>
      </c>
      <c r="C663" s="127" t="s">
        <v>894</v>
      </c>
      <c r="D663" s="127"/>
      <c r="E663" s="211"/>
      <c r="F663" s="211"/>
      <c r="G663" s="211"/>
    </row>
    <row r="664" spans="1:7">
      <c r="A664" s="21">
        <f t="shared" si="10"/>
        <v>163</v>
      </c>
      <c r="B664" s="21" t="s">
        <v>10</v>
      </c>
      <c r="C664" s="127" t="s">
        <v>894</v>
      </c>
      <c r="D664" s="127"/>
      <c r="E664" s="211"/>
      <c r="F664" s="211"/>
      <c r="G664" s="211"/>
    </row>
    <row r="665" spans="1:7">
      <c r="A665" s="21">
        <f t="shared" si="10"/>
        <v>163</v>
      </c>
      <c r="B665" s="21" t="s">
        <v>10</v>
      </c>
      <c r="C665" s="127" t="s">
        <v>894</v>
      </c>
      <c r="D665" s="127"/>
      <c r="E665" s="211"/>
      <c r="F665" s="211"/>
      <c r="G665" s="211"/>
    </row>
    <row r="666" spans="1:7">
      <c r="A666" s="21">
        <f t="shared" si="10"/>
        <v>164</v>
      </c>
      <c r="B666" s="21" t="s">
        <v>0</v>
      </c>
      <c r="C666" s="127" t="s">
        <v>1228</v>
      </c>
      <c r="D666" s="127"/>
      <c r="E666" s="211"/>
      <c r="F666" s="211"/>
      <c r="G666" s="211"/>
    </row>
    <row r="667" spans="1:7">
      <c r="A667" s="21">
        <f t="shared" si="10"/>
        <v>165</v>
      </c>
      <c r="B667" s="21" t="s">
        <v>16</v>
      </c>
      <c r="C667" s="127" t="s">
        <v>1192</v>
      </c>
      <c r="D667" s="127"/>
      <c r="E667" s="211"/>
      <c r="F667" s="211"/>
      <c r="G667" s="211"/>
    </row>
    <row r="668" spans="1:7">
      <c r="A668" s="21">
        <f t="shared" si="10"/>
        <v>166</v>
      </c>
      <c r="B668" s="21" t="s">
        <v>10</v>
      </c>
      <c r="C668" s="127" t="s">
        <v>1427</v>
      </c>
      <c r="D668" s="127"/>
      <c r="E668" s="211"/>
      <c r="F668" s="211"/>
      <c r="G668" s="211"/>
    </row>
    <row r="669" spans="1:7">
      <c r="A669" s="21">
        <f t="shared" si="10"/>
        <v>167</v>
      </c>
      <c r="B669" s="21" t="s">
        <v>10</v>
      </c>
      <c r="C669" s="127" t="s">
        <v>1428</v>
      </c>
      <c r="D669" s="127"/>
      <c r="E669" s="211"/>
      <c r="F669" s="211"/>
      <c r="G669" s="211"/>
    </row>
    <row r="670" spans="1:7">
      <c r="A670" s="21">
        <f t="shared" si="10"/>
        <v>173</v>
      </c>
      <c r="B670" s="21" t="s">
        <v>10</v>
      </c>
      <c r="C670" s="127" t="s">
        <v>71</v>
      </c>
      <c r="D670" s="127"/>
      <c r="E670" s="211"/>
      <c r="F670" s="211"/>
      <c r="G670" s="211"/>
    </row>
    <row r="671" spans="1:7">
      <c r="A671" s="21">
        <f t="shared" si="10"/>
        <v>174</v>
      </c>
      <c r="B671" s="21" t="s">
        <v>10</v>
      </c>
      <c r="C671" s="127" t="s">
        <v>110</v>
      </c>
      <c r="D671" s="127"/>
      <c r="E671" s="211"/>
      <c r="F671" s="211"/>
      <c r="G671" s="211"/>
    </row>
    <row r="672" spans="1:7">
      <c r="A672" s="21">
        <f t="shared" si="10"/>
        <v>175</v>
      </c>
      <c r="B672" s="21" t="s">
        <v>10</v>
      </c>
      <c r="C672" s="127" t="s">
        <v>72</v>
      </c>
      <c r="D672" s="127"/>
      <c r="E672" s="211"/>
      <c r="F672" s="211"/>
      <c r="G672" s="211"/>
    </row>
    <row r="673" spans="1:7">
      <c r="A673" s="21">
        <f t="shared" si="10"/>
        <v>176</v>
      </c>
      <c r="B673" s="21" t="s">
        <v>10</v>
      </c>
      <c r="C673" s="127" t="s">
        <v>360</v>
      </c>
      <c r="D673" s="127"/>
      <c r="E673" s="211"/>
      <c r="F673" s="211"/>
      <c r="G673" s="211"/>
    </row>
    <row r="674" spans="1:7">
      <c r="A674" s="21">
        <f t="shared" si="10"/>
        <v>177</v>
      </c>
      <c r="B674" s="21" t="s">
        <v>0</v>
      </c>
      <c r="C674" s="127" t="s">
        <v>832</v>
      </c>
      <c r="D674" s="127"/>
      <c r="E674" s="211"/>
      <c r="F674" s="211"/>
      <c r="G674" s="211"/>
    </row>
    <row r="675" spans="1:7">
      <c r="A675" s="21" t="e">
        <f t="shared" si="10"/>
        <v>#N/A</v>
      </c>
      <c r="B675" s="21" t="s">
        <v>0</v>
      </c>
      <c r="C675" s="127" t="s">
        <v>833</v>
      </c>
      <c r="D675" s="127"/>
      <c r="E675" s="211"/>
      <c r="F675" s="211"/>
      <c r="G675" s="211"/>
    </row>
    <row r="676" spans="1:7">
      <c r="A676" s="21" t="e">
        <f t="shared" si="10"/>
        <v>#N/A</v>
      </c>
      <c r="B676" s="21" t="s">
        <v>0</v>
      </c>
      <c r="C676" s="127" t="s">
        <v>834</v>
      </c>
      <c r="D676" s="127"/>
      <c r="E676" s="211"/>
      <c r="F676" s="211"/>
      <c r="G676" s="211"/>
    </row>
    <row r="677" spans="1:7">
      <c r="A677" s="21">
        <f t="shared" si="10"/>
        <v>181</v>
      </c>
      <c r="B677" s="21" t="s">
        <v>16</v>
      </c>
      <c r="C677" s="127" t="s">
        <v>1193</v>
      </c>
      <c r="D677" s="127"/>
      <c r="E677" s="211"/>
      <c r="F677" s="211"/>
      <c r="G677" s="211"/>
    </row>
    <row r="678" spans="1:7">
      <c r="A678" s="21">
        <f t="shared" si="10"/>
        <v>183</v>
      </c>
      <c r="B678" s="21" t="s">
        <v>10</v>
      </c>
      <c r="C678" s="127" t="s">
        <v>1283</v>
      </c>
      <c r="D678" s="127"/>
      <c r="E678" s="211"/>
      <c r="F678" s="211"/>
      <c r="G678" s="211"/>
    </row>
    <row r="679" spans="1:7">
      <c r="A679" s="21">
        <f t="shared" si="10"/>
        <v>184</v>
      </c>
      <c r="B679" s="21" t="s">
        <v>10</v>
      </c>
      <c r="C679" s="127" t="s">
        <v>1274</v>
      </c>
      <c r="D679" s="127"/>
      <c r="E679" s="211"/>
      <c r="F679" s="211"/>
      <c r="G679" s="211"/>
    </row>
    <row r="680" spans="1:7">
      <c r="A680" s="21">
        <f t="shared" si="10"/>
        <v>187</v>
      </c>
      <c r="B680" s="21" t="s">
        <v>0</v>
      </c>
      <c r="C680" s="127" t="s">
        <v>1557</v>
      </c>
      <c r="D680" s="127"/>
      <c r="E680" s="211"/>
      <c r="F680" s="211"/>
      <c r="G680" s="211"/>
    </row>
    <row r="681" spans="1:7">
      <c r="A681" s="21">
        <f t="shared" si="10"/>
        <v>187</v>
      </c>
      <c r="B681" s="21" t="s">
        <v>0</v>
      </c>
      <c r="C681" s="127" t="s">
        <v>1557</v>
      </c>
      <c r="D681" s="127"/>
      <c r="E681" s="211"/>
      <c r="F681" s="211"/>
      <c r="G681" s="211"/>
    </row>
    <row r="682" spans="1:7">
      <c r="A682" s="21">
        <f t="shared" ref="A682:A745" si="11">IF($C682="","blank",MATCH($C682,$I$5:$I$204,0))</f>
        <v>187</v>
      </c>
      <c r="B682" s="21" t="s">
        <v>0</v>
      </c>
      <c r="C682" s="127" t="s">
        <v>1557</v>
      </c>
      <c r="D682" s="127"/>
      <c r="E682" s="211"/>
      <c r="F682" s="211"/>
      <c r="G682" s="211"/>
    </row>
    <row r="683" spans="1:7">
      <c r="A683" s="21">
        <f t="shared" si="11"/>
        <v>187</v>
      </c>
      <c r="B683" s="21" t="s">
        <v>0</v>
      </c>
      <c r="C683" s="127" t="s">
        <v>1557</v>
      </c>
      <c r="D683" s="127"/>
      <c r="E683" s="211"/>
      <c r="F683" s="211"/>
      <c r="G683" s="211"/>
    </row>
    <row r="684" spans="1:7">
      <c r="A684" s="21">
        <f t="shared" si="11"/>
        <v>187</v>
      </c>
      <c r="B684" s="21" t="s">
        <v>0</v>
      </c>
      <c r="C684" s="127" t="s">
        <v>1557</v>
      </c>
      <c r="D684" s="127"/>
      <c r="E684" s="211"/>
      <c r="F684" s="211"/>
      <c r="G684" s="211"/>
    </row>
    <row r="685" spans="1:7">
      <c r="A685" s="21">
        <f t="shared" si="11"/>
        <v>187</v>
      </c>
      <c r="B685" s="21" t="s">
        <v>0</v>
      </c>
      <c r="C685" s="127" t="s">
        <v>1557</v>
      </c>
      <c r="D685" s="127"/>
      <c r="E685" s="211"/>
      <c r="F685" s="211"/>
      <c r="G685" s="211"/>
    </row>
    <row r="686" spans="1:7">
      <c r="A686" s="21">
        <f t="shared" si="11"/>
        <v>187</v>
      </c>
      <c r="B686" s="21" t="s">
        <v>0</v>
      </c>
      <c r="C686" s="127" t="s">
        <v>1557</v>
      </c>
      <c r="D686" s="127"/>
      <c r="E686" s="211"/>
      <c r="F686" s="211"/>
      <c r="G686" s="211"/>
    </row>
    <row r="687" spans="1:7">
      <c r="A687" s="21">
        <f t="shared" si="11"/>
        <v>189</v>
      </c>
      <c r="B687" s="21" t="s">
        <v>0</v>
      </c>
      <c r="C687" s="127" t="s">
        <v>782</v>
      </c>
      <c r="D687" s="127"/>
      <c r="E687" s="211"/>
      <c r="F687" s="211"/>
      <c r="G687" s="211"/>
    </row>
    <row r="688" spans="1:7">
      <c r="A688" s="21">
        <f t="shared" si="11"/>
        <v>192</v>
      </c>
      <c r="B688" s="21" t="s">
        <v>10</v>
      </c>
      <c r="C688" s="127" t="s">
        <v>1426</v>
      </c>
      <c r="D688" s="127"/>
      <c r="E688" s="211"/>
      <c r="F688" s="211"/>
      <c r="G688" s="211"/>
    </row>
    <row r="689" spans="1:7">
      <c r="A689" s="21" t="e">
        <f t="shared" si="11"/>
        <v>#N/A</v>
      </c>
      <c r="B689" s="21" t="s">
        <v>10</v>
      </c>
      <c r="C689" s="127" t="s">
        <v>1196</v>
      </c>
      <c r="D689" s="127"/>
      <c r="E689" s="211"/>
      <c r="F689" s="211"/>
      <c r="G689" s="211"/>
    </row>
    <row r="690" spans="1:7">
      <c r="A690" s="21" t="e">
        <f t="shared" si="11"/>
        <v>#N/A</v>
      </c>
      <c r="B690" s="21" t="s">
        <v>10</v>
      </c>
      <c r="C690" s="127" t="s">
        <v>1218</v>
      </c>
      <c r="D690" s="127"/>
      <c r="E690" s="211"/>
      <c r="F690" s="211"/>
      <c r="G690" s="211"/>
    </row>
    <row r="691" spans="1:7">
      <c r="A691" s="21">
        <f t="shared" si="11"/>
        <v>197</v>
      </c>
      <c r="B691" s="21" t="s">
        <v>16</v>
      </c>
      <c r="C691" s="127" t="s">
        <v>1917</v>
      </c>
      <c r="D691" s="127"/>
      <c r="E691" s="211"/>
      <c r="F691" s="211"/>
      <c r="G691" s="211"/>
    </row>
    <row r="692" spans="1:7">
      <c r="A692" s="21">
        <f t="shared" si="11"/>
        <v>198</v>
      </c>
      <c r="B692" s="21" t="s">
        <v>10</v>
      </c>
      <c r="C692" s="127" t="s">
        <v>1916</v>
      </c>
      <c r="D692" s="127"/>
      <c r="E692" s="211"/>
      <c r="F692" s="211"/>
      <c r="G692" s="211"/>
    </row>
    <row r="693" spans="1:7">
      <c r="A693" s="21">
        <f t="shared" si="11"/>
        <v>198</v>
      </c>
      <c r="B693" s="21" t="s">
        <v>10</v>
      </c>
      <c r="C693" s="127" t="s">
        <v>1916</v>
      </c>
      <c r="D693" s="127"/>
      <c r="E693" s="211"/>
      <c r="F693" s="211"/>
      <c r="G693" s="211"/>
    </row>
    <row r="694" spans="1:7">
      <c r="A694" s="21">
        <f t="shared" si="11"/>
        <v>198</v>
      </c>
      <c r="B694" s="21" t="s">
        <v>10</v>
      </c>
      <c r="C694" s="127" t="s">
        <v>1916</v>
      </c>
      <c r="D694" s="127"/>
      <c r="E694" s="211"/>
      <c r="F694" s="211"/>
      <c r="G694" s="211"/>
    </row>
    <row r="695" spans="1:7">
      <c r="A695" s="21">
        <f t="shared" si="11"/>
        <v>198</v>
      </c>
      <c r="B695" s="21" t="s">
        <v>10</v>
      </c>
      <c r="C695" s="127" t="s">
        <v>1916</v>
      </c>
      <c r="D695" s="127"/>
      <c r="E695" s="211"/>
      <c r="F695" s="211"/>
      <c r="G695" s="211"/>
    </row>
    <row r="696" spans="1:7">
      <c r="A696" s="21">
        <f t="shared" si="11"/>
        <v>198</v>
      </c>
      <c r="B696" s="21" t="s">
        <v>10</v>
      </c>
      <c r="C696" s="127" t="s">
        <v>1916</v>
      </c>
      <c r="D696" s="127"/>
      <c r="E696" s="211"/>
      <c r="F696" s="211"/>
      <c r="G696" s="211"/>
    </row>
    <row r="697" spans="1:7">
      <c r="A697" s="21">
        <f t="shared" si="11"/>
        <v>198</v>
      </c>
      <c r="B697" s="21" t="s">
        <v>10</v>
      </c>
      <c r="C697" s="127" t="s">
        <v>1916</v>
      </c>
      <c r="D697" s="127"/>
      <c r="E697" s="211"/>
      <c r="F697" s="211"/>
      <c r="G697" s="211"/>
    </row>
    <row r="698" spans="1:7">
      <c r="A698" s="21">
        <f t="shared" si="11"/>
        <v>198</v>
      </c>
      <c r="B698" s="21" t="s">
        <v>10</v>
      </c>
      <c r="C698" s="127" t="s">
        <v>1916</v>
      </c>
      <c r="D698" s="127"/>
      <c r="E698" s="211"/>
      <c r="F698" s="211"/>
      <c r="G698" s="211"/>
    </row>
    <row r="699" spans="1:7">
      <c r="A699" s="21">
        <f t="shared" si="11"/>
        <v>198</v>
      </c>
      <c r="B699" s="21" t="s">
        <v>10</v>
      </c>
      <c r="C699" s="127" t="s">
        <v>1916</v>
      </c>
      <c r="D699" s="127"/>
      <c r="E699" s="211"/>
      <c r="F699" s="211"/>
      <c r="G699" s="211"/>
    </row>
    <row r="700" spans="1:7">
      <c r="A700" s="21">
        <f t="shared" si="11"/>
        <v>198</v>
      </c>
      <c r="B700" s="21" t="s">
        <v>10</v>
      </c>
      <c r="C700" s="127" t="s">
        <v>1916</v>
      </c>
      <c r="D700" s="127"/>
      <c r="E700" s="211"/>
      <c r="F700" s="211"/>
      <c r="G700" s="211"/>
    </row>
    <row r="701" spans="1:7">
      <c r="A701" s="21">
        <f t="shared" si="11"/>
        <v>198</v>
      </c>
      <c r="B701" s="21" t="s">
        <v>10</v>
      </c>
      <c r="C701" s="127" t="s">
        <v>1916</v>
      </c>
      <c r="D701" s="127"/>
      <c r="E701" s="211"/>
      <c r="F701" s="211"/>
      <c r="G701" s="211"/>
    </row>
    <row r="702" spans="1:7">
      <c r="A702" s="21">
        <f t="shared" si="11"/>
        <v>198</v>
      </c>
      <c r="B702" s="21" t="s">
        <v>10</v>
      </c>
      <c r="C702" s="127" t="s">
        <v>1916</v>
      </c>
      <c r="D702" s="127"/>
      <c r="E702" s="211"/>
      <c r="F702" s="211"/>
      <c r="G702" s="211"/>
    </row>
    <row r="703" spans="1:7">
      <c r="A703" s="21">
        <f t="shared" si="11"/>
        <v>198</v>
      </c>
      <c r="B703" s="21" t="s">
        <v>10</v>
      </c>
      <c r="C703" s="127" t="s">
        <v>1916</v>
      </c>
      <c r="D703" s="127"/>
      <c r="E703" s="211"/>
      <c r="F703" s="211"/>
      <c r="G703" s="211"/>
    </row>
    <row r="704" spans="1:7">
      <c r="A704" s="21">
        <f t="shared" si="11"/>
        <v>198</v>
      </c>
      <c r="B704" s="21" t="s">
        <v>10</v>
      </c>
      <c r="C704" s="127" t="s">
        <v>1916</v>
      </c>
      <c r="D704" s="127"/>
      <c r="E704" s="211"/>
      <c r="F704" s="211"/>
      <c r="G704" s="211"/>
    </row>
    <row r="705" spans="1:7">
      <c r="A705" s="21">
        <f t="shared" si="11"/>
        <v>198</v>
      </c>
      <c r="B705" s="21" t="s">
        <v>10</v>
      </c>
      <c r="C705" s="127" t="s">
        <v>1916</v>
      </c>
      <c r="D705" s="127"/>
      <c r="E705" s="211"/>
      <c r="F705" s="211"/>
      <c r="G705" s="211"/>
    </row>
    <row r="706" spans="1:7">
      <c r="A706" s="21">
        <f t="shared" si="11"/>
        <v>198</v>
      </c>
      <c r="B706" s="21" t="s">
        <v>10</v>
      </c>
      <c r="C706" s="127" t="s">
        <v>1916</v>
      </c>
      <c r="D706" s="127"/>
      <c r="E706" s="211"/>
      <c r="F706" s="211"/>
      <c r="G706" s="211"/>
    </row>
    <row r="707" spans="1:7">
      <c r="A707" s="21">
        <f t="shared" si="11"/>
        <v>198</v>
      </c>
      <c r="B707" s="21" t="s">
        <v>10</v>
      </c>
      <c r="C707" s="127" t="s">
        <v>1916</v>
      </c>
      <c r="D707" s="127"/>
      <c r="E707" s="211"/>
      <c r="F707" s="211"/>
      <c r="G707" s="211"/>
    </row>
    <row r="708" spans="1:7">
      <c r="A708" s="21">
        <f t="shared" si="11"/>
        <v>198</v>
      </c>
      <c r="B708" s="21" t="s">
        <v>10</v>
      </c>
      <c r="C708" s="127" t="s">
        <v>1916</v>
      </c>
      <c r="D708" s="127"/>
      <c r="E708" s="211"/>
      <c r="F708" s="211"/>
      <c r="G708" s="211"/>
    </row>
    <row r="709" spans="1:7">
      <c r="A709" s="21">
        <f t="shared" si="11"/>
        <v>198</v>
      </c>
      <c r="B709" s="21" t="s">
        <v>10</v>
      </c>
      <c r="C709" s="127" t="s">
        <v>1916</v>
      </c>
      <c r="D709" s="127"/>
      <c r="E709" s="211"/>
      <c r="F709" s="211"/>
      <c r="G709" s="211"/>
    </row>
    <row r="710" spans="1:7">
      <c r="A710" s="21">
        <f t="shared" si="11"/>
        <v>198</v>
      </c>
      <c r="B710" s="21" t="s">
        <v>10</v>
      </c>
      <c r="C710" s="127" t="s">
        <v>1916</v>
      </c>
      <c r="D710" s="127"/>
      <c r="E710" s="211"/>
      <c r="F710" s="211"/>
      <c r="G710" s="211"/>
    </row>
    <row r="711" spans="1:7">
      <c r="A711" s="21">
        <f t="shared" si="11"/>
        <v>198</v>
      </c>
      <c r="B711" s="21" t="s">
        <v>10</v>
      </c>
      <c r="C711" s="127" t="s">
        <v>1916</v>
      </c>
      <c r="D711" s="127"/>
      <c r="E711" s="211"/>
      <c r="F711" s="211"/>
      <c r="G711" s="211"/>
    </row>
    <row r="712" spans="1:7">
      <c r="A712" s="21">
        <f t="shared" si="11"/>
        <v>198</v>
      </c>
      <c r="B712" s="21" t="s">
        <v>10</v>
      </c>
      <c r="C712" s="127" t="s">
        <v>1916</v>
      </c>
      <c r="D712" s="127"/>
      <c r="E712" s="211"/>
      <c r="F712" s="211"/>
      <c r="G712" s="211"/>
    </row>
    <row r="713" spans="1:7">
      <c r="A713" s="21">
        <f t="shared" si="11"/>
        <v>198</v>
      </c>
      <c r="B713" s="21" t="s">
        <v>10</v>
      </c>
      <c r="C713" s="127" t="s">
        <v>1916</v>
      </c>
      <c r="D713" s="127"/>
      <c r="E713" s="211"/>
      <c r="F713" s="211"/>
      <c r="G713" s="211"/>
    </row>
    <row r="714" spans="1:7">
      <c r="A714" s="21">
        <f t="shared" si="11"/>
        <v>198</v>
      </c>
      <c r="B714" s="21" t="s">
        <v>10</v>
      </c>
      <c r="C714" s="127" t="s">
        <v>1916</v>
      </c>
      <c r="D714" s="127"/>
      <c r="E714" s="211"/>
      <c r="F714" s="211"/>
      <c r="G714" s="211"/>
    </row>
    <row r="715" spans="1:7">
      <c r="A715" s="21">
        <f t="shared" si="11"/>
        <v>198</v>
      </c>
      <c r="B715" s="21" t="s">
        <v>10</v>
      </c>
      <c r="C715" s="127" t="s">
        <v>1916</v>
      </c>
      <c r="D715" s="127"/>
      <c r="E715" s="211"/>
      <c r="F715" s="211"/>
      <c r="G715" s="211"/>
    </row>
    <row r="716" spans="1:7">
      <c r="A716" s="21">
        <f t="shared" si="11"/>
        <v>198</v>
      </c>
      <c r="B716" s="21" t="s">
        <v>10</v>
      </c>
      <c r="C716" s="127" t="s">
        <v>1916</v>
      </c>
      <c r="D716" s="127"/>
      <c r="E716" s="211"/>
      <c r="F716" s="211"/>
      <c r="G716" s="211"/>
    </row>
    <row r="717" spans="1:7">
      <c r="A717" s="21">
        <f t="shared" si="11"/>
        <v>198</v>
      </c>
      <c r="B717" s="21" t="s">
        <v>10</v>
      </c>
      <c r="C717" s="127" t="s">
        <v>1916</v>
      </c>
      <c r="D717" s="127"/>
      <c r="E717" s="211"/>
      <c r="F717" s="211"/>
      <c r="G717" s="211"/>
    </row>
    <row r="718" spans="1:7">
      <c r="A718" s="21">
        <f t="shared" si="11"/>
        <v>198</v>
      </c>
      <c r="B718" s="21" t="s">
        <v>10</v>
      </c>
      <c r="C718" s="127" t="s">
        <v>1916</v>
      </c>
      <c r="D718" s="127"/>
      <c r="E718" s="211"/>
      <c r="F718" s="211"/>
      <c r="G718" s="211"/>
    </row>
    <row r="719" spans="1:7">
      <c r="A719" s="21">
        <f t="shared" si="11"/>
        <v>198</v>
      </c>
      <c r="B719" s="21" t="s">
        <v>10</v>
      </c>
      <c r="C719" s="127" t="s">
        <v>1916</v>
      </c>
      <c r="D719" s="127"/>
      <c r="E719" s="211"/>
      <c r="F719" s="211"/>
      <c r="G719" s="211"/>
    </row>
    <row r="720" spans="1:7">
      <c r="A720" s="21">
        <f t="shared" si="11"/>
        <v>198</v>
      </c>
      <c r="B720" s="21" t="s">
        <v>10</v>
      </c>
      <c r="C720" s="127" t="s">
        <v>1916</v>
      </c>
      <c r="D720" s="127"/>
      <c r="E720" s="211"/>
      <c r="F720" s="211"/>
      <c r="G720" s="211"/>
    </row>
    <row r="721" spans="1:7">
      <c r="A721" s="21">
        <f t="shared" si="11"/>
        <v>198</v>
      </c>
      <c r="B721" s="21" t="s">
        <v>10</v>
      </c>
      <c r="C721" s="127" t="s">
        <v>1916</v>
      </c>
      <c r="D721" s="127"/>
      <c r="E721" s="211"/>
      <c r="F721" s="211"/>
      <c r="G721" s="211"/>
    </row>
    <row r="722" spans="1:7">
      <c r="A722" s="21">
        <f t="shared" si="11"/>
        <v>198</v>
      </c>
      <c r="B722" s="21" t="s">
        <v>10</v>
      </c>
      <c r="C722" s="127" t="s">
        <v>1916</v>
      </c>
      <c r="D722" s="127"/>
      <c r="E722" s="211"/>
      <c r="F722" s="211"/>
      <c r="G722" s="211"/>
    </row>
    <row r="723" spans="1:7">
      <c r="A723" s="21">
        <f t="shared" si="11"/>
        <v>198</v>
      </c>
      <c r="B723" s="21" t="s">
        <v>10</v>
      </c>
      <c r="C723" s="127" t="s">
        <v>1916</v>
      </c>
      <c r="D723" s="127"/>
      <c r="E723" s="211"/>
      <c r="F723" s="211"/>
      <c r="G723" s="211"/>
    </row>
    <row r="724" spans="1:7">
      <c r="A724" s="21">
        <f t="shared" si="11"/>
        <v>198</v>
      </c>
      <c r="B724" s="21" t="s">
        <v>10</v>
      </c>
      <c r="C724" s="127" t="s">
        <v>1916</v>
      </c>
      <c r="D724" s="127"/>
      <c r="E724" s="211"/>
      <c r="F724" s="211"/>
      <c r="G724" s="211"/>
    </row>
    <row r="725" spans="1:7">
      <c r="A725" s="21">
        <f t="shared" si="11"/>
        <v>198</v>
      </c>
      <c r="B725" s="21" t="s">
        <v>10</v>
      </c>
      <c r="C725" s="127" t="s">
        <v>1916</v>
      </c>
      <c r="D725" s="127"/>
      <c r="E725" s="211"/>
      <c r="F725" s="211"/>
      <c r="G725" s="211"/>
    </row>
    <row r="726" spans="1:7">
      <c r="A726" s="21">
        <f t="shared" si="11"/>
        <v>198</v>
      </c>
      <c r="B726" s="21" t="s">
        <v>10</v>
      </c>
      <c r="C726" s="127" t="s">
        <v>1916</v>
      </c>
      <c r="D726" s="127"/>
      <c r="E726" s="211"/>
      <c r="F726" s="211"/>
      <c r="G726" s="211"/>
    </row>
    <row r="727" spans="1:7">
      <c r="A727" s="21">
        <f t="shared" si="11"/>
        <v>198</v>
      </c>
      <c r="B727" s="21" t="s">
        <v>10</v>
      </c>
      <c r="C727" s="127" t="s">
        <v>1916</v>
      </c>
      <c r="D727" s="127"/>
      <c r="E727" s="211"/>
      <c r="F727" s="211"/>
      <c r="G727" s="211"/>
    </row>
    <row r="728" spans="1:7">
      <c r="A728" s="21">
        <f t="shared" si="11"/>
        <v>198</v>
      </c>
      <c r="B728" s="21" t="s">
        <v>10</v>
      </c>
      <c r="C728" s="127" t="s">
        <v>1916</v>
      </c>
      <c r="D728" s="127"/>
      <c r="E728" s="211"/>
      <c r="F728" s="211"/>
      <c r="G728" s="211"/>
    </row>
    <row r="729" spans="1:7">
      <c r="A729" s="21">
        <f t="shared" si="11"/>
        <v>198</v>
      </c>
      <c r="B729" s="21" t="s">
        <v>10</v>
      </c>
      <c r="C729" s="127" t="s">
        <v>1916</v>
      </c>
      <c r="D729" s="127"/>
      <c r="E729" s="211"/>
      <c r="F729" s="211"/>
      <c r="G729" s="211"/>
    </row>
    <row r="730" spans="1:7">
      <c r="A730" s="21">
        <f t="shared" si="11"/>
        <v>198</v>
      </c>
      <c r="B730" s="21" t="s">
        <v>10</v>
      </c>
      <c r="C730" s="127" t="s">
        <v>1916</v>
      </c>
      <c r="D730" s="127"/>
      <c r="E730" s="211"/>
      <c r="F730" s="211"/>
      <c r="G730" s="211"/>
    </row>
    <row r="731" spans="1:7">
      <c r="A731" s="21">
        <f t="shared" si="11"/>
        <v>198</v>
      </c>
      <c r="B731" s="21" t="s">
        <v>10</v>
      </c>
      <c r="C731" s="127" t="s">
        <v>1916</v>
      </c>
      <c r="D731" s="127"/>
      <c r="E731" s="211"/>
      <c r="F731" s="211"/>
      <c r="G731" s="211"/>
    </row>
    <row r="732" spans="1:7">
      <c r="A732" s="21">
        <f t="shared" si="11"/>
        <v>198</v>
      </c>
      <c r="B732" s="21" t="s">
        <v>10</v>
      </c>
      <c r="C732" s="127" t="s">
        <v>1916</v>
      </c>
      <c r="D732" s="127"/>
      <c r="E732" s="211"/>
      <c r="F732" s="211"/>
      <c r="G732" s="211"/>
    </row>
    <row r="733" spans="1:7">
      <c r="A733" s="21">
        <f t="shared" si="11"/>
        <v>198</v>
      </c>
      <c r="B733" s="21" t="s">
        <v>10</v>
      </c>
      <c r="C733" s="127" t="s">
        <v>1916</v>
      </c>
      <c r="D733" s="127"/>
      <c r="E733" s="211"/>
      <c r="F733" s="211"/>
      <c r="G733" s="211"/>
    </row>
    <row r="734" spans="1:7">
      <c r="A734" s="21">
        <f t="shared" si="11"/>
        <v>198</v>
      </c>
      <c r="B734" s="21" t="s">
        <v>10</v>
      </c>
      <c r="C734" s="127" t="s">
        <v>1916</v>
      </c>
      <c r="D734" s="127"/>
      <c r="E734" s="211"/>
      <c r="F734" s="211"/>
      <c r="G734" s="211"/>
    </row>
    <row r="735" spans="1:7">
      <c r="A735" s="21">
        <f t="shared" si="11"/>
        <v>198</v>
      </c>
      <c r="B735" s="21" t="s">
        <v>10</v>
      </c>
      <c r="C735" s="127" t="s">
        <v>1916</v>
      </c>
      <c r="D735" s="127"/>
      <c r="E735" s="211"/>
      <c r="F735" s="211"/>
      <c r="G735" s="211"/>
    </row>
    <row r="736" spans="1:7">
      <c r="A736" s="21">
        <f t="shared" si="11"/>
        <v>198</v>
      </c>
      <c r="B736" s="21" t="s">
        <v>10</v>
      </c>
      <c r="C736" s="127" t="s">
        <v>1916</v>
      </c>
      <c r="D736" s="127"/>
      <c r="E736" s="211"/>
      <c r="F736" s="211"/>
      <c r="G736" s="211"/>
    </row>
    <row r="737" spans="1:7">
      <c r="A737" s="21">
        <f t="shared" si="11"/>
        <v>198</v>
      </c>
      <c r="B737" s="21" t="s">
        <v>10</v>
      </c>
      <c r="C737" s="127" t="s">
        <v>1916</v>
      </c>
      <c r="D737" s="127"/>
      <c r="E737" s="211"/>
      <c r="F737" s="211"/>
      <c r="G737" s="211"/>
    </row>
    <row r="738" spans="1:7">
      <c r="A738" s="21">
        <f t="shared" si="11"/>
        <v>198</v>
      </c>
      <c r="B738" s="21" t="s">
        <v>10</v>
      </c>
      <c r="C738" s="127" t="s">
        <v>1916</v>
      </c>
      <c r="D738" s="127"/>
      <c r="E738" s="211"/>
      <c r="F738" s="211"/>
      <c r="G738" s="211"/>
    </row>
    <row r="739" spans="1:7">
      <c r="A739" s="21">
        <f t="shared" si="11"/>
        <v>198</v>
      </c>
      <c r="B739" s="21" t="s">
        <v>10</v>
      </c>
      <c r="C739" s="127" t="s">
        <v>1916</v>
      </c>
      <c r="D739" s="127"/>
      <c r="E739" s="211"/>
      <c r="F739" s="211"/>
      <c r="G739" s="211"/>
    </row>
    <row r="740" spans="1:7">
      <c r="A740" s="21">
        <f t="shared" si="11"/>
        <v>198</v>
      </c>
      <c r="B740" s="21" t="s">
        <v>10</v>
      </c>
      <c r="C740" s="127" t="s">
        <v>1916</v>
      </c>
      <c r="D740" s="127"/>
      <c r="E740" s="211"/>
      <c r="F740" s="211"/>
      <c r="G740" s="211"/>
    </row>
    <row r="741" spans="1:7">
      <c r="A741" s="21">
        <f t="shared" si="11"/>
        <v>198</v>
      </c>
      <c r="B741" s="21" t="s">
        <v>10</v>
      </c>
      <c r="C741" s="127" t="s">
        <v>1916</v>
      </c>
      <c r="D741" s="127"/>
      <c r="E741" s="211"/>
      <c r="F741" s="211"/>
      <c r="G741" s="211"/>
    </row>
    <row r="742" spans="1:7">
      <c r="A742" s="21">
        <f t="shared" si="11"/>
        <v>198</v>
      </c>
      <c r="B742" s="21" t="s">
        <v>10</v>
      </c>
      <c r="C742" s="127" t="s">
        <v>1916</v>
      </c>
      <c r="D742" s="127"/>
      <c r="E742" s="211"/>
      <c r="F742" s="211"/>
      <c r="G742" s="211"/>
    </row>
    <row r="743" spans="1:7">
      <c r="A743" s="21">
        <f t="shared" si="11"/>
        <v>198</v>
      </c>
      <c r="B743" s="21" t="s">
        <v>10</v>
      </c>
      <c r="C743" s="127" t="s">
        <v>1916</v>
      </c>
      <c r="D743" s="127"/>
      <c r="E743" s="211"/>
      <c r="F743" s="211"/>
      <c r="G743" s="211"/>
    </row>
    <row r="744" spans="1:7">
      <c r="A744" s="21">
        <f t="shared" si="11"/>
        <v>198</v>
      </c>
      <c r="B744" s="21" t="s">
        <v>10</v>
      </c>
      <c r="C744" s="127" t="s">
        <v>1916</v>
      </c>
      <c r="D744" s="127"/>
      <c r="E744" s="211"/>
      <c r="F744" s="211"/>
      <c r="G744" s="211"/>
    </row>
    <row r="745" spans="1:7">
      <c r="A745" s="21">
        <f t="shared" si="11"/>
        <v>198</v>
      </c>
      <c r="B745" s="21" t="s">
        <v>10</v>
      </c>
      <c r="C745" s="127" t="s">
        <v>1916</v>
      </c>
      <c r="D745" s="127"/>
      <c r="E745" s="211"/>
      <c r="F745" s="211"/>
      <c r="G745" s="211"/>
    </row>
    <row r="746" spans="1:7">
      <c r="A746" s="21">
        <f t="shared" ref="A746:A782" si="12">IF($C746="","blank",MATCH($C746,$I$5:$I$204,0))</f>
        <v>198</v>
      </c>
      <c r="B746" s="21" t="s">
        <v>10</v>
      </c>
      <c r="C746" s="127" t="s">
        <v>1916</v>
      </c>
      <c r="D746" s="127"/>
      <c r="E746" s="211"/>
      <c r="F746" s="211"/>
      <c r="G746" s="211"/>
    </row>
    <row r="747" spans="1:7">
      <c r="A747" s="21">
        <f t="shared" si="12"/>
        <v>198</v>
      </c>
      <c r="B747" s="21" t="s">
        <v>10</v>
      </c>
      <c r="C747" s="127" t="s">
        <v>1916</v>
      </c>
      <c r="D747" s="127"/>
      <c r="E747" s="211"/>
      <c r="F747" s="211"/>
      <c r="G747" s="211"/>
    </row>
    <row r="748" spans="1:7">
      <c r="A748" s="21">
        <f t="shared" si="12"/>
        <v>198</v>
      </c>
      <c r="B748" s="21" t="s">
        <v>10</v>
      </c>
      <c r="C748" s="127" t="s">
        <v>1916</v>
      </c>
      <c r="D748" s="127"/>
      <c r="E748" s="211"/>
      <c r="F748" s="211"/>
      <c r="G748" s="211"/>
    </row>
    <row r="749" spans="1:7">
      <c r="A749" s="21">
        <f t="shared" si="12"/>
        <v>198</v>
      </c>
      <c r="B749" s="21" t="s">
        <v>10</v>
      </c>
      <c r="C749" s="127" t="s">
        <v>1916</v>
      </c>
      <c r="D749" s="127"/>
      <c r="E749" s="211"/>
      <c r="F749" s="211"/>
      <c r="G749" s="211"/>
    </row>
    <row r="750" spans="1:7">
      <c r="A750" s="21">
        <f t="shared" si="12"/>
        <v>198</v>
      </c>
      <c r="B750" s="21" t="s">
        <v>10</v>
      </c>
      <c r="C750" s="127" t="s">
        <v>1916</v>
      </c>
      <c r="D750" s="127"/>
      <c r="E750" s="211"/>
      <c r="F750" s="211"/>
      <c r="G750" s="211"/>
    </row>
    <row r="751" spans="1:7">
      <c r="A751" s="21">
        <f t="shared" si="12"/>
        <v>198</v>
      </c>
      <c r="B751" s="21" t="s">
        <v>10</v>
      </c>
      <c r="C751" s="127" t="s">
        <v>1916</v>
      </c>
      <c r="D751" s="127"/>
      <c r="E751" s="211"/>
      <c r="F751" s="211"/>
      <c r="G751" s="211"/>
    </row>
    <row r="752" spans="1:7">
      <c r="A752" s="21">
        <f t="shared" si="12"/>
        <v>198</v>
      </c>
      <c r="B752" s="21" t="s">
        <v>10</v>
      </c>
      <c r="C752" s="127" t="s">
        <v>1916</v>
      </c>
      <c r="D752" s="127"/>
      <c r="E752" s="211"/>
      <c r="F752" s="211"/>
      <c r="G752" s="211"/>
    </row>
    <row r="753" spans="1:7">
      <c r="A753" s="21">
        <f t="shared" si="12"/>
        <v>198</v>
      </c>
      <c r="B753" s="21" t="s">
        <v>10</v>
      </c>
      <c r="C753" s="127" t="s">
        <v>1916</v>
      </c>
      <c r="D753" s="127"/>
      <c r="E753" s="211"/>
      <c r="F753" s="211"/>
      <c r="G753" s="211"/>
    </row>
    <row r="754" spans="1:7">
      <c r="A754" s="21">
        <f t="shared" si="12"/>
        <v>198</v>
      </c>
      <c r="B754" s="21" t="s">
        <v>10</v>
      </c>
      <c r="C754" s="127" t="s">
        <v>1916</v>
      </c>
      <c r="D754" s="127"/>
      <c r="E754" s="211"/>
      <c r="F754" s="211"/>
      <c r="G754" s="211"/>
    </row>
    <row r="755" spans="1:7">
      <c r="A755" s="21">
        <f t="shared" si="12"/>
        <v>198</v>
      </c>
      <c r="B755" s="21" t="s">
        <v>10</v>
      </c>
      <c r="C755" s="127" t="s">
        <v>1916</v>
      </c>
      <c r="D755" s="127"/>
      <c r="E755" s="211"/>
      <c r="F755" s="211"/>
      <c r="G755" s="211"/>
    </row>
    <row r="756" spans="1:7">
      <c r="A756" s="21">
        <f t="shared" si="12"/>
        <v>198</v>
      </c>
      <c r="B756" s="21" t="s">
        <v>10</v>
      </c>
      <c r="C756" s="127" t="s">
        <v>1916</v>
      </c>
      <c r="D756" s="127"/>
      <c r="E756" s="211"/>
      <c r="F756" s="211"/>
      <c r="G756" s="211"/>
    </row>
    <row r="757" spans="1:7">
      <c r="A757" s="21">
        <f t="shared" si="12"/>
        <v>198</v>
      </c>
      <c r="B757" s="21" t="s">
        <v>10</v>
      </c>
      <c r="C757" s="127" t="s">
        <v>1916</v>
      </c>
      <c r="D757" s="127"/>
      <c r="E757" s="211"/>
      <c r="F757" s="211"/>
      <c r="G757" s="211"/>
    </row>
    <row r="758" spans="1:7">
      <c r="A758" s="21">
        <f t="shared" si="12"/>
        <v>198</v>
      </c>
      <c r="B758" s="21" t="s">
        <v>10</v>
      </c>
      <c r="C758" s="127" t="s">
        <v>1916</v>
      </c>
      <c r="D758" s="127"/>
      <c r="E758" s="211"/>
      <c r="F758" s="211"/>
      <c r="G758" s="211"/>
    </row>
    <row r="759" spans="1:7">
      <c r="A759" s="21">
        <f t="shared" si="12"/>
        <v>198</v>
      </c>
      <c r="B759" s="21" t="s">
        <v>10</v>
      </c>
      <c r="C759" s="127" t="s">
        <v>1916</v>
      </c>
      <c r="D759" s="127"/>
      <c r="E759" s="211"/>
      <c r="F759" s="211"/>
      <c r="G759" s="211"/>
    </row>
    <row r="760" spans="1:7">
      <c r="A760" s="21">
        <f t="shared" si="12"/>
        <v>198</v>
      </c>
      <c r="B760" s="21" t="s">
        <v>10</v>
      </c>
      <c r="C760" s="127" t="s">
        <v>1916</v>
      </c>
      <c r="D760" s="127"/>
      <c r="E760" s="211"/>
      <c r="F760" s="211"/>
      <c r="G760" s="211"/>
    </row>
    <row r="761" spans="1:7">
      <c r="A761" s="21">
        <f t="shared" si="12"/>
        <v>198</v>
      </c>
      <c r="B761" s="21" t="s">
        <v>10</v>
      </c>
      <c r="C761" s="127" t="s">
        <v>1916</v>
      </c>
      <c r="D761" s="127"/>
      <c r="E761" s="211"/>
      <c r="F761" s="211"/>
      <c r="G761" s="211"/>
    </row>
    <row r="762" spans="1:7">
      <c r="A762" s="21">
        <f t="shared" si="12"/>
        <v>198</v>
      </c>
      <c r="B762" s="21" t="s">
        <v>10</v>
      </c>
      <c r="C762" s="127" t="s">
        <v>1916</v>
      </c>
      <c r="D762" s="127"/>
      <c r="E762" s="211"/>
      <c r="F762" s="211"/>
      <c r="G762" s="211"/>
    </row>
    <row r="763" spans="1:7">
      <c r="A763" s="21">
        <f t="shared" si="12"/>
        <v>198</v>
      </c>
      <c r="B763" s="21" t="s">
        <v>10</v>
      </c>
      <c r="C763" s="127" t="s">
        <v>1916</v>
      </c>
      <c r="D763" s="127"/>
      <c r="E763" s="211"/>
      <c r="F763" s="211"/>
      <c r="G763" s="211"/>
    </row>
    <row r="764" spans="1:7">
      <c r="A764" s="21">
        <f t="shared" si="12"/>
        <v>198</v>
      </c>
      <c r="B764" s="21" t="s">
        <v>10</v>
      </c>
      <c r="C764" s="127" t="s">
        <v>1916</v>
      </c>
      <c r="D764" s="127"/>
      <c r="E764" s="211"/>
      <c r="F764" s="211"/>
      <c r="G764" s="211"/>
    </row>
    <row r="765" spans="1:7">
      <c r="A765" s="21">
        <f t="shared" si="12"/>
        <v>198</v>
      </c>
      <c r="B765" s="21" t="s">
        <v>10</v>
      </c>
      <c r="C765" s="127" t="s">
        <v>1916</v>
      </c>
      <c r="D765" s="127"/>
      <c r="E765" s="211"/>
      <c r="F765" s="211"/>
      <c r="G765" s="211"/>
    </row>
    <row r="766" spans="1:7">
      <c r="A766" s="21">
        <f t="shared" si="12"/>
        <v>198</v>
      </c>
      <c r="B766" s="21" t="s">
        <v>10</v>
      </c>
      <c r="C766" s="127" t="s">
        <v>1916</v>
      </c>
      <c r="D766" s="127"/>
      <c r="E766" s="211"/>
      <c r="F766" s="211"/>
      <c r="G766" s="211"/>
    </row>
    <row r="767" spans="1:7">
      <c r="A767" s="21">
        <f t="shared" si="12"/>
        <v>198</v>
      </c>
      <c r="B767" s="21" t="s">
        <v>10</v>
      </c>
      <c r="C767" s="127" t="s">
        <v>1916</v>
      </c>
      <c r="D767" s="127"/>
      <c r="E767" s="211"/>
      <c r="F767" s="211"/>
      <c r="G767" s="211"/>
    </row>
    <row r="768" spans="1:7">
      <c r="A768" s="21">
        <f t="shared" si="12"/>
        <v>198</v>
      </c>
      <c r="B768" s="21" t="s">
        <v>10</v>
      </c>
      <c r="C768" s="127" t="s">
        <v>1916</v>
      </c>
      <c r="D768" s="127"/>
      <c r="E768" s="211"/>
      <c r="F768" s="211"/>
      <c r="G768" s="211"/>
    </row>
    <row r="769" spans="1:7">
      <c r="A769" s="21">
        <f t="shared" si="12"/>
        <v>198</v>
      </c>
      <c r="B769" s="21" t="s">
        <v>10</v>
      </c>
      <c r="C769" s="127" t="s">
        <v>1916</v>
      </c>
      <c r="D769" s="127"/>
      <c r="E769" s="211"/>
      <c r="F769" s="211"/>
      <c r="G769" s="211"/>
    </row>
    <row r="770" spans="1:7">
      <c r="A770" s="21">
        <f t="shared" si="12"/>
        <v>198</v>
      </c>
      <c r="B770" s="21" t="s">
        <v>10</v>
      </c>
      <c r="C770" s="127" t="s">
        <v>1916</v>
      </c>
      <c r="D770" s="127"/>
      <c r="E770" s="211"/>
      <c r="F770" s="211"/>
      <c r="G770" s="211"/>
    </row>
    <row r="771" spans="1:7">
      <c r="A771" s="21">
        <f t="shared" si="12"/>
        <v>198</v>
      </c>
      <c r="B771" s="21" t="s">
        <v>10</v>
      </c>
      <c r="C771" s="127" t="s">
        <v>1916</v>
      </c>
      <c r="D771" s="127"/>
      <c r="E771" s="211"/>
      <c r="F771" s="211"/>
      <c r="G771" s="211"/>
    </row>
    <row r="772" spans="1:7">
      <c r="A772" s="21">
        <f t="shared" si="12"/>
        <v>198</v>
      </c>
      <c r="B772" s="21" t="s">
        <v>10</v>
      </c>
      <c r="C772" s="127" t="s">
        <v>1916</v>
      </c>
      <c r="D772" s="127"/>
      <c r="E772" s="211"/>
      <c r="F772" s="211"/>
      <c r="G772" s="211"/>
    </row>
    <row r="773" spans="1:7">
      <c r="A773" s="21">
        <f t="shared" si="12"/>
        <v>198</v>
      </c>
      <c r="B773" s="21" t="s">
        <v>10</v>
      </c>
      <c r="C773" s="127" t="s">
        <v>1916</v>
      </c>
      <c r="D773" s="127"/>
      <c r="E773" s="211"/>
      <c r="F773" s="211"/>
      <c r="G773" s="211"/>
    </row>
    <row r="774" spans="1:7">
      <c r="A774" s="21">
        <f t="shared" si="12"/>
        <v>198</v>
      </c>
      <c r="B774" s="21" t="s">
        <v>10</v>
      </c>
      <c r="C774" s="127" t="s">
        <v>1916</v>
      </c>
      <c r="D774" s="127"/>
      <c r="E774" s="211"/>
      <c r="F774" s="211"/>
      <c r="G774" s="211"/>
    </row>
    <row r="775" spans="1:7">
      <c r="A775" s="21">
        <f t="shared" si="12"/>
        <v>198</v>
      </c>
      <c r="B775" s="21" t="s">
        <v>10</v>
      </c>
      <c r="C775" s="127" t="s">
        <v>1916</v>
      </c>
      <c r="D775" s="127"/>
      <c r="E775" s="211"/>
      <c r="F775" s="211"/>
      <c r="G775" s="211"/>
    </row>
    <row r="776" spans="1:7">
      <c r="A776" s="21">
        <f t="shared" si="12"/>
        <v>198</v>
      </c>
      <c r="B776" s="21" t="s">
        <v>10</v>
      </c>
      <c r="C776" s="127" t="s">
        <v>1916</v>
      </c>
      <c r="D776" s="127"/>
      <c r="E776" s="211"/>
      <c r="F776" s="211"/>
      <c r="G776" s="211"/>
    </row>
    <row r="777" spans="1:7">
      <c r="A777" s="21">
        <f t="shared" si="12"/>
        <v>198</v>
      </c>
      <c r="B777" s="21" t="s">
        <v>10</v>
      </c>
      <c r="C777" s="127" t="s">
        <v>1916</v>
      </c>
      <c r="D777" s="127"/>
      <c r="E777" s="211"/>
      <c r="F777" s="211"/>
      <c r="G777" s="211"/>
    </row>
    <row r="778" spans="1:7">
      <c r="A778" s="21">
        <f t="shared" si="12"/>
        <v>198</v>
      </c>
      <c r="B778" s="21" t="s">
        <v>10</v>
      </c>
      <c r="C778" s="127" t="s">
        <v>1916</v>
      </c>
      <c r="D778" s="127"/>
      <c r="E778" s="211"/>
      <c r="F778" s="211"/>
      <c r="G778" s="211"/>
    </row>
    <row r="779" spans="1:7">
      <c r="A779" s="21">
        <f t="shared" si="12"/>
        <v>198</v>
      </c>
      <c r="B779" s="21" t="s">
        <v>10</v>
      </c>
      <c r="C779" s="127" t="s">
        <v>1916</v>
      </c>
      <c r="D779" s="127"/>
      <c r="E779" s="211"/>
      <c r="F779" s="211"/>
      <c r="G779" s="211"/>
    </row>
    <row r="780" spans="1:7">
      <c r="A780" s="21">
        <f t="shared" si="12"/>
        <v>198</v>
      </c>
      <c r="B780" s="21" t="s">
        <v>10</v>
      </c>
      <c r="C780" s="127" t="s">
        <v>1916</v>
      </c>
      <c r="D780" s="127"/>
      <c r="E780" s="211"/>
      <c r="F780" s="211"/>
      <c r="G780" s="211"/>
    </row>
    <row r="781" spans="1:7">
      <c r="A781" s="21">
        <f t="shared" si="12"/>
        <v>198</v>
      </c>
      <c r="B781" s="21" t="s">
        <v>10</v>
      </c>
      <c r="C781" s="127" t="s">
        <v>1916</v>
      </c>
      <c r="D781" s="127"/>
      <c r="E781" s="211"/>
      <c r="F781" s="211"/>
      <c r="G781" s="211"/>
    </row>
    <row r="782" spans="1:7">
      <c r="A782" s="21">
        <f t="shared" si="12"/>
        <v>199</v>
      </c>
      <c r="B782" s="21" t="s">
        <v>0</v>
      </c>
      <c r="C782" s="127" t="s">
        <v>489</v>
      </c>
      <c r="D782" s="127"/>
      <c r="E782" s="211"/>
      <c r="F782" s="211"/>
      <c r="G782" s="211"/>
    </row>
  </sheetData>
  <autoFilter ref="A4:O204" xr:uid="{C886271F-DDC4-42AD-ABEE-7C9C7FC23386}"/>
  <conditionalFormatting sqref="H204 B114:B121 B3:B112 B123:B78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3">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baseColWidth="10" defaultColWidth="8.83203125" defaultRowHeight="15"/>
  <cols>
    <col min="1" max="1" width="14.33203125" bestFit="1" customWidth="1"/>
    <col min="2" max="2" width="155.5" customWidth="1"/>
  </cols>
  <sheetData>
    <row r="2" spans="1:2" ht="16">
      <c r="A2" s="586">
        <v>45264.519052893498</v>
      </c>
      <c r="B2" s="6" t="s">
        <v>1903</v>
      </c>
    </row>
    <row r="3" spans="1:2" ht="32">
      <c r="A3" s="586"/>
      <c r="B3" s="6" t="s">
        <v>1904</v>
      </c>
    </row>
    <row r="4" spans="1:2">
      <c r="A4" s="586"/>
      <c r="B4" s="6"/>
    </row>
    <row r="5" spans="1:2">
      <c r="A5" s="586"/>
      <c r="B5" s="6"/>
    </row>
    <row r="6" spans="1:2">
      <c r="A6" s="586"/>
      <c r="B6" s="6"/>
    </row>
    <row r="7" spans="1:2">
      <c r="A7" s="586"/>
      <c r="B7" s="6"/>
    </row>
    <row r="8" spans="1:2">
      <c r="A8" s="586"/>
      <c r="B8" s="6"/>
    </row>
    <row r="9" spans="1:2">
      <c r="A9" s="586"/>
      <c r="B9" s="6"/>
    </row>
    <row r="10" spans="1:2">
      <c r="A10" s="586"/>
      <c r="B10" s="6"/>
    </row>
    <row r="11" spans="1:2">
      <c r="A11" s="586"/>
      <c r="B11" s="6"/>
    </row>
    <row r="12" spans="1:2">
      <c r="A12" s="586"/>
      <c r="B12" s="6"/>
    </row>
    <row r="13" spans="1:2">
      <c r="A13" s="586"/>
      <c r="B13" s="6"/>
    </row>
    <row r="14" spans="1:2">
      <c r="A14" s="586"/>
      <c r="B14" s="6"/>
    </row>
    <row r="15" spans="1:2">
      <c r="A15" s="586"/>
      <c r="B15" s="6"/>
    </row>
    <row r="16" spans="1:2">
      <c r="A16" s="586"/>
      <c r="B16" s="6"/>
    </row>
    <row r="17" spans="1:2">
      <c r="A17" s="586"/>
      <c r="B17" s="6"/>
    </row>
    <row r="18" spans="1:2">
      <c r="A18" s="586"/>
      <c r="B18" s="6"/>
    </row>
    <row r="19" spans="1:2">
      <c r="A19" s="586"/>
      <c r="B19" s="6"/>
    </row>
    <row r="20" spans="1:2" ht="6.75" customHeight="1">
      <c r="A20" s="586"/>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Microsoft Office User</cp:lastModifiedBy>
  <cp:lastPrinted>2022-05-19T23:37:57Z</cp:lastPrinted>
  <dcterms:created xsi:type="dcterms:W3CDTF">2019-11-05T07:30:33Z</dcterms:created>
  <dcterms:modified xsi:type="dcterms:W3CDTF">2024-02-06T09:21:49Z</dcterms:modified>
</cp:coreProperties>
</file>