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20717978-30CA-42A2-A586-19684D52FBBC}" xr6:coauthVersionLast="47" xr6:coauthVersionMax="47" xr10:uidLastSave="{00000000-0000-0000-0000-000000000000}"/>
  <bookViews>
    <workbookView xWindow="19395" yWindow="-16320" windowWidth="29040" windowHeight="15720" tabRatio="658" firstSheet="4"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Annual!$G$181:$O$192</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Annual!$K$437:$K$446</definedName>
    <definedName name="BaseLevelInput" localSheetId="10">Understory!$K$423:$K$432</definedName>
    <definedName name="capital_limit" localSheetId="15">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4">CropResidue!$J$16</definedName>
    <definedName name="CPDry" localSheetId="9">Annual!$V$628:$V$637</definedName>
    <definedName name="CPDry" localSheetId="10">Understory!$V$614:$V$623</definedName>
    <definedName name="CPGrn" localSheetId="9">Annual!$X$492:$X$501</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Annual!$J$628:$J$727</definedName>
    <definedName name="DigDryAve" localSheetId="10">Understory!$J$614:$J$713</definedName>
    <definedName name="DigDryRange" localSheetId="9">Annual!$K$628:$K$727</definedName>
    <definedName name="DigDryRange" localSheetId="10">Understory!$K$614:$K$713</definedName>
    <definedName name="DigGrn" localSheetId="9">Annual!$J$492:$R$591</definedName>
    <definedName name="DigGrn" localSheetId="10">Understory!$J$478:$R$577</definedName>
    <definedName name="DigPOC" localSheetId="9">Annual!$I$867:$R$876</definedName>
    <definedName name="DigPOC" localSheetId="10">Understory!$I$853:$R$862</definedName>
    <definedName name="DigRednSenesce" localSheetId="9">Annual!$T$492:$T$591</definedName>
    <definedName name="DigRednSenesce" localSheetId="10">Understory!$T$478:$T$577</definedName>
    <definedName name="DigSpread" localSheetId="9">Annual!$V$492:$V$591</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Annual!$K$893:$S$992</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Annual!$L$628:$L$727</definedName>
    <definedName name="FOODryH" localSheetId="10">Understory!$L$614:$L$713</definedName>
    <definedName name="FOOGrazePropn" localSheetId="9">Annual!$O$448:$O$451</definedName>
    <definedName name="FOOGrazePropn" localSheetId="10">Understory!$O$434:$O$437</definedName>
    <definedName name="FOOPOC" localSheetId="9">Annual!$T$867:$AC$876</definedName>
    <definedName name="FOOPOC" localSheetId="10">Understory!$T$853:$AC$862</definedName>
    <definedName name="frost" localSheetId="3">Crop!$H$745:$Q$762</definedName>
    <definedName name="GermPhases" localSheetId="9">Annual!$H$182:$O$192</definedName>
    <definedName name="GermPhases" localSheetId="10">Understory!$H$178:$O$178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[2]General!$Z$108:$Z$117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Annual!$M$609:$V$609</definedName>
    <definedName name="i_dry_dmd_brk_z" localSheetId="10">Understory!$M$595:$V$595</definedName>
    <definedName name="i_dry_dmd_eogs_z" localSheetId="9">Annual!$M$608:$V$608</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Crop!$T$856:$T$891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Crop!$Q$161:$Q$243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Annual!$K$207:$S$306</definedName>
    <definedName name="LowFOO" localSheetId="10">Understory!$K$193:$S$292</definedName>
    <definedName name="LowPGR" localSheetId="9">Annual!$V$207:$AD$306</definedName>
    <definedName name="LowPGR" localSheetId="10">Understory!$V$193:$AD$292</definedName>
    <definedName name="MaintenanceEff" localSheetId="9">Annual!$L$1010:$P$1019</definedName>
    <definedName name="MaintenanceEff" localSheetId="10">Understory!$L$996:$P$1005</definedName>
    <definedName name="MaintenanceNV" localSheetId="10">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9">Annual!$K$321:$S$420</definedName>
    <definedName name="MedFOO" localSheetId="10">Understory!$K$307:$S$406</definedName>
    <definedName name="MedPGR" localSheetId="9">Annual!$V$321:$AD$420</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Annual!$M$437:$V$446</definedName>
    <definedName name="PGRScalarH" localSheetId="10">Understory!$M$423:$V$432</definedName>
    <definedName name="planning">Labour!$J$72:$L$83</definedName>
    <definedName name="poc_destock">Crop!$I$86</definedName>
    <definedName name="POCCons" localSheetId="9">Annual!$M$748:$U$847</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Crop!$G$906:$Q$942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Crop!$I$855:$R$891</definedName>
    <definedName name="seeding_rate_lmu_adj" localSheetId="13">Mach!$A$47:$B$56</definedName>
    <definedName name="SenesceEOS" localSheetId="9">Annual!$T$469:$AC$478</definedName>
    <definedName name="SenesceEOS" localSheetId="10">Understory!$T$455:$AC$464</definedName>
    <definedName name="SenescePropn" localSheetId="9">Annual!$I$469:$R$478</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322" i="9" l="1" a="1"/>
  <c r="AL322" i="9"/>
  <c r="AL321" i="9" a="1"/>
  <c r="AL321" i="9"/>
  <c r="AM321" i="9" l="1"/>
  <c r="AK322" i="9" s="1"/>
  <c r="AJ322" i="9"/>
  <c r="AJ323" i="9"/>
  <c r="AJ324" i="9"/>
  <c r="AJ325" i="9"/>
  <c r="AJ326" i="9"/>
  <c r="AJ327" i="9"/>
  <c r="AJ328" i="9"/>
  <c r="AJ329" i="9"/>
  <c r="AJ330" i="9"/>
  <c r="AJ321" i="9"/>
  <c r="AM322" i="9" l="1"/>
  <c r="AK323" i="9" s="1"/>
  <c r="AL323" i="9" l="1" a="1"/>
  <c r="AL323" i="9" s="1"/>
  <c r="AM323" i="9" l="1"/>
  <c r="AK324" i="9" s="1"/>
  <c r="AL324" i="9" l="1" a="1"/>
  <c r="AL324" i="9" s="1"/>
  <c r="AM324" i="9" l="1"/>
  <c r="AK325" i="9" s="1"/>
  <c r="AL325" i="9" l="1" a="1"/>
  <c r="AL325" i="9" s="1"/>
  <c r="AM325" i="9" l="1"/>
  <c r="AK326" i="9" s="1"/>
  <c r="AL326" i="9" l="1" a="1"/>
  <c r="AL326" i="9" s="1"/>
  <c r="AM326" i="9"/>
  <c r="AK327" i="9" s="1"/>
  <c r="AL327" i="9" l="1" a="1"/>
  <c r="AL327" i="9" s="1"/>
  <c r="AM327" i="9"/>
  <c r="AK328" i="9" s="1"/>
  <c r="AL328" i="9" l="1" a="1"/>
  <c r="AL328" i="9" s="1"/>
  <c r="AM328" i="9"/>
  <c r="AK329" i="9" s="1"/>
  <c r="AD194" i="27"/>
  <c r="AD308" i="27"/>
  <c r="G49" i="28"/>
  <c r="H28" i="28"/>
  <c r="AL329" i="9" l="1" a="1"/>
  <c r="AL329" i="9" s="1"/>
  <c r="AM329" i="9"/>
  <c r="AK330" i="9" s="1"/>
  <c r="H85" i="28"/>
  <c r="H69" i="28"/>
  <c r="I69" i="28" s="1"/>
  <c r="H68" i="28"/>
  <c r="I68" i="28" s="1"/>
  <c r="H64" i="28"/>
  <c r="H62" i="28"/>
  <c r="I58" i="28"/>
  <c r="I59" i="28"/>
  <c r="I62" i="28"/>
  <c r="I64" i="28"/>
  <c r="I65" i="28"/>
  <c r="I66" i="28"/>
  <c r="I76" i="28"/>
  <c r="I77" i="28"/>
  <c r="I78" i="28"/>
  <c r="I79" i="28"/>
  <c r="I80" i="28"/>
  <c r="I81" i="28"/>
  <c r="I82" i="28"/>
  <c r="I83" i="28"/>
  <c r="I84" i="28"/>
  <c r="I85" i="28"/>
  <c r="I57" i="28"/>
  <c r="H63" i="28"/>
  <c r="H87" i="28"/>
  <c r="H86" i="28"/>
  <c r="H73" i="28"/>
  <c r="H72" i="28"/>
  <c r="H71" i="28"/>
  <c r="H61" i="28"/>
  <c r="H60" i="28"/>
  <c r="H92" i="28"/>
  <c r="I92" i="28" s="1"/>
  <c r="H91" i="28"/>
  <c r="I91" i="28" s="1"/>
  <c r="H75" i="28"/>
  <c r="I75" i="28" s="1"/>
  <c r="H74" i="28"/>
  <c r="I74" i="28" s="1"/>
  <c r="T61" i="28"/>
  <c r="S61" i="28"/>
  <c r="S62" i="28"/>
  <c r="S63" i="28"/>
  <c r="S60" i="28"/>
  <c r="I67" i="28" s="1"/>
  <c r="R58" i="28"/>
  <c r="G94" i="28"/>
  <c r="G21" i="28"/>
  <c r="G10" i="28"/>
  <c r="AL330" i="9" l="1" a="1"/>
  <c r="AL330" i="9" s="1"/>
  <c r="AM330" i="9"/>
  <c r="I90" i="28"/>
  <c r="I70" i="28"/>
  <c r="I89" i="28"/>
  <c r="I88" i="28"/>
  <c r="T60" i="28"/>
  <c r="J276" i="6"/>
  <c r="J255" i="6"/>
  <c r="I86" i="28" l="1"/>
  <c r="I61" i="28"/>
  <c r="I63" i="28"/>
  <c r="I60" i="28"/>
  <c r="I87" i="28"/>
  <c r="I73" i="28"/>
  <c r="I71" i="28"/>
  <c r="I72" i="28"/>
  <c r="L782" i="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83" i="9" s="1"/>
  <c r="U754" i="9"/>
  <c r="U814" i="9" s="1"/>
  <c r="U755" i="9"/>
  <c r="U765" i="9" s="1"/>
  <c r="U756" i="9"/>
  <c r="U766" i="9" s="1"/>
  <c r="U757" i="9"/>
  <c r="U767" i="9" s="1"/>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U793" i="9"/>
  <c r="S794" i="9"/>
  <c r="U794" i="9"/>
  <c r="S795" i="9"/>
  <c r="S796" i="9"/>
  <c r="U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U823" i="9"/>
  <c r="S824" i="9"/>
  <c r="U824" i="9"/>
  <c r="S825" i="9"/>
  <c r="S826" i="9"/>
  <c r="S827" i="9"/>
  <c r="S828" i="9"/>
  <c r="S829" i="9"/>
  <c r="S830" i="9"/>
  <c r="S831" i="9"/>
  <c r="S832" i="9"/>
  <c r="S833" i="9"/>
  <c r="S834" i="9"/>
  <c r="S835" i="9"/>
  <c r="S836" i="9"/>
  <c r="S837" i="9"/>
  <c r="S838" i="9"/>
  <c r="S839" i="9"/>
  <c r="S840" i="9"/>
  <c r="S841" i="9"/>
  <c r="S842" i="9"/>
  <c r="S843" i="9"/>
  <c r="S844" i="9"/>
  <c r="S845" i="9"/>
  <c r="S846" i="9"/>
  <c r="S847" i="9"/>
  <c r="Q888" i="1"/>
  <c r="Q882" i="1"/>
  <c r="Q879" i="1"/>
  <c r="Q865" i="1"/>
  <c r="U837" i="9" l="1"/>
  <c r="U777" i="9"/>
  <c r="U774" i="9"/>
  <c r="U833" i="9"/>
  <c r="U817" i="9"/>
  <c r="U803" i="9"/>
  <c r="U773" i="9"/>
  <c r="U807" i="9"/>
  <c r="U834" i="9"/>
  <c r="U787" i="9"/>
  <c r="U784" i="9"/>
  <c r="U816" i="9"/>
  <c r="U804" i="9"/>
  <c r="U847" i="9"/>
  <c r="U844" i="9"/>
  <c r="U843" i="9"/>
  <c r="U827" i="9"/>
  <c r="U813" i="9"/>
  <c r="U797" i="9"/>
  <c r="U839" i="9"/>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O31" i="9" s="1"/>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G102" i="17" l="1"/>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28" i="9" l="1"/>
  <c r="N24" i="9"/>
  <c r="N509" i="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P111" i="22"/>
  <c r="P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P116" i="22"/>
  <c r="P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P112" i="22"/>
  <c r="P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P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R31" i="9" l="1"/>
  <c r="AA102" i="17"/>
  <c r="R26" i="9"/>
  <c r="S509" i="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X434" i="1" s="1"/>
  <c r="X513" i="1" s="1" a="1"/>
  <c r="X513" i="1" s="1"/>
  <c r="S21" i="9"/>
  <c r="S28" i="9" s="1"/>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T435" i="1" a="1"/>
  <c r="T435"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454" i="1" l="1" a="1"/>
  <c r="T454" i="1" s="1"/>
  <c r="T446" i="1" a="1"/>
  <c r="T446" i="1" s="1"/>
  <c r="T456" i="1" a="1"/>
  <c r="T456" i="1" s="1"/>
  <c r="T450" i="1" a="1"/>
  <c r="T450" i="1" s="1"/>
  <c r="T452" i="1" a="1"/>
  <c r="T452" i="1" s="1"/>
  <c r="S32" i="9"/>
  <c r="T455" i="1" a="1"/>
  <c r="T455" i="1" s="1"/>
  <c r="AD103" i="17"/>
  <c r="AD111" i="17"/>
  <c r="T511" i="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M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Q692" i="18" l="1"/>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O743" i="18" l="1"/>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family val="2"/>
          </rPr>
          <t>Southern Dirt:</t>
        </r>
        <r>
          <rPr>
            <sz val="9"/>
            <color indexed="81"/>
            <rFont val="Tahoma"/>
            <family val="2"/>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family val="2"/>
          </rPr>
          <t>including transport</t>
        </r>
      </text>
    </comment>
    <comment ref="I524" authorId="2"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20"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<sst xmlns="http://schemas.openxmlformats.org/spreadsheetml/2006/main" count="7808" uniqueCount="1314">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</sst>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8" fillId="43" borderId="0" applyNumberFormat="0" applyBorder="0" applyAlignment="0" applyProtection="0"/>
  </cellStyleXfs>
  <cellXfs count="102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8"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Annual!$AI$321:$AI$328</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Annual!$AL$321:$AL$328</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208</xdr:row>
      <xdr:rowOff>78184</xdr:rowOff>
    </xdr:from>
    <xdr:to>
      <xdr:col>39</xdr:col>
      <xdr:colOff>797719</xdr:colOff>
      <xdr:row>315</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R78" sqref="R1:R1048576"/>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1072</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1073</v>
      </c>
      <c r="I6" s="246" t="s">
        <v>1229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1036</v>
      </c>
      <c r="H14" s="32"/>
      <c r="I14" s="34" t="s">
        <v>1039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1176</v>
      </c>
      <c r="Q15" s="32"/>
      <c r="R15" s="32"/>
      <c r="S15" s="32"/>
      <c r="T15" s="34" t="s">
        <v>1177</v>
      </c>
      <c r="U15" s="32"/>
      <c r="V15" s="32"/>
      <c r="W15" s="16"/>
      <c r="X15" s="8"/>
      <c r="Y15" s="8"/>
      <c r="Z15" s="8"/>
      <c r="AA15" s="8"/>
      <c r="AB15" s="8"/>
      <c r="AC15" s="8"/>
      <c r="AD15" s="8"/>
    </row>
    <row r="16" spans="1:30" customFormat="1" ht="12" customHeight="1" x14ac:dyDescent="0.35">
      <c r="A16" s="6"/>
      <c r="B16" s="7"/>
      <c r="C16" s="17"/>
      <c r="D16" s="17"/>
      <c r="E16" s="17"/>
      <c r="F16" s="26"/>
      <c r="G16" t="s">
        <v>1030</v>
      </c>
      <c r="H16" s="32" t="s">
        <v>1227</v>
      </c>
      <c r="I16" t="s">
        <v>1228</v>
      </c>
      <c r="K16" t="s">
        <v>1037</v>
      </c>
      <c r="L16" s="32" t="s">
        <v>1227</v>
      </c>
      <c r="M16" t="s">
        <v>1228</v>
      </c>
      <c r="N16" s="32"/>
      <c r="O16" t="s">
        <v>1031</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960</v>
      </c>
      <c r="H25" s="202" t="b">
        <v>1</v>
      </c>
      <c r="I25" s="202" t="b">
        <v>1</v>
      </c>
      <c r="K25" s="711" t="s">
        <v>1165</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962</v>
      </c>
      <c r="H28" s="202" t="b">
        <v>1</v>
      </c>
      <c r="I28" s="202" t="b">
        <v>1</v>
      </c>
      <c r="K28" s="711" t="s">
        <v>1033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958</v>
      </c>
      <c r="H31" s="202" t="b">
        <v>1</v>
      </c>
      <c r="I31" s="202" t="b">
        <v>1</v>
      </c>
      <c r="K31" s="712" t="s">
        <v>1034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1035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1165</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1034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1035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1250</v>
      </c>
      <c r="J68" s="940" t="s">
        <v>1251</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1169</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798</v>
      </c>
      <c r="J90" s="13" t="s">
        <v>808</v>
      </c>
      <c r="K90" s="13" t="s">
        <v>809</v>
      </c>
      <c r="L90" s="13" t="s">
        <v>1141</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1167</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356</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358</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1269</v>
      </c>
      <c r="K106" s="17"/>
      <c r="L106" s="17"/>
      <c r="M106" s="23"/>
      <c r="N106" s="950" t="s">
        <v>929</v>
      </c>
      <c r="O106" s="24"/>
      <c r="P106" s="952" t="s">
        <v>928</v>
      </c>
      <c r="Q106" s="952"/>
      <c r="R106" s="952"/>
      <c r="S106" s="24"/>
      <c r="T106" s="22" t="s">
        <v>989</v>
      </c>
      <c r="U106" s="22"/>
      <c r="V106" s="769" t="s">
        <v>928</v>
      </c>
      <c r="W106" s="769"/>
      <c r="X106" s="769"/>
      <c r="Y106" s="24"/>
      <c r="Z106" s="22" t="s">
        <v>989</v>
      </c>
      <c r="AA106" s="22"/>
      <c r="AB106" s="22" t="s">
        <v>1181</v>
      </c>
      <c r="AC106" s="22"/>
      <c r="AD106" s="22"/>
      <c r="AE106" s="128" t="s">
        <v>1178</v>
      </c>
      <c r="AF106" s="22"/>
      <c r="AG106" s="16"/>
      <c r="AH106" s="8"/>
      <c r="AI106" s="8"/>
      <c r="AJ106" s="8"/>
    </row>
    <row r="107" spans="1:36" customFormat="1" ht="12" customHeight="1" x14ac:dyDescent="0.35">
      <c r="A107" s="6"/>
      <c r="B107" s="7"/>
      <c r="C107" s="17"/>
      <c r="D107" s="17"/>
      <c r="E107" s="17"/>
      <c r="F107" s="17"/>
      <c r="G107" s="195" t="s">
        <v>927</v>
      </c>
      <c r="H107" s="17"/>
      <c r="I107" s="17"/>
      <c r="J107" s="22" t="s">
        <v>1270</v>
      </c>
      <c r="K107" s="17"/>
      <c r="L107" s="23" t="s">
        <v>357</v>
      </c>
      <c r="M107" s="23" t="s">
        <v>359</v>
      </c>
      <c r="N107" s="951"/>
      <c r="O107" s="24"/>
      <c r="P107" s="24" t="s">
        <v>970</v>
      </c>
      <c r="Q107" s="24" t="s">
        <v>971</v>
      </c>
      <c r="R107" s="24" t="s">
        <v>926</v>
      </c>
      <c r="S107" s="24"/>
      <c r="T107" s="22"/>
      <c r="U107" s="22"/>
      <c r="V107" s="24" t="s">
        <v>970</v>
      </c>
      <c r="W107" s="24" t="s">
        <v>971</v>
      </c>
      <c r="X107" s="24" t="s">
        <v>926</v>
      </c>
      <c r="Y107" s="24"/>
      <c r="Z107" s="22"/>
      <c r="AA107" s="22"/>
      <c r="AB107" s="22" t="s">
        <v>1182</v>
      </c>
      <c r="AC107" s="22" t="s">
        <v>1183</v>
      </c>
      <c r="AD107" s="22"/>
      <c r="AE107" s="22" t="s">
        <v>1179</v>
      </c>
      <c r="AF107" s="22" t="s">
        <v>1180</v>
      </c>
      <c r="AG107" s="16"/>
      <c r="AH107" s="8"/>
      <c r="AI107" s="8"/>
      <c r="AJ107" s="8"/>
    </row>
    <row r="108" spans="1:36" customFormat="1" ht="12" customHeight="1" x14ac:dyDescent="0.35">
      <c r="A108" s="6"/>
      <c r="B108" s="7"/>
      <c r="C108" s="17"/>
      <c r="D108" s="17"/>
      <c r="E108" s="17"/>
      <c r="F108" s="26"/>
      <c r="G108" s="202" t="b">
        <v>1</v>
      </c>
      <c r="H108" s="34"/>
      <c r="I108" s="27"/>
      <c r="J108" s="158" t="s">
        <v>1271</v>
      </c>
      <c r="K108" s="506" t="s">
        <v>829</v>
      </c>
      <c r="L108" s="201">
        <v>1</v>
      </c>
      <c r="M108" s="491" t="b">
        <f>NOT(OR(M109:M117))</f>
        <v>1</v>
      </c>
      <c r="N108" s="771">
        <f>V108</f>
        <v>105</v>
      </c>
      <c r="O108" s="161"/>
      <c r="P108" s="772">
        <f>MIN($T$108:$T$117)</f>
        <v>43572</v>
      </c>
      <c r="Q108" s="596">
        <f>Periods!$J$24</f>
        <v>43684</v>
      </c>
      <c r="R108" s="596">
        <v>43753</v>
      </c>
      <c r="S108" s="32"/>
      <c r="T108" s="661">
        <f>Periods!$F$21</f>
        <v>43595</v>
      </c>
      <c r="U108" s="32"/>
      <c r="V108" s="770">
        <f>MIN(51,INT((P108 - DATE(YEAR(P108),1,1))/7))*7</f>
        <v>105</v>
      </c>
      <c r="W108" s="770">
        <f t="shared" ref="W108:Z117" si="0">MIN(51,INT((Q108 - DATE(YEAR(Q108),1,1))/7))*7</f>
        <v>217</v>
      </c>
      <c r="X108" s="770">
        <f t="shared" si="0"/>
        <v>287</v>
      </c>
      <c r="Y108" s="32"/>
      <c r="Z108" s="770">
        <f t="shared" si="0"/>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1272</v>
      </c>
      <c r="K109" s="507" t="s">
        <v>402</v>
      </c>
      <c r="L109" s="201">
        <v>0.2</v>
      </c>
      <c r="M109" s="202" t="b">
        <v>0</v>
      </c>
      <c r="N109" s="771">
        <f>V109</f>
        <v>105</v>
      </c>
      <c r="O109" s="161"/>
      <c r="P109" s="772">
        <f t="shared" ref="P109:P117" si="1">MIN($T$108:$T$117)</f>
        <v>43572</v>
      </c>
      <c r="Q109" s="596">
        <f>Q108</f>
        <v>43684</v>
      </c>
      <c r="R109" s="596">
        <v>43753</v>
      </c>
      <c r="S109" s="32"/>
      <c r="T109" s="661">
        <f>Periods!G21</f>
        <v>43572</v>
      </c>
      <c r="U109" s="32"/>
      <c r="V109" s="770">
        <f t="shared" ref="V109:V117" si="2">MIN(51,INT((P109 - DATE(YEAR(P109),1,1))/7))*7</f>
        <v>105</v>
      </c>
      <c r="W109" s="770">
        <f t="shared" si="0"/>
        <v>217</v>
      </c>
      <c r="X109" s="770">
        <f t="shared" si="0"/>
        <v>287</v>
      </c>
      <c r="Y109" s="32"/>
      <c r="Z109" s="770">
        <f t="shared" si="0"/>
        <v>105</v>
      </c>
      <c r="AA109" s="32"/>
      <c r="AB109" s="679">
        <f t="shared" ref="AB109:AB110" si="3">Z109</f>
        <v>105</v>
      </c>
      <c r="AC109" s="679">
        <f t="shared" ref="AC109:AC110" si="4">Z109</f>
        <v>105</v>
      </c>
      <c r="AD109" s="30"/>
      <c r="AE109" s="30"/>
      <c r="AF109" s="30"/>
      <c r="AG109" s="16"/>
      <c r="AH109" s="8"/>
      <c r="AI109" s="8"/>
      <c r="AJ109" s="8"/>
    </row>
    <row r="110" spans="1:36" customFormat="1" ht="12" customHeight="1" x14ac:dyDescent="0.35">
      <c r="A110" s="6"/>
      <c r="B110" s="7"/>
      <c r="C110" s="17"/>
      <c r="D110" s="17"/>
      <c r="E110" s="17"/>
      <c r="F110" s="26"/>
      <c r="G110" t="s">
        <v>925</v>
      </c>
      <c r="H110" s="34"/>
      <c r="I110" s="34"/>
      <c r="J110" s="158" t="s">
        <v>1273</v>
      </c>
      <c r="K110" s="507" t="s">
        <v>800</v>
      </c>
      <c r="L110" s="201">
        <v>0.1</v>
      </c>
      <c r="M110" s="202" t="b">
        <v>0</v>
      </c>
      <c r="N110" s="771">
        <f>X110</f>
        <v>287</v>
      </c>
      <c r="O110" s="161"/>
      <c r="P110" s="772">
        <f t="shared" si="1"/>
        <v>43572</v>
      </c>
      <c r="Q110" s="596">
        <f t="shared" ref="Q110:Q117" si="5">Q109</f>
        <v>43684</v>
      </c>
      <c r="R110" s="596">
        <v>43753</v>
      </c>
      <c r="S110" s="32"/>
      <c r="T110" s="1">
        <f t="shared" ref="T110:T117" si="6">T109</f>
        <v>43572</v>
      </c>
      <c r="U110" s="32"/>
      <c r="V110" s="770">
        <f t="shared" si="2"/>
        <v>105</v>
      </c>
      <c r="W110" s="770">
        <f t="shared" si="0"/>
        <v>217</v>
      </c>
      <c r="X110" s="770">
        <f t="shared" si="0"/>
        <v>287</v>
      </c>
      <c r="Y110" s="32"/>
      <c r="Z110" s="770">
        <f t="shared" si="0"/>
        <v>105</v>
      </c>
      <c r="AA110" s="32"/>
      <c r="AB110" s="679">
        <f t="shared" si="3"/>
        <v>105</v>
      </c>
      <c r="AC110" s="679">
        <f t="shared" si="4"/>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1274</v>
      </c>
      <c r="K111" s="507" t="s">
        <v>801</v>
      </c>
      <c r="L111" s="201">
        <v>0.1</v>
      </c>
      <c r="M111" s="202" t="b">
        <v>0</v>
      </c>
      <c r="N111" s="771">
        <f>W111</f>
        <v>217</v>
      </c>
      <c r="O111" s="161"/>
      <c r="P111" s="772">
        <f t="shared" si="1"/>
        <v>43572</v>
      </c>
      <c r="Q111" s="596">
        <f t="shared" si="5"/>
        <v>43684</v>
      </c>
      <c r="R111" s="596">
        <v>43753</v>
      </c>
      <c r="S111" s="32"/>
      <c r="T111" s="1">
        <f t="shared" si="6"/>
        <v>43572</v>
      </c>
      <c r="U111" s="32"/>
      <c r="V111" s="770">
        <f t="shared" si="2"/>
        <v>105</v>
      </c>
      <c r="W111" s="770">
        <f t="shared" si="0"/>
        <v>217</v>
      </c>
      <c r="X111" s="770">
        <f t="shared" si="0"/>
        <v>287</v>
      </c>
      <c r="Y111" s="32"/>
      <c r="Z111" s="770">
        <f t="shared" si="0"/>
        <v>105</v>
      </c>
      <c r="AA111" s="32"/>
      <c r="AB111" s="679">
        <f t="shared" ref="AB111:AB112" si="7">$AB$113</f>
        <v>126</v>
      </c>
      <c r="AC111" s="679">
        <f t="shared" ref="AC111:AC112" si="8">$AB$115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1275</v>
      </c>
      <c r="K112" s="507" t="s">
        <v>802</v>
      </c>
      <c r="L112" s="201">
        <v>0.1</v>
      </c>
      <c r="M112" s="202" t="b">
        <v>0</v>
      </c>
      <c r="N112" s="771">
        <f>X112</f>
        <v>287</v>
      </c>
      <c r="O112" s="161"/>
      <c r="P112" s="772">
        <f t="shared" si="1"/>
        <v>43572</v>
      </c>
      <c r="Q112" s="596">
        <f t="shared" si="5"/>
        <v>43684</v>
      </c>
      <c r="R112" s="596">
        <v>43753</v>
      </c>
      <c r="S112" s="32"/>
      <c r="T112" s="661">
        <f>Periods!K22</f>
        <v>43593</v>
      </c>
      <c r="U112" s="32"/>
      <c r="V112" s="770">
        <f t="shared" si="2"/>
        <v>105</v>
      </c>
      <c r="W112" s="770">
        <f t="shared" si="0"/>
        <v>217</v>
      </c>
      <c r="X112" s="770">
        <f t="shared" si="0"/>
        <v>287</v>
      </c>
      <c r="Y112" s="32"/>
      <c r="Z112" s="770">
        <f t="shared" si="0"/>
        <v>126</v>
      </c>
      <c r="AA112" s="32"/>
      <c r="AB112" s="679">
        <f t="shared" si="7"/>
        <v>126</v>
      </c>
      <c r="AC112" s="679">
        <f t="shared" si="8"/>
        <v>147</v>
      </c>
      <c r="AD112" s="30"/>
      <c r="AE112" s="30"/>
      <c r="AF112" s="30"/>
      <c r="AG112" s="16"/>
      <c r="AH112" s="8"/>
      <c r="AI112" s="8"/>
      <c r="AJ112" s="8"/>
    </row>
    <row r="113" spans="1:36" customFormat="1" ht="12" customHeight="1" x14ac:dyDescent="0.35">
      <c r="A113" s="6"/>
      <c r="B113" s="7"/>
      <c r="C113" s="17"/>
      <c r="D113" s="17"/>
      <c r="E113" s="17"/>
      <c r="F113" s="26"/>
      <c r="G113" s="155" t="s">
        <v>967</v>
      </c>
      <c r="H113" s="34"/>
      <c r="I113" s="34"/>
      <c r="J113" s="158" t="s">
        <v>1276</v>
      </c>
      <c r="K113" s="507" t="s">
        <v>803</v>
      </c>
      <c r="L113" s="201">
        <v>0.1</v>
      </c>
      <c r="M113" s="202" t="b">
        <v>0</v>
      </c>
      <c r="N113" s="771">
        <f>V113</f>
        <v>105</v>
      </c>
      <c r="O113" s="161"/>
      <c r="P113" s="772">
        <f t="shared" si="1"/>
        <v>43572</v>
      </c>
      <c r="Q113" s="596">
        <f t="shared" si="5"/>
        <v>43684</v>
      </c>
      <c r="R113" s="596">
        <v>43753</v>
      </c>
      <c r="S113" s="32"/>
      <c r="T113" s="1">
        <f t="shared" si="6"/>
        <v>43593</v>
      </c>
      <c r="U113" s="32"/>
      <c r="V113" s="770">
        <f t="shared" si="2"/>
        <v>105</v>
      </c>
      <c r="W113" s="770">
        <f t="shared" si="0"/>
        <v>217</v>
      </c>
      <c r="X113" s="770">
        <f t="shared" si="0"/>
        <v>287</v>
      </c>
      <c r="Y113" s="32"/>
      <c r="Z113" s="770">
        <f t="shared" si="0"/>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1277</v>
      </c>
      <c r="K114" s="507" t="s">
        <v>804</v>
      </c>
      <c r="L114" s="201">
        <v>0.1</v>
      </c>
      <c r="M114" s="202" t="b">
        <v>0</v>
      </c>
      <c r="N114" s="771">
        <f>X114</f>
        <v>287</v>
      </c>
      <c r="O114" s="161"/>
      <c r="P114" s="772">
        <f t="shared" si="1"/>
        <v>43572</v>
      </c>
      <c r="Q114" s="596">
        <f t="shared" si="5"/>
        <v>43684</v>
      </c>
      <c r="R114" s="596">
        <v>43753</v>
      </c>
      <c r="S114" s="32"/>
      <c r="T114" s="1">
        <f t="shared" si="6"/>
        <v>43593</v>
      </c>
      <c r="U114" s="32"/>
      <c r="V114" s="770">
        <f t="shared" si="2"/>
        <v>105</v>
      </c>
      <c r="W114" s="770">
        <f t="shared" si="0"/>
        <v>217</v>
      </c>
      <c r="X114" s="770">
        <f t="shared" si="0"/>
        <v>287</v>
      </c>
      <c r="Y114" s="32"/>
      <c r="Z114" s="770">
        <f t="shared" si="0"/>
        <v>126</v>
      </c>
      <c r="AA114" s="32"/>
      <c r="AB114" s="679">
        <f t="shared" ref="AB114:AB117" si="9">Z114</f>
        <v>126</v>
      </c>
      <c r="AC114" s="679">
        <f t="shared" ref="AC114:AC117" si="10">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1278</v>
      </c>
      <c r="K115" s="507" t="s">
        <v>805</v>
      </c>
      <c r="L115" s="201">
        <v>0.1</v>
      </c>
      <c r="M115" s="202" t="b">
        <v>0</v>
      </c>
      <c r="N115" s="771">
        <f>W115</f>
        <v>217</v>
      </c>
      <c r="O115" s="161"/>
      <c r="P115" s="772">
        <f t="shared" si="1"/>
        <v>43572</v>
      </c>
      <c r="Q115" s="596">
        <f t="shared" si="5"/>
        <v>43684</v>
      </c>
      <c r="R115" s="596">
        <v>43753</v>
      </c>
      <c r="S115" s="32"/>
      <c r="T115" s="661">
        <f>Periods!M23</f>
        <v>43614</v>
      </c>
      <c r="U115" s="32"/>
      <c r="V115" s="770">
        <f t="shared" si="2"/>
        <v>105</v>
      </c>
      <c r="W115" s="770">
        <f t="shared" si="0"/>
        <v>217</v>
      </c>
      <c r="X115" s="770">
        <f t="shared" si="0"/>
        <v>287</v>
      </c>
      <c r="Y115" s="32"/>
      <c r="Z115" s="770">
        <f t="shared" si="0"/>
        <v>147</v>
      </c>
      <c r="AA115" s="32"/>
      <c r="AB115" s="679">
        <f t="shared" si="9"/>
        <v>147</v>
      </c>
      <c r="AC115" s="679">
        <f t="shared" si="10"/>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1279</v>
      </c>
      <c r="K116" s="507" t="s">
        <v>806</v>
      </c>
      <c r="L116" s="201">
        <v>0.1</v>
      </c>
      <c r="M116" s="202" t="b">
        <v>0</v>
      </c>
      <c r="N116" s="771">
        <f>X116</f>
        <v>287</v>
      </c>
      <c r="O116" s="161"/>
      <c r="P116" s="772">
        <f t="shared" si="1"/>
        <v>43572</v>
      </c>
      <c r="Q116" s="596">
        <f t="shared" si="5"/>
        <v>43684</v>
      </c>
      <c r="R116" s="596">
        <v>43753</v>
      </c>
      <c r="S116" s="32"/>
      <c r="T116" s="1">
        <f t="shared" si="6"/>
        <v>43614</v>
      </c>
      <c r="U116" s="32"/>
      <c r="V116" s="770">
        <f t="shared" si="2"/>
        <v>105</v>
      </c>
      <c r="W116" s="770">
        <f t="shared" si="0"/>
        <v>217</v>
      </c>
      <c r="X116" s="770">
        <f t="shared" si="0"/>
        <v>287</v>
      </c>
      <c r="Y116" s="32"/>
      <c r="Z116" s="770">
        <f t="shared" si="0"/>
        <v>147</v>
      </c>
      <c r="AA116" s="32"/>
      <c r="AB116" s="679">
        <f t="shared" si="9"/>
        <v>147</v>
      </c>
      <c r="AC116" s="679">
        <f t="shared" si="10"/>
        <v>147</v>
      </c>
      <c r="AD116" s="30"/>
      <c r="AE116" s="30"/>
      <c r="AF116" s="30"/>
      <c r="AG116" s="16"/>
      <c r="AH116" s="8"/>
      <c r="AI116" s="8"/>
      <c r="AJ116" s="8"/>
    </row>
    <row r="117" spans="1:36" customFormat="1" ht="12" customHeight="1" x14ac:dyDescent="0.35">
      <c r="A117" s="6"/>
      <c r="B117" s="7"/>
      <c r="C117" s="17"/>
      <c r="D117" s="17"/>
      <c r="E117" s="17"/>
      <c r="F117" s="36"/>
      <c r="H117" s="34"/>
      <c r="I117" s="37"/>
      <c r="J117" s="941" t="s">
        <v>1280</v>
      </c>
      <c r="K117" s="508" t="s">
        <v>807</v>
      </c>
      <c r="L117" s="201">
        <v>0.1</v>
      </c>
      <c r="M117" s="202" t="b">
        <v>0</v>
      </c>
      <c r="N117" s="771">
        <f>X117</f>
        <v>287</v>
      </c>
      <c r="O117" s="161"/>
      <c r="P117" s="772">
        <f t="shared" si="1"/>
        <v>43572</v>
      </c>
      <c r="Q117" s="596">
        <f t="shared" si="5"/>
        <v>43684</v>
      </c>
      <c r="R117" s="596">
        <v>43753</v>
      </c>
      <c r="S117" s="32"/>
      <c r="T117" s="1">
        <f t="shared" si="6"/>
        <v>43614</v>
      </c>
      <c r="U117" s="32"/>
      <c r="V117" s="770">
        <f t="shared" si="2"/>
        <v>105</v>
      </c>
      <c r="W117" s="770">
        <f t="shared" si="0"/>
        <v>217</v>
      </c>
      <c r="X117" s="770">
        <f t="shared" si="0"/>
        <v>287</v>
      </c>
      <c r="Y117" s="32"/>
      <c r="Z117" s="770">
        <f t="shared" si="0"/>
        <v>147</v>
      </c>
      <c r="AA117" s="32"/>
      <c r="AB117" s="679">
        <f t="shared" si="9"/>
        <v>147</v>
      </c>
      <c r="AC117" s="679">
        <f t="shared" si="10"/>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924</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288</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1208</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1209</v>
      </c>
      <c r="L31" s="29"/>
      <c r="N31" s="766" t="s">
        <v>1210</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1100</v>
      </c>
      <c r="I78" s="176" t="s">
        <v>326</v>
      </c>
      <c r="J78" s="176" t="s">
        <v>323</v>
      </c>
      <c r="M78" s="177"/>
      <c r="N78" s="177" t="s">
        <v>1100</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647" zoomScale="80" zoomScaleNormal="80" workbookViewId="0">
      <selection activeCell="K692" sqref="K6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1212</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56" t="s">
        <v>1257</v>
      </c>
      <c r="I99" s="956"/>
      <c r="J99" s="956"/>
      <c r="K99" s="22"/>
      <c r="L99" s="22"/>
      <c r="M99" s="957" t="s">
        <v>1219</v>
      </c>
      <c r="N99" s="957"/>
      <c r="O99" s="957"/>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1217</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55" t="s">
        <v>1258</v>
      </c>
      <c r="I117" s="955"/>
      <c r="J117" s="955"/>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1224</v>
      </c>
      <c r="I119" s="24" t="s">
        <v>1223</v>
      </c>
      <c r="J119" s="24"/>
      <c r="K119" s="22" t="s">
        <v>1218</v>
      </c>
      <c r="L119" s="24"/>
      <c r="M119" s="24"/>
      <c r="N119" s="24"/>
      <c r="O119" s="24" t="s">
        <v>1224</v>
      </c>
      <c r="P119" s="24" t="s">
        <v>1223</v>
      </c>
      <c r="Q119" s="24"/>
      <c r="R119" s="22" t="s">
        <v>1218</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4"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1203</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1199</v>
      </c>
      <c r="M162" s="719" t="s">
        <v>831</v>
      </c>
      <c r="N162" t="b">
        <f>AND(COUNTIF(G174:$G$243,G162))</f>
        <v>0</v>
      </c>
      <c r="O162" s="33" t="s">
        <v>1175</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1201</v>
      </c>
      <c r="M163" s="719" t="s">
        <v>831</v>
      </c>
      <c r="N163" t="b">
        <f>AND(COUNTIF(G176:$G$243,G163))</f>
        <v>0</v>
      </c>
      <c r="O163" s="33" t="s">
        <v>1175</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1202</v>
      </c>
      <c r="L164" s="718" t="s">
        <v>78</v>
      </c>
      <c r="M164" s="719" t="s">
        <v>831</v>
      </c>
      <c r="N164" t="b">
        <f>AND(COUNTIF(G178:$G$243,G164))</f>
        <v>0</v>
      </c>
      <c r="O164" s="33" t="s">
        <v>1175</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1202</v>
      </c>
      <c r="L165" s="718" t="s">
        <v>79</v>
      </c>
      <c r="M165" s="719" t="s">
        <v>831</v>
      </c>
      <c r="N165" t="b">
        <f>AND(COUNTIF(G180:$G$243,G165))</f>
        <v>0</v>
      </c>
      <c r="O165" s="33" t="s">
        <v>1175</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1202</v>
      </c>
      <c r="L166" s="718" t="s">
        <v>154</v>
      </c>
      <c r="M166" s="719" t="s">
        <v>831</v>
      </c>
      <c r="N166" t="b">
        <f>AND(COUNTIF(G181:$G$243,G166))</f>
        <v>0</v>
      </c>
      <c r="O166" s="33" t="s">
        <v>1175</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1175</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1175</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1175</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1175</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1166</v>
      </c>
      <c r="I171" s="718" t="s">
        <v>1166</v>
      </c>
      <c r="J171" s="718" t="s">
        <v>1166</v>
      </c>
      <c r="K171" s="718" t="s">
        <v>1166</v>
      </c>
      <c r="L171" s="718" t="s">
        <v>1166</v>
      </c>
      <c r="M171" s="719" t="s">
        <v>1165</v>
      </c>
      <c r="N171" t="b">
        <f>AND(COUNTIF(G187:$G$243,G171))</f>
        <v>0</v>
      </c>
      <c r="O171" s="33" t="s">
        <v>1166</v>
      </c>
      <c r="Q171" s="246" t="b">
        <v>1</v>
      </c>
      <c r="AX171" s="16"/>
      <c r="AY171" s="8"/>
      <c r="AZ171" s="8"/>
      <c r="BA171" s="8"/>
    </row>
    <row r="172" spans="1:53" ht="14.5" outlineLevel="1" x14ac:dyDescent="0.3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4.5" outlineLevel="1" x14ac:dyDescent="0.3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4.5" outlineLevel="1" x14ac:dyDescent="0.3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4.5" outlineLevel="1" x14ac:dyDescent="0.3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360</v>
      </c>
      <c r="J179" s="718" t="s">
        <v>23</v>
      </c>
      <c r="K179" s="718" t="s">
        <v>1203</v>
      </c>
      <c r="L179" s="718" t="s">
        <v>226</v>
      </c>
      <c r="M179" s="718" t="s">
        <v>65</v>
      </c>
      <c r="N179" t="b">
        <f>AND(COUNTIF(G194:$G$243,G179))</f>
        <v>0</v>
      </c>
      <c r="O179" s="33" t="s">
        <v>1233</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360</v>
      </c>
      <c r="J180" s="718" t="s">
        <v>23</v>
      </c>
      <c r="K180" s="718" t="s">
        <v>1203</v>
      </c>
      <c r="L180" s="718" t="s">
        <v>226</v>
      </c>
      <c r="M180" s="718" t="s">
        <v>958</v>
      </c>
      <c r="N180" t="b">
        <f>AND(COUNTIF(G194:$G$243,G180))</f>
        <v>0</v>
      </c>
      <c r="O180" s="33" t="s">
        <v>1233</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1203</v>
      </c>
      <c r="L181" s="718" t="s">
        <v>226</v>
      </c>
      <c r="M181" s="718" t="s">
        <v>71</v>
      </c>
      <c r="N181" t="b">
        <f>AND(COUNTIF(G196:$G$243,G181))</f>
        <v>0</v>
      </c>
      <c r="O181" s="33" t="s">
        <v>1233</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1233</v>
      </c>
      <c r="Q182" s="246" t="b">
        <v>1</v>
      </c>
      <c r="AX182" s="16"/>
      <c r="AY182" s="8"/>
      <c r="AZ182" s="8"/>
      <c r="BA182" s="8"/>
    </row>
    <row r="183" spans="1:53" ht="14.5" outlineLevel="1" x14ac:dyDescent="0.35">
      <c r="A183" s="6"/>
      <c r="B183" s="7"/>
      <c r="C183" s="17"/>
      <c r="D183" s="17"/>
      <c r="E183" s="17"/>
      <c r="F183" s="26"/>
      <c r="G183" t="str">
        <f t="shared" si="7"/>
        <v>YAAA2Wa</v>
      </c>
      <c r="H183" s="718" t="s">
        <v>360</v>
      </c>
      <c r="I183" s="718" t="s">
        <v>23</v>
      </c>
      <c r="J183" s="718" t="s">
        <v>23</v>
      </c>
      <c r="K183" s="718" t="s">
        <v>1203</v>
      </c>
      <c r="L183" s="718" t="s">
        <v>8</v>
      </c>
      <c r="M183" s="718" t="s">
        <v>71</v>
      </c>
      <c r="N183" t="b">
        <f>AND(COUNTIF(G200:$G$243,G183))</f>
        <v>0</v>
      </c>
      <c r="O183" s="33" t="s">
        <v>1233</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360</v>
      </c>
      <c r="J184" s="718" t="s">
        <v>23</v>
      </c>
      <c r="K184" s="718" t="s">
        <v>1203</v>
      </c>
      <c r="L184" s="718" t="s">
        <v>226</v>
      </c>
      <c r="M184" s="718" t="s">
        <v>67</v>
      </c>
      <c r="N184" t="b">
        <f>AND(COUNTIF(G200:$G$243,G184))</f>
        <v>0</v>
      </c>
      <c r="O184" s="33" t="s">
        <v>1234</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360</v>
      </c>
      <c r="J185" s="718" t="s">
        <v>23</v>
      </c>
      <c r="K185" s="718" t="s">
        <v>1203</v>
      </c>
      <c r="L185" s="718" t="s">
        <v>226</v>
      </c>
      <c r="M185" s="718" t="s">
        <v>960</v>
      </c>
      <c r="N185" t="b">
        <f>AND(COUNTIF(G201:$G$243,G185))</f>
        <v>0</v>
      </c>
      <c r="O185" s="33" t="s">
        <v>1234</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1203</v>
      </c>
      <c r="L186" s="718" t="s">
        <v>226</v>
      </c>
      <c r="M186" s="718" t="s">
        <v>71</v>
      </c>
      <c r="N186" t="b">
        <f>AND(COUNTIF(G202:$G$243,G186))</f>
        <v>0</v>
      </c>
      <c r="O186" s="33" t="s">
        <v>1234</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1234</v>
      </c>
      <c r="Q187" s="246" t="b">
        <v>1</v>
      </c>
      <c r="AX187" s="16"/>
      <c r="AY187" s="8"/>
      <c r="AZ187" s="8"/>
      <c r="BA187" s="8"/>
    </row>
    <row r="188" spans="1:53" ht="14.5" outlineLevel="1" x14ac:dyDescent="0.35">
      <c r="A188" s="6"/>
      <c r="B188" s="7"/>
      <c r="C188" s="17"/>
      <c r="D188" s="17"/>
      <c r="E188" s="17"/>
      <c r="F188" s="26"/>
      <c r="G188" t="str">
        <f t="shared" si="14"/>
        <v>YAAA2Oa</v>
      </c>
      <c r="H188" s="718" t="s">
        <v>360</v>
      </c>
      <c r="I188" s="718" t="s">
        <v>23</v>
      </c>
      <c r="J188" s="718" t="s">
        <v>23</v>
      </c>
      <c r="K188" s="718" t="s">
        <v>1203</v>
      </c>
      <c r="L188" s="718" t="s">
        <v>12</v>
      </c>
      <c r="M188" s="718" t="s">
        <v>71</v>
      </c>
      <c r="N188" t="b">
        <f>AND(COUNTIF(G206:$G$243,G188))</f>
        <v>0</v>
      </c>
      <c r="O188" s="33" t="s">
        <v>1234</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1236</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1236</v>
      </c>
      <c r="Q190" s="246" t="b">
        <v>1</v>
      </c>
      <c r="AX190" s="16"/>
      <c r="AY190" s="8"/>
      <c r="AZ190" s="8"/>
      <c r="BA190" s="8"/>
    </row>
    <row r="191" spans="1:53" ht="14.5" outlineLevel="1" x14ac:dyDescent="0.35">
      <c r="A191" s="6"/>
      <c r="B191" s="7"/>
      <c r="C191" s="17"/>
      <c r="D191" s="17"/>
      <c r="E191" s="17"/>
      <c r="F191" s="26"/>
      <c r="G191" t="str">
        <f t="shared" si="14"/>
        <v>YAWA2Wa</v>
      </c>
      <c r="H191" s="718" t="s">
        <v>360</v>
      </c>
      <c r="I191" s="718" t="s">
        <v>23</v>
      </c>
      <c r="J191" s="718" t="s">
        <v>8</v>
      </c>
      <c r="K191" s="718" t="s">
        <v>1203</v>
      </c>
      <c r="L191" s="718" t="s">
        <v>8</v>
      </c>
      <c r="M191" s="718" t="s">
        <v>71</v>
      </c>
      <c r="N191" t="b">
        <f>AND(COUNTIF(G209:$G$243,G191))</f>
        <v>0</v>
      </c>
      <c r="O191" s="33" t="s">
        <v>1236</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1237</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1237</v>
      </c>
      <c r="Q193" s="246" t="b">
        <v>1</v>
      </c>
      <c r="AX193" s="16"/>
      <c r="AY193" s="8"/>
      <c r="AZ193" s="8"/>
      <c r="BA193" s="8"/>
    </row>
    <row r="194" spans="1:53" ht="14.5" outlineLevel="1" x14ac:dyDescent="0.35">
      <c r="A194" s="6"/>
      <c r="B194" s="7"/>
      <c r="C194" s="17"/>
      <c r="D194" s="17"/>
      <c r="E194" s="17"/>
      <c r="F194" s="26"/>
      <c r="G194" t="str">
        <f t="shared" si="16"/>
        <v>YAOA2Oa</v>
      </c>
      <c r="H194" s="718" t="s">
        <v>360</v>
      </c>
      <c r="I194" s="718" t="s">
        <v>23</v>
      </c>
      <c r="J194" s="718" t="s">
        <v>12</v>
      </c>
      <c r="K194" s="718" t="s">
        <v>1203</v>
      </c>
      <c r="L194" s="718" t="s">
        <v>12</v>
      </c>
      <c r="M194" s="718" t="s">
        <v>71</v>
      </c>
      <c r="N194" t="b">
        <f>AND(COUNTIF(G213:$G$243,G194))</f>
        <v>0</v>
      </c>
      <c r="O194" s="33" t="s">
        <v>1237</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1238</v>
      </c>
      <c r="Q195" s="246" t="b">
        <v>1</v>
      </c>
      <c r="AX195" s="16"/>
      <c r="AY195" s="8"/>
      <c r="AZ195" s="8"/>
      <c r="BA195" s="8"/>
    </row>
    <row r="196" spans="1:53" ht="14.5" outlineLevel="1" x14ac:dyDescent="0.3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1238</v>
      </c>
      <c r="Q196" s="246" t="b">
        <v>1</v>
      </c>
      <c r="AX196" s="16"/>
      <c r="AY196" s="8"/>
      <c r="AZ196" s="8"/>
      <c r="BA196" s="8"/>
    </row>
    <row r="197" spans="1:53" ht="14.5" outlineLevel="1" x14ac:dyDescent="0.3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1239</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1239</v>
      </c>
      <c r="Q198" s="246" t="b">
        <v>1</v>
      </c>
      <c r="AX198" s="16"/>
      <c r="AY198" s="8"/>
      <c r="AZ198" s="8"/>
      <c r="BA198" s="8"/>
    </row>
    <row r="199" spans="1:53" ht="14.5" outlineLevel="1" x14ac:dyDescent="0.3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1239</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1239</v>
      </c>
      <c r="Q200" s="246" t="b">
        <v>1</v>
      </c>
      <c r="AX200" s="16"/>
      <c r="AY200" s="8"/>
      <c r="AZ200" s="8"/>
      <c r="BA200" s="8"/>
    </row>
    <row r="201" spans="1:53" ht="14.5" outlineLevel="1" x14ac:dyDescent="0.3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1239</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1240</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1240</v>
      </c>
      <c r="Q203" s="246" t="b">
        <v>1</v>
      </c>
      <c r="AX203" s="16"/>
      <c r="AY203" s="8"/>
      <c r="AZ203" s="8"/>
      <c r="BA203" s="8"/>
    </row>
    <row r="204" spans="1:53" ht="14.5" outlineLevel="1" x14ac:dyDescent="0.3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1240</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1240</v>
      </c>
      <c r="Q205" s="246" t="b">
        <v>1</v>
      </c>
      <c r="AX205" s="16"/>
      <c r="AY205" s="8"/>
      <c r="AZ205" s="8"/>
      <c r="BA205" s="8"/>
    </row>
    <row r="206" spans="1:53" ht="14.5" outlineLevel="1" x14ac:dyDescent="0.3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1240</v>
      </c>
      <c r="Q206" s="246" t="b">
        <v>1</v>
      </c>
      <c r="AX206" s="16"/>
      <c r="AY206" s="8"/>
      <c r="AZ206" s="8"/>
      <c r="BA206" s="8"/>
    </row>
    <row r="207" spans="1:53" ht="14.5" outlineLevel="1" x14ac:dyDescent="0.3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1240</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1240</v>
      </c>
      <c r="Q208" s="246" t="b">
        <v>1</v>
      </c>
      <c r="AX208" s="16"/>
      <c r="AY208" s="8"/>
      <c r="AZ208" s="8"/>
      <c r="BA208" s="8"/>
    </row>
    <row r="209" spans="1:53" ht="14.5" outlineLevel="1" x14ac:dyDescent="0.3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1241</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360</v>
      </c>
      <c r="I210" s="718" t="s">
        <v>360</v>
      </c>
      <c r="J210" s="718" t="s">
        <v>1244</v>
      </c>
      <c r="K210" s="718" t="s">
        <v>8</v>
      </c>
      <c r="L210" s="718" t="s">
        <v>8</v>
      </c>
      <c r="M210" s="718" t="s">
        <v>68</v>
      </c>
      <c r="N210" t="b">
        <f>AND(COUNTIF(G229:$G$243,G210))</f>
        <v>0</v>
      </c>
      <c r="O210" s="33" t="s">
        <v>1241</v>
      </c>
      <c r="Q210" s="246" t="b">
        <v>1</v>
      </c>
      <c r="AX210" s="16"/>
      <c r="AY210" s="8"/>
      <c r="AZ210" s="8"/>
      <c r="BA210" s="8"/>
    </row>
    <row r="211" spans="1:53" ht="14.5" outlineLevel="1" x14ac:dyDescent="0.35">
      <c r="A211" s="6"/>
      <c r="B211" s="7"/>
      <c r="C211" s="17"/>
      <c r="D211" s="17"/>
      <c r="E211" s="17"/>
      <c r="F211" s="26"/>
      <c r="G211" t="str">
        <f t="shared" si="23"/>
        <v>YYKWWbd</v>
      </c>
      <c r="H211" s="718" t="s">
        <v>360</v>
      </c>
      <c r="I211" s="718" t="s">
        <v>360</v>
      </c>
      <c r="J211" s="718" t="s">
        <v>1244</v>
      </c>
      <c r="K211" s="718" t="s">
        <v>8</v>
      </c>
      <c r="L211" s="718" t="s">
        <v>8</v>
      </c>
      <c r="M211" s="718" t="s">
        <v>959</v>
      </c>
      <c r="N211" t="b">
        <f>AND(COUNTIF(G230:$G$243,G211))</f>
        <v>0</v>
      </c>
      <c r="O211" s="33" t="s">
        <v>1241</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360</v>
      </c>
      <c r="I212" s="718" t="s">
        <v>360</v>
      </c>
      <c r="J212" s="718" t="s">
        <v>14</v>
      </c>
      <c r="K212" s="718" t="s">
        <v>1244</v>
      </c>
      <c r="L212" s="718" t="s">
        <v>8</v>
      </c>
      <c r="M212" s="718" t="s">
        <v>65</v>
      </c>
      <c r="N212" t="b">
        <f>AND(COUNTIF(G230:$G$243,G212))</f>
        <v>0</v>
      </c>
      <c r="O212" s="33" t="s">
        <v>1241</v>
      </c>
      <c r="Q212" s="246" t="b">
        <v>1</v>
      </c>
      <c r="AX212" s="16"/>
      <c r="AY212" s="8"/>
      <c r="AZ212" s="8"/>
      <c r="BA212" s="8"/>
    </row>
    <row r="213" spans="1:53" ht="14.5" outlineLevel="1" x14ac:dyDescent="0.35">
      <c r="A213" s="6"/>
      <c r="B213" s="7"/>
      <c r="C213" s="17"/>
      <c r="D213" s="17"/>
      <c r="E213" s="17"/>
      <c r="F213" s="26"/>
      <c r="G213" t="str">
        <f t="shared" si="23"/>
        <v>YYBKWwd</v>
      </c>
      <c r="H213" s="718" t="s">
        <v>360</v>
      </c>
      <c r="I213" s="718" t="s">
        <v>360</v>
      </c>
      <c r="J213" s="718" t="s">
        <v>14</v>
      </c>
      <c r="K213" s="718" t="s">
        <v>1244</v>
      </c>
      <c r="L213" s="718" t="s">
        <v>8</v>
      </c>
      <c r="M213" s="718" t="s">
        <v>958</v>
      </c>
      <c r="N213" t="b">
        <f>AND(COUNTIF(G232:$G$243,G213))</f>
        <v>0</v>
      </c>
      <c r="O213" s="33" t="s">
        <v>1241</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360</v>
      </c>
      <c r="I214" s="718" t="s">
        <v>360</v>
      </c>
      <c r="J214" s="718" t="s">
        <v>8</v>
      </c>
      <c r="K214" s="718" t="s">
        <v>14</v>
      </c>
      <c r="L214" s="718" t="s">
        <v>1244</v>
      </c>
      <c r="M214" s="718" t="s">
        <v>65</v>
      </c>
      <c r="N214" t="b">
        <f>AND(COUNTIF(G232:$G$243,G214))</f>
        <v>0</v>
      </c>
      <c r="O214" s="33" t="s">
        <v>1241</v>
      </c>
      <c r="Q214" s="246" t="b">
        <v>1</v>
      </c>
      <c r="AX214" s="16"/>
      <c r="AY214" s="8"/>
      <c r="AZ214" s="8"/>
      <c r="BA214" s="8"/>
    </row>
    <row r="215" spans="1:53" ht="14.5" outlineLevel="1" x14ac:dyDescent="0.35">
      <c r="A215" s="6"/>
      <c r="B215" s="7"/>
      <c r="C215" s="17"/>
      <c r="D215" s="17"/>
      <c r="E215" s="17"/>
      <c r="F215" s="26"/>
      <c r="G215" t="str">
        <f t="shared" si="23"/>
        <v>YYWBKwd</v>
      </c>
      <c r="H215" s="718" t="s">
        <v>360</v>
      </c>
      <c r="I215" s="718" t="s">
        <v>360</v>
      </c>
      <c r="J215" s="718" t="s">
        <v>8</v>
      </c>
      <c r="K215" s="718" t="s">
        <v>14</v>
      </c>
      <c r="L215" s="718" t="s">
        <v>1244</v>
      </c>
      <c r="M215" s="718" t="s">
        <v>958</v>
      </c>
      <c r="N215" t="b">
        <f>AND(COUNTIF(G234:$G$243,G215))</f>
        <v>0</v>
      </c>
      <c r="O215" s="33" t="s">
        <v>1241</v>
      </c>
      <c r="Q215" s="246" t="b">
        <v>1</v>
      </c>
      <c r="AX215" s="16"/>
      <c r="AY215" s="8"/>
      <c r="AZ215" s="8"/>
      <c r="BA215" s="8"/>
    </row>
    <row r="216" spans="1:53" ht="14.5" outlineLevel="1" x14ac:dyDescent="0.3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1243</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360</v>
      </c>
      <c r="I217" s="718" t="s">
        <v>360</v>
      </c>
      <c r="J217" s="718" t="s">
        <v>1244</v>
      </c>
      <c r="K217" s="718" t="s">
        <v>78</v>
      </c>
      <c r="L217" s="718" t="s">
        <v>8</v>
      </c>
      <c r="M217" s="718" t="s">
        <v>68</v>
      </c>
      <c r="N217" t="b">
        <f>AND(COUNTIF(G236:$G$243,G217))</f>
        <v>0</v>
      </c>
      <c r="O217" s="33" t="s">
        <v>1243</v>
      </c>
      <c r="Q217" s="246" t="b">
        <v>1</v>
      </c>
      <c r="AX217" s="16"/>
      <c r="AY217" s="8"/>
      <c r="AZ217" s="8"/>
      <c r="BA217" s="8"/>
    </row>
    <row r="218" spans="1:53" ht="14.5" outlineLevel="1" x14ac:dyDescent="0.35">
      <c r="A218" s="6"/>
      <c r="B218" s="7"/>
      <c r="C218" s="17"/>
      <c r="D218" s="17"/>
      <c r="E218" s="17"/>
      <c r="F218" s="26"/>
      <c r="G218" t="str">
        <f t="shared" si="23"/>
        <v>YYKNWbd</v>
      </c>
      <c r="H218" s="718" t="s">
        <v>360</v>
      </c>
      <c r="I218" s="718" t="s">
        <v>360</v>
      </c>
      <c r="J218" s="718" t="s">
        <v>1244</v>
      </c>
      <c r="K218" s="718" t="s">
        <v>78</v>
      </c>
      <c r="L218" s="718" t="s">
        <v>8</v>
      </c>
      <c r="M218" s="718" t="s">
        <v>959</v>
      </c>
      <c r="N218" t="b">
        <f>AND(COUNTIF(G238:$G$243,G218))</f>
        <v>0</v>
      </c>
      <c r="O218" s="33" t="s">
        <v>1243</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360</v>
      </c>
      <c r="I219" s="718" t="s">
        <v>360</v>
      </c>
      <c r="J219" s="718" t="s">
        <v>14</v>
      </c>
      <c r="K219" s="718" t="s">
        <v>1244</v>
      </c>
      <c r="L219" s="718" t="s">
        <v>78</v>
      </c>
      <c r="M219" s="718" t="s">
        <v>65</v>
      </c>
      <c r="N219" t="b">
        <f>AND(COUNTIF(G238:$G$243,G219))</f>
        <v>0</v>
      </c>
      <c r="O219" s="33" t="s">
        <v>1243</v>
      </c>
      <c r="Q219" s="246" t="b">
        <v>1</v>
      </c>
      <c r="AX219" s="16"/>
      <c r="AY219" s="8"/>
      <c r="AZ219" s="8"/>
      <c r="BA219" s="8"/>
    </row>
    <row r="220" spans="1:53" ht="14.5" outlineLevel="1" x14ac:dyDescent="0.35">
      <c r="A220" s="6"/>
      <c r="B220" s="7"/>
      <c r="C220" s="17"/>
      <c r="D220" s="17"/>
      <c r="E220" s="17"/>
      <c r="F220" s="26"/>
      <c r="G220" t="str">
        <f t="shared" si="23"/>
        <v>YYBKNwd</v>
      </c>
      <c r="H220" s="718" t="s">
        <v>360</v>
      </c>
      <c r="I220" s="718" t="s">
        <v>360</v>
      </c>
      <c r="J220" s="718" t="s">
        <v>14</v>
      </c>
      <c r="K220" s="718" t="s">
        <v>1244</v>
      </c>
      <c r="L220" s="718" t="s">
        <v>78</v>
      </c>
      <c r="M220" s="718" t="s">
        <v>958</v>
      </c>
      <c r="N220" t="b">
        <f>AND(COUNTIF(G240:$G$243,G220))</f>
        <v>0</v>
      </c>
      <c r="O220" s="33" t="s">
        <v>1243</v>
      </c>
      <c r="Q220" s="246" t="b">
        <v>1</v>
      </c>
      <c r="AX220" s="16"/>
      <c r="AY220" s="8"/>
      <c r="AZ220" s="8"/>
      <c r="BA220" s="8"/>
    </row>
    <row r="221" spans="1:53" ht="14.5" outlineLevel="1" x14ac:dyDescent="0.35">
      <c r="A221" s="6"/>
      <c r="B221" s="7"/>
      <c r="C221" s="17"/>
      <c r="D221" s="17"/>
      <c r="E221" s="17"/>
      <c r="F221" s="26"/>
      <c r="G221" t="str">
        <f t="shared" si="23"/>
        <v>YYWBKz</v>
      </c>
      <c r="H221" s="718" t="s">
        <v>360</v>
      </c>
      <c r="I221" s="718" t="s">
        <v>360</v>
      </c>
      <c r="J221" s="718" t="s">
        <v>8</v>
      </c>
      <c r="K221" s="718" t="s">
        <v>14</v>
      </c>
      <c r="L221" s="718" t="s">
        <v>1244</v>
      </c>
      <c r="M221" s="718" t="s">
        <v>73</v>
      </c>
      <c r="N221" t="b">
        <f>AND(COUNTIF(G240:$G$243,G221))</f>
        <v>0</v>
      </c>
      <c r="O221" s="33" t="s">
        <v>1243</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360</v>
      </c>
      <c r="I222" s="718" t="s">
        <v>360</v>
      </c>
      <c r="J222" s="718" t="s">
        <v>8</v>
      </c>
      <c r="K222" s="718" t="s">
        <v>14</v>
      </c>
      <c r="L222" s="718" t="s">
        <v>1244</v>
      </c>
      <c r="M222" s="718" t="s">
        <v>961</v>
      </c>
      <c r="N222" t="b">
        <f>AND(COUNTIF(G241:$G$243,G222))</f>
        <v>0</v>
      </c>
      <c r="O222" s="33" t="s">
        <v>1243</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1242</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1242</v>
      </c>
      <c r="Q224" s="246" t="b">
        <v>1</v>
      </c>
      <c r="AX224" s="16"/>
      <c r="AY224" s="8"/>
      <c r="AZ224" s="8"/>
      <c r="BA224" s="8"/>
    </row>
    <row r="225" spans="1:53" ht="14.5" outlineLevel="1" x14ac:dyDescent="0.3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1242</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1242</v>
      </c>
      <c r="Q226" s="246" t="b">
        <v>1</v>
      </c>
      <c r="AX226" s="16"/>
      <c r="AY226" s="8"/>
      <c r="AZ226" s="8"/>
      <c r="BA226" s="8"/>
    </row>
    <row r="227" spans="1:53" ht="14.5" outlineLevel="1" x14ac:dyDescent="0.3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1242</v>
      </c>
      <c r="Q227" s="246" t="b">
        <v>1</v>
      </c>
      <c r="AX227" s="16"/>
      <c r="AY227" s="8"/>
      <c r="AZ227" s="8"/>
      <c r="BA227" s="8"/>
    </row>
    <row r="228" spans="1:53" ht="14.5" outlineLevel="1" x14ac:dyDescent="0.3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1242</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1242</v>
      </c>
      <c r="Q229" s="246" t="b">
        <v>1</v>
      </c>
      <c r="AX229" s="16"/>
      <c r="AY229" s="8"/>
      <c r="AZ229" s="8"/>
      <c r="BA229" s="8"/>
    </row>
    <row r="230" spans="1:53" ht="14.5" outlineLevel="1" x14ac:dyDescent="0.3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1245</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1245</v>
      </c>
      <c r="Q231" s="246" t="b">
        <v>1</v>
      </c>
      <c r="AX231" s="16"/>
      <c r="AY231" s="8"/>
      <c r="AZ231" s="8"/>
      <c r="BA231" s="8"/>
    </row>
    <row r="232" spans="1:53" ht="14.5" outlineLevel="1" x14ac:dyDescent="0.3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1245</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1245</v>
      </c>
      <c r="Q233" s="246" t="b">
        <v>1</v>
      </c>
      <c r="AX233" s="16"/>
      <c r="AY233" s="8"/>
      <c r="AZ233" s="8"/>
      <c r="BA233" s="8"/>
    </row>
    <row r="234" spans="1:53" ht="14.5" outlineLevel="1" x14ac:dyDescent="0.3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1245</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1245</v>
      </c>
      <c r="Q235" s="246" t="b">
        <v>1</v>
      </c>
      <c r="AX235" s="16"/>
      <c r="AY235" s="8"/>
      <c r="AZ235" s="8"/>
      <c r="BA235" s="8"/>
    </row>
    <row r="236" spans="1:53" ht="14.5" outlineLevel="1" x14ac:dyDescent="0.3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1245</v>
      </c>
      <c r="Q236" s="246" t="b">
        <v>1</v>
      </c>
      <c r="AX236" s="16"/>
      <c r="AY236" s="8"/>
      <c r="AZ236" s="8"/>
      <c r="BA236" s="8"/>
    </row>
    <row r="237" spans="1:53" ht="14.5" outlineLevel="1" x14ac:dyDescent="0.35">
      <c r="A237" s="6"/>
      <c r="B237" s="7"/>
      <c r="C237" s="17"/>
      <c r="D237" s="17"/>
      <c r="E237" s="17"/>
      <c r="F237" s="26"/>
      <c r="G237" t="str">
        <f t="shared" si="33"/>
        <v>YAAA2Nw</v>
      </c>
      <c r="H237" s="718" t="s">
        <v>360</v>
      </c>
      <c r="I237" s="718" t="s">
        <v>23</v>
      </c>
      <c r="J237" s="718" t="s">
        <v>23</v>
      </c>
      <c r="K237" s="718" t="s">
        <v>1203</v>
      </c>
      <c r="L237" s="718" t="s">
        <v>78</v>
      </c>
      <c r="M237" s="718" t="s">
        <v>65</v>
      </c>
      <c r="N237" t="b">
        <f>AND(COUNTIF(G$243:$G249,G237))</f>
        <v>0</v>
      </c>
      <c r="O237" s="33" t="s">
        <v>896</v>
      </c>
      <c r="Q237" s="246" t="b">
        <v>1</v>
      </c>
      <c r="AX237" s="16"/>
      <c r="AY237" s="8"/>
      <c r="AZ237" s="8"/>
      <c r="BA237" s="8"/>
    </row>
    <row r="238" spans="1:53" ht="14.5" outlineLevel="1" x14ac:dyDescent="0.35">
      <c r="A238" s="6"/>
      <c r="B238" s="7"/>
      <c r="C238" s="17"/>
      <c r="D238" s="17"/>
      <c r="E238" s="17"/>
      <c r="F238" s="26"/>
      <c r="G238" t="str">
        <f t="shared" si="7"/>
        <v>YAAA2Nwd</v>
      </c>
      <c r="H238" s="718" t="s">
        <v>360</v>
      </c>
      <c r="I238" s="718" t="s">
        <v>23</v>
      </c>
      <c r="J238" s="718" t="s">
        <v>23</v>
      </c>
      <c r="K238" s="718" t="s">
        <v>1203</v>
      </c>
      <c r="L238" s="718" t="s">
        <v>78</v>
      </c>
      <c r="M238" s="718" t="s">
        <v>958</v>
      </c>
      <c r="N238" t="b">
        <f>AND(COUNTIF(G$243:$G250,G238))</f>
        <v>0</v>
      </c>
      <c r="O238" s="33" t="s">
        <v>896</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360</v>
      </c>
      <c r="I239" s="718" t="s">
        <v>360</v>
      </c>
      <c r="J239" s="718" t="s">
        <v>23</v>
      </c>
      <c r="K239" s="718" t="s">
        <v>1203</v>
      </c>
      <c r="L239" s="718" t="s">
        <v>226</v>
      </c>
      <c r="M239" s="718" t="s">
        <v>73</v>
      </c>
      <c r="N239" t="b">
        <f>AND(COUNTIF(G$243:$G250,G239))</f>
        <v>0</v>
      </c>
      <c r="O239" s="33" t="s">
        <v>896</v>
      </c>
      <c r="Q239" s="246" t="b">
        <v>1</v>
      </c>
      <c r="AX239" s="16"/>
      <c r="AY239" s="8"/>
      <c r="AZ239" s="8"/>
      <c r="BA239" s="8"/>
    </row>
    <row r="240" spans="1:53" ht="14.5" outlineLevel="1" x14ac:dyDescent="0.35">
      <c r="A240" s="6"/>
      <c r="B240" s="7"/>
      <c r="C240" s="17"/>
      <c r="D240" s="17"/>
      <c r="E240" s="17"/>
      <c r="F240" s="26"/>
      <c r="G240" t="str">
        <f t="shared" si="7"/>
        <v>YYAA2A1zd</v>
      </c>
      <c r="H240" s="718" t="s">
        <v>360</v>
      </c>
      <c r="I240" s="718" t="s">
        <v>360</v>
      </c>
      <c r="J240" s="718" t="s">
        <v>23</v>
      </c>
      <c r="K240" s="718" t="s">
        <v>1203</v>
      </c>
      <c r="L240" s="718" t="s">
        <v>226</v>
      </c>
      <c r="M240" s="718" t="s">
        <v>961</v>
      </c>
      <c r="N240" t="b">
        <f>AND(COUNTIF(G$243:$G251,G240))</f>
        <v>0</v>
      </c>
      <c r="O240" s="33" t="s">
        <v>896</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360</v>
      </c>
      <c r="J241" s="718" t="s">
        <v>8</v>
      </c>
      <c r="K241" s="718" t="s">
        <v>1203</v>
      </c>
      <c r="L241" s="718" t="s">
        <v>226</v>
      </c>
      <c r="M241" s="718" t="s">
        <v>71</v>
      </c>
      <c r="N241" t="b">
        <f>AND(COUNTIF(G$243:$G252,G241))</f>
        <v>0</v>
      </c>
      <c r="O241" s="33" t="s">
        <v>896</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1046</v>
      </c>
      <c r="I246" s="26" t="s">
        <v>1094</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1074</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1095</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812</v>
      </c>
      <c r="H342" t="s">
        <v>1075</v>
      </c>
      <c r="I342" t="s">
        <v>1061</v>
      </c>
      <c r="J342" t="s">
        <v>1075</v>
      </c>
      <c r="K342" t="s">
        <v>1061</v>
      </c>
      <c r="L342" t="s">
        <v>1075</v>
      </c>
      <c r="M342" t="s">
        <v>1061</v>
      </c>
      <c r="N342" t="s">
        <v>1075</v>
      </c>
      <c r="O342" t="s">
        <v>1061</v>
      </c>
      <c r="P342" t="s">
        <v>1075</v>
      </c>
      <c r="Q342" t="s">
        <v>1061</v>
      </c>
      <c r="R342" t="s">
        <v>1075</v>
      </c>
      <c r="S342" t="s">
        <v>1061</v>
      </c>
      <c r="T342" t="s">
        <v>1075</v>
      </c>
      <c r="U342" t="s">
        <v>1061</v>
      </c>
      <c r="V342" t="s">
        <v>1075</v>
      </c>
      <c r="W342" t="s">
        <v>1061</v>
      </c>
      <c r="X342" t="s">
        <v>1075</v>
      </c>
      <c r="Y342" t="s">
        <v>1061</v>
      </c>
      <c r="Z342" t="s">
        <v>1075</v>
      </c>
      <c r="AA342" t="s">
        <v>1061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810</v>
      </c>
      <c r="I427" t="s">
        <v>1096</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1097</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1098</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1099</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4.5" outlineLevel="1" x14ac:dyDescent="0.35">
      <c r="A434" s="6"/>
      <c r="B434" s="7"/>
      <c r="C434" s="17"/>
      <c r="D434" s="17"/>
      <c r="E434" s="17"/>
      <c r="F434" s="26"/>
      <c r="G434" s="26" t="s">
        <v>812</v>
      </c>
      <c r="H434" t="s">
        <v>1097</v>
      </c>
      <c r="I434" t="s">
        <v>1098</v>
      </c>
      <c r="J434" t="s">
        <v>1099</v>
      </c>
      <c r="K434" t="s">
        <v>1061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1258</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1096</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4.5" outlineLevel="1" x14ac:dyDescent="0.35">
      <c r="A524" s="6"/>
      <c r="B524" s="7"/>
      <c r="C524" s="17"/>
      <c r="D524" s="17"/>
      <c r="E524" s="17"/>
      <c r="F524" s="26"/>
      <c r="G524" s="26" t="s">
        <v>60</v>
      </c>
      <c r="H524" t="s">
        <v>776</v>
      </c>
      <c r="I524" t="s">
        <v>1221</v>
      </c>
      <c r="J524" t="s">
        <v>1222</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4.5" outlineLevel="1" x14ac:dyDescent="0.3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4.5" outlineLevel="1" x14ac:dyDescent="0.3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4.5" outlineLevel="1" x14ac:dyDescent="0.3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4.5" outlineLevel="1" x14ac:dyDescent="0.3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4.5" outlineLevel="1" x14ac:dyDescent="0.3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4.5" outlineLevel="1" x14ac:dyDescent="0.3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4.5" outlineLevel="1" x14ac:dyDescent="0.3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4.5" outlineLevel="1" x14ac:dyDescent="0.3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4.5" outlineLevel="1" x14ac:dyDescent="0.3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4.5" outlineLevel="1" x14ac:dyDescent="0.3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4.5" outlineLevel="1" x14ac:dyDescent="0.3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4.5" outlineLevel="1" x14ac:dyDescent="0.3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4.5" outlineLevel="1" x14ac:dyDescent="0.3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4.5" outlineLevel="1" x14ac:dyDescent="0.3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4.5" outlineLevel="1" x14ac:dyDescent="0.3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4.5" outlineLevel="1" x14ac:dyDescent="0.3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4.5" outlineLevel="1" x14ac:dyDescent="0.3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4.5" outlineLevel="1" x14ac:dyDescent="0.3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4.5" outlineLevel="1" x14ac:dyDescent="0.3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4.5" outlineLevel="1" x14ac:dyDescent="0.3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4.5" outlineLevel="1" x14ac:dyDescent="0.3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4.5" outlineLevel="1" x14ac:dyDescent="0.3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4.5" outlineLevel="1" x14ac:dyDescent="0.3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4.5" outlineLevel="1" x14ac:dyDescent="0.3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4.5" outlineLevel="1" x14ac:dyDescent="0.3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4.5" outlineLevel="1" x14ac:dyDescent="0.3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4.5" outlineLevel="1" x14ac:dyDescent="0.3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4.5" outlineLevel="1" x14ac:dyDescent="0.3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4.5" outlineLevel="1" x14ac:dyDescent="0.3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4.5" outlineLevel="1" x14ac:dyDescent="0.3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4.5" outlineLevel="1" x14ac:dyDescent="0.3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4.5" outlineLevel="1" x14ac:dyDescent="0.3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4.5" outlineLevel="1" x14ac:dyDescent="0.3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4.5" outlineLevel="1" x14ac:dyDescent="0.3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1096</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4.5" outlineLevel="1" x14ac:dyDescent="0.35">
      <c r="A614" s="6"/>
      <c r="B614" s="7"/>
      <c r="C614" s="17"/>
      <c r="D614" s="17"/>
      <c r="E614" s="17"/>
      <c r="F614" s="26"/>
      <c r="G614" s="26" t="s">
        <v>814</v>
      </c>
      <c r="H614" t="s">
        <v>776</v>
      </c>
      <c r="I614" t="s">
        <v>1221</v>
      </c>
      <c r="J614" t="s">
        <v>1222</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4"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1235</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1169</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4"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1169</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4"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1259</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1220</v>
      </c>
      <c r="H775" s="17" t="s">
        <v>1260</v>
      </c>
      <c r="I775" s="17" t="s">
        <v>107</v>
      </c>
      <c r="J775" s="17" t="s">
        <v>108</v>
      </c>
      <c r="K775" s="17" t="s">
        <v>1261</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6" t="s">
        <v>354</v>
      </c>
      <c r="H778" s="196" t="s">
        <v>1221</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1262</v>
      </c>
      <c r="H779" s="197" t="s">
        <v>1222</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1093</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1224</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1223</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4"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1169</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4"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1169</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1077</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4"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1076</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4"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53"/>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53"/>
      <c r="I854" s="17"/>
      <c r="J854" s="954" t="s">
        <v>1056</v>
      </c>
      <c r="K854" s="952"/>
      <c r="L854" s="952"/>
      <c r="M854" s="952"/>
      <c r="N854" s="952"/>
      <c r="O854" s="952"/>
      <c r="P854" s="952"/>
      <c r="Q854" s="952"/>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53"/>
      <c r="I855" s="17"/>
      <c r="J855" s="23" t="s">
        <v>388</v>
      </c>
      <c r="K855" s="23" t="s">
        <v>56</v>
      </c>
      <c r="L855" s="23" t="s">
        <v>57</v>
      </c>
      <c r="M855" s="23" t="s">
        <v>58</v>
      </c>
      <c r="N855" s="23" t="s">
        <v>59</v>
      </c>
      <c r="O855" s="23" t="s">
        <v>890</v>
      </c>
      <c r="P855" s="23" t="s">
        <v>891</v>
      </c>
      <c r="Q855" s="23" t="s">
        <v>892</v>
      </c>
      <c r="R855" s="23" t="s">
        <v>1169</v>
      </c>
      <c r="S855" s="23"/>
      <c r="T855" s="128" t="s">
        <v>1038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4"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1249</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4"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4"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12" workbookViewId="0">
      <selection activeCell="M28" sqref="M28:M4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1281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1282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1283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1284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1302</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1303</v>
      </c>
      <c r="I27" s="13"/>
      <c r="J27" s="13"/>
      <c r="K27" s="13"/>
      <c r="L27" s="13"/>
      <c r="M27" s="13" t="s">
        <v>1304</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73">
        <f>MIN(364,INT((I28 - DATE(YEAR(I28),1,1))))</f>
        <v>59</v>
      </c>
      <c r="I28" s="775">
        <v>43525</v>
      </c>
      <c r="J28" s="13"/>
      <c r="K28" s="13"/>
      <c r="L28" s="13" t="s">
        <v>68</v>
      </c>
      <c r="M28" s="94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959</v>
      </c>
      <c r="M29" s="94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94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94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74</v>
      </c>
      <c r="M32" s="94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75</v>
      </c>
      <c r="M33" s="94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94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94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960</v>
      </c>
      <c r="M36" s="94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224</v>
      </c>
      <c r="M37" s="94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94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962</v>
      </c>
      <c r="M39" s="94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76</v>
      </c>
      <c r="M40" s="94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94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958</v>
      </c>
      <c r="M42" s="94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73</v>
      </c>
      <c r="M43" s="94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961</v>
      </c>
      <c r="M44" s="946">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3" t="s">
        <v>1285</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42" t="s">
        <v>1286</v>
      </c>
      <c r="I56" s="943" t="s">
        <v>1287</v>
      </c>
      <c r="J56" s="943" t="s">
        <v>1288</v>
      </c>
      <c r="O56" t="s">
        <v>1298</v>
      </c>
      <c r="P56" t="s">
        <v>1299</v>
      </c>
      <c r="Q56" t="s">
        <v>1262</v>
      </c>
      <c r="R56" t="s">
        <v>1300</v>
      </c>
      <c r="W56" s="16"/>
      <c r="X56" s="8"/>
      <c r="Y56" s="8"/>
      <c r="Z56" s="8"/>
    </row>
    <row r="57" spans="1:36" ht="12" customHeight="1" outlineLevel="1" x14ac:dyDescent="0.35">
      <c r="A57" s="6"/>
      <c r="B57" s="7"/>
      <c r="C57" s="17"/>
      <c r="D57" s="17"/>
      <c r="E57" s="17"/>
      <c r="F57" s="26"/>
      <c r="G57" s="503" t="s">
        <v>71</v>
      </c>
      <c r="H57" s="237">
        <v>0</v>
      </c>
      <c r="I57" s="237">
        <f>VLOOKUP(H57,$S$60:$T$63,2,FALSE)</f>
        <v>0</v>
      </c>
      <c r="J57" s="237">
        <v>250</v>
      </c>
      <c r="N57" t="s">
        <v>1297</v>
      </c>
      <c r="O57" s="944">
        <v>0.106</v>
      </c>
      <c r="P57" s="944">
        <v>0.27600000000000002</v>
      </c>
      <c r="Q57" s="945">
        <v>0.46</v>
      </c>
      <c r="R57" s="944">
        <v>0.16300000000000001</v>
      </c>
      <c r="W57" s="16"/>
      <c r="X57" s="8"/>
      <c r="Y57" s="8"/>
      <c r="Z57" s="8"/>
    </row>
    <row r="58" spans="1:36" ht="12" customHeight="1" outlineLevel="1" x14ac:dyDescent="0.35">
      <c r="A58" s="6"/>
      <c r="B58" s="7"/>
      <c r="C58" s="17"/>
      <c r="D58" s="17"/>
      <c r="E58" s="17"/>
      <c r="F58" s="26"/>
      <c r="G58" s="504" t="s">
        <v>72</v>
      </c>
      <c r="H58" s="237">
        <v>0</v>
      </c>
      <c r="I58" s="237">
        <f t="shared" ref="I58:I92" si="0">VLOOKUP(H58,$S$60:$T$63,2,FALSE)</f>
        <v>0</v>
      </c>
      <c r="J58" s="237">
        <v>250</v>
      </c>
      <c r="N58" t="s">
        <v>1301</v>
      </c>
      <c r="O58">
        <v>0</v>
      </c>
      <c r="P58">
        <v>1</v>
      </c>
      <c r="Q58">
        <v>1</v>
      </c>
      <c r="R58">
        <f>0.46/(0.21+0.46)</f>
        <v>0.68656716417910446</v>
      </c>
      <c r="W58" s="16"/>
      <c r="X58" s="8"/>
      <c r="Y58" s="8"/>
      <c r="Z58" s="8"/>
    </row>
    <row r="59" spans="1:36" ht="12" customHeight="1" outlineLevel="1" x14ac:dyDescent="0.35">
      <c r="A59" s="6"/>
      <c r="B59" s="7"/>
      <c r="C59" s="17"/>
      <c r="D59" s="17"/>
      <c r="E59" s="17"/>
      <c r="F59" s="26"/>
      <c r="G59" s="504" t="s">
        <v>831</v>
      </c>
      <c r="H59" s="237">
        <v>0</v>
      </c>
      <c r="I59" s="237">
        <f t="shared" si="0"/>
        <v>0</v>
      </c>
      <c r="J59" s="237">
        <v>250</v>
      </c>
      <c r="O59" t="s">
        <v>1294</v>
      </c>
      <c r="P59" t="s">
        <v>1222</v>
      </c>
      <c r="Q59" t="s">
        <v>1295</v>
      </c>
      <c r="R59" t="s">
        <v>1296</v>
      </c>
      <c r="S59" t="s">
        <v>78</v>
      </c>
      <c r="T59" t="s">
        <v>1289</v>
      </c>
      <c r="W59" s="16"/>
      <c r="X59" s="8"/>
      <c r="Y59" s="8"/>
      <c r="Z59" s="8"/>
    </row>
    <row r="60" spans="1:36" ht="12" customHeight="1" outlineLevel="1" x14ac:dyDescent="0.35">
      <c r="A60" s="6"/>
      <c r="B60" s="7"/>
      <c r="C60" s="17"/>
      <c r="D60" s="17"/>
      <c r="E60" s="17"/>
      <c r="F60" s="26"/>
      <c r="G60" s="504" t="s">
        <v>68</v>
      </c>
      <c r="H60" s="237">
        <f>$S$60</f>
        <v>30.4434</v>
      </c>
      <c r="I60" s="237">
        <f t="shared" si="0"/>
        <v>0.7252803563333925</v>
      </c>
      <c r="J60" s="237">
        <v>250</v>
      </c>
      <c r="N60" t="s">
        <v>1290</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4" t="s">
        <v>959</v>
      </c>
      <c r="H61" s="237">
        <f>$S$60</f>
        <v>30.4434</v>
      </c>
      <c r="I61" s="237">
        <f t="shared" si="0"/>
        <v>0.7252803563333925</v>
      </c>
      <c r="J61" s="237">
        <v>250</v>
      </c>
      <c r="N61" t="s">
        <v>1291</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4" t="s">
        <v>66</v>
      </c>
      <c r="H62" s="237">
        <f>$S$62</f>
        <v>0</v>
      </c>
      <c r="I62" s="237">
        <f t="shared" si="0"/>
        <v>0</v>
      </c>
      <c r="J62" s="237">
        <v>250</v>
      </c>
      <c r="N62" t="s">
        <v>1292</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4" t="s">
        <v>70</v>
      </c>
      <c r="H63" s="237">
        <f>$S$60</f>
        <v>30.4434</v>
      </c>
      <c r="I63" s="237">
        <f t="shared" si="0"/>
        <v>0.7252803563333925</v>
      </c>
      <c r="J63" s="237">
        <v>250</v>
      </c>
      <c r="N63" t="s">
        <v>1293</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4" t="s">
        <v>74</v>
      </c>
      <c r="H64" s="237">
        <f>$S$62</f>
        <v>0</v>
      </c>
      <c r="I64" s="237">
        <f t="shared" si="0"/>
        <v>0</v>
      </c>
      <c r="J64" s="237">
        <v>250</v>
      </c>
      <c r="W64" s="16"/>
      <c r="X64" s="8"/>
      <c r="Y64" s="8"/>
      <c r="Z64" s="8"/>
    </row>
    <row r="65" spans="1:26" ht="12" customHeight="1" outlineLevel="1" x14ac:dyDescent="0.35">
      <c r="A65" s="6"/>
      <c r="B65" s="7"/>
      <c r="C65" s="17"/>
      <c r="D65" s="17"/>
      <c r="E65" s="17"/>
      <c r="F65" s="26"/>
      <c r="G65" s="504" t="s">
        <v>349</v>
      </c>
      <c r="H65" s="237">
        <v>0</v>
      </c>
      <c r="I65" s="237">
        <f t="shared" si="0"/>
        <v>0</v>
      </c>
      <c r="J65" s="237">
        <v>250</v>
      </c>
      <c r="W65" s="16"/>
      <c r="X65" s="8"/>
      <c r="Y65" s="8"/>
      <c r="Z65" s="8"/>
    </row>
    <row r="66" spans="1:26" ht="12" customHeight="1" outlineLevel="1" x14ac:dyDescent="0.35">
      <c r="A66" s="6"/>
      <c r="B66" s="7"/>
      <c r="C66" s="17"/>
      <c r="D66" s="17"/>
      <c r="E66" s="17"/>
      <c r="F66" s="26"/>
      <c r="G66" s="504" t="s">
        <v>1032</v>
      </c>
      <c r="H66" s="237">
        <v>0</v>
      </c>
      <c r="I66" s="237">
        <f t="shared" si="0"/>
        <v>0</v>
      </c>
      <c r="J66" s="237">
        <v>250</v>
      </c>
      <c r="W66" s="16"/>
      <c r="X66" s="8"/>
      <c r="Y66" s="8"/>
      <c r="Z66" s="8"/>
    </row>
    <row r="67" spans="1:26" ht="12" customHeight="1" outlineLevel="1" x14ac:dyDescent="0.35">
      <c r="A67" s="6"/>
      <c r="B67" s="7"/>
      <c r="C67" s="17"/>
      <c r="D67" s="17"/>
      <c r="E67" s="17"/>
      <c r="F67" s="26"/>
      <c r="G67" s="504" t="s">
        <v>232</v>
      </c>
      <c r="H67" s="237">
        <v>0</v>
      </c>
      <c r="I67" s="237">
        <f t="shared" si="0"/>
        <v>0</v>
      </c>
      <c r="J67" s="237">
        <v>250</v>
      </c>
      <c r="W67" s="16"/>
      <c r="X67" s="8"/>
      <c r="Y67" s="8"/>
      <c r="Z67" s="8"/>
    </row>
    <row r="68" spans="1:26" ht="12" customHeight="1" outlineLevel="1" x14ac:dyDescent="0.35">
      <c r="A68" s="6"/>
      <c r="B68" s="7"/>
      <c r="C68" s="17"/>
      <c r="D68" s="17"/>
      <c r="E68" s="17"/>
      <c r="F68" s="26"/>
      <c r="G68" s="504" t="s">
        <v>75</v>
      </c>
      <c r="H68" s="237">
        <f t="shared" ref="H68:H69" si="3">$S$62</f>
        <v>0</v>
      </c>
      <c r="I68" s="237">
        <f t="shared" si="0"/>
        <v>0</v>
      </c>
      <c r="J68" s="237">
        <v>250</v>
      </c>
      <c r="W68" s="16"/>
      <c r="X68" s="8"/>
      <c r="Y68" s="8"/>
      <c r="Z68" s="8"/>
    </row>
    <row r="69" spans="1:26" ht="12" customHeight="1" outlineLevel="1" x14ac:dyDescent="0.35">
      <c r="A69" s="6"/>
      <c r="B69" s="7"/>
      <c r="C69" s="17"/>
      <c r="D69" s="17"/>
      <c r="E69" s="17"/>
      <c r="F69" s="26"/>
      <c r="G69" s="504" t="s">
        <v>69</v>
      </c>
      <c r="H69" s="237">
        <f t="shared" si="3"/>
        <v>0</v>
      </c>
      <c r="I69" s="237">
        <f t="shared" si="0"/>
        <v>0</v>
      </c>
      <c r="J69" s="237">
        <v>250</v>
      </c>
      <c r="W69" s="16"/>
      <c r="X69" s="8"/>
      <c r="Y69" s="8"/>
      <c r="Z69" s="8"/>
    </row>
    <row r="70" spans="1:26" ht="12" customHeight="1" outlineLevel="1" x14ac:dyDescent="0.35">
      <c r="A70" s="6"/>
      <c r="B70" s="7"/>
      <c r="C70" s="17"/>
      <c r="D70" s="17"/>
      <c r="E70" s="17"/>
      <c r="F70" s="26"/>
      <c r="G70" s="504" t="s">
        <v>348</v>
      </c>
      <c r="H70" s="237">
        <v>0</v>
      </c>
      <c r="I70" s="237">
        <f t="shared" si="0"/>
        <v>0</v>
      </c>
      <c r="J70" s="237">
        <v>250</v>
      </c>
      <c r="W70" s="16"/>
      <c r="X70" s="8"/>
      <c r="Y70" s="8"/>
      <c r="Z70" s="8"/>
    </row>
    <row r="71" spans="1:26" ht="12" customHeight="1" outlineLevel="1" x14ac:dyDescent="0.35">
      <c r="A71" s="6"/>
      <c r="B71" s="7"/>
      <c r="C71" s="17"/>
      <c r="D71" s="17"/>
      <c r="E71" s="17"/>
      <c r="F71" s="26"/>
      <c r="G71" s="504" t="s">
        <v>67</v>
      </c>
      <c r="H71" s="237">
        <f t="shared" ref="H71:H73" si="4">$S$60</f>
        <v>30.4434</v>
      </c>
      <c r="I71" s="237">
        <f t="shared" si="0"/>
        <v>0.7252803563333925</v>
      </c>
      <c r="J71" s="237">
        <v>250</v>
      </c>
      <c r="W71" s="16"/>
      <c r="X71" s="8"/>
      <c r="Y71" s="8"/>
      <c r="Z71" s="8"/>
    </row>
    <row r="72" spans="1:26" ht="12" customHeight="1" outlineLevel="1" x14ac:dyDescent="0.35">
      <c r="A72" s="6"/>
      <c r="B72" s="7"/>
      <c r="C72" s="17"/>
      <c r="D72" s="17"/>
      <c r="E72" s="17"/>
      <c r="F72" s="26"/>
      <c r="G72" s="504" t="s">
        <v>960</v>
      </c>
      <c r="H72" s="237">
        <f t="shared" si="4"/>
        <v>30.4434</v>
      </c>
      <c r="I72" s="237">
        <f t="shared" si="0"/>
        <v>0.7252803563333925</v>
      </c>
      <c r="J72" s="237">
        <v>250</v>
      </c>
      <c r="W72" s="16"/>
      <c r="X72" s="8"/>
      <c r="Y72" s="8"/>
      <c r="Z72" s="8"/>
    </row>
    <row r="73" spans="1:26" ht="12" customHeight="1" outlineLevel="1" x14ac:dyDescent="0.35">
      <c r="A73" s="6"/>
      <c r="B73" s="7"/>
      <c r="C73" s="17"/>
      <c r="D73" s="17"/>
      <c r="E73" s="17"/>
      <c r="F73" s="26"/>
      <c r="G73" s="504" t="s">
        <v>224</v>
      </c>
      <c r="H73" s="237">
        <f t="shared" si="4"/>
        <v>30.4434</v>
      </c>
      <c r="I73" s="237">
        <f t="shared" si="0"/>
        <v>0.7252803563333925</v>
      </c>
      <c r="J73" s="237">
        <v>250</v>
      </c>
      <c r="W73" s="16"/>
      <c r="X73" s="8"/>
      <c r="Y73" s="8"/>
      <c r="Z73" s="8"/>
    </row>
    <row r="74" spans="1:26" ht="12" customHeight="1" outlineLevel="1" x14ac:dyDescent="0.35">
      <c r="A74" s="6"/>
      <c r="B74" s="7"/>
      <c r="C74" s="17"/>
      <c r="D74" s="17"/>
      <c r="E74" s="17"/>
      <c r="F74" s="26"/>
      <c r="G74" s="504" t="s">
        <v>64</v>
      </c>
      <c r="H74" s="237">
        <f>$S$61</f>
        <v>11.342700000000001</v>
      </c>
      <c r="I74" s="237">
        <f t="shared" si="0"/>
        <v>0.55744578438180181</v>
      </c>
      <c r="J74" s="237">
        <v>250</v>
      </c>
      <c r="W74" s="16"/>
      <c r="X74" s="8"/>
      <c r="Y74" s="8"/>
      <c r="Z74" s="8"/>
    </row>
    <row r="75" spans="1:26" ht="12" customHeight="1" outlineLevel="1" x14ac:dyDescent="0.35">
      <c r="A75" s="6"/>
      <c r="B75" s="7"/>
      <c r="C75" s="17"/>
      <c r="D75" s="17"/>
      <c r="E75" s="17"/>
      <c r="F75" s="26"/>
      <c r="G75" s="504" t="s">
        <v>962</v>
      </c>
      <c r="H75" s="237">
        <f>$S$61</f>
        <v>11.342700000000001</v>
      </c>
      <c r="I75" s="237">
        <f t="shared" si="0"/>
        <v>0.55744578438180181</v>
      </c>
      <c r="J75" s="237">
        <v>250</v>
      </c>
      <c r="W75" s="16"/>
      <c r="X75" s="8"/>
      <c r="Y75" s="8"/>
      <c r="Z75" s="8"/>
    </row>
    <row r="76" spans="1:26" ht="12" customHeight="1" outlineLevel="1" x14ac:dyDescent="0.35">
      <c r="A76" s="6"/>
      <c r="B76" s="7"/>
      <c r="C76" s="17"/>
      <c r="D76" s="17"/>
      <c r="E76" s="17"/>
      <c r="F76" s="26"/>
      <c r="G76" s="504" t="s">
        <v>350</v>
      </c>
      <c r="H76" s="237">
        <v>0</v>
      </c>
      <c r="I76" s="237">
        <f t="shared" si="0"/>
        <v>0</v>
      </c>
      <c r="J76" s="237">
        <v>250</v>
      </c>
      <c r="W76" s="16"/>
      <c r="X76" s="8"/>
      <c r="Y76" s="8"/>
      <c r="Z76" s="8"/>
    </row>
    <row r="77" spans="1:26" ht="12" customHeight="1" outlineLevel="1" x14ac:dyDescent="0.35">
      <c r="A77" s="6"/>
      <c r="B77" s="7"/>
      <c r="C77" s="17"/>
      <c r="D77" s="17"/>
      <c r="E77" s="17"/>
      <c r="F77" s="26"/>
      <c r="G77" s="504" t="s">
        <v>1165</v>
      </c>
      <c r="H77" s="237">
        <v>0</v>
      </c>
      <c r="I77" s="237">
        <f t="shared" si="0"/>
        <v>0</v>
      </c>
      <c r="J77" s="237">
        <v>250</v>
      </c>
      <c r="W77" s="16"/>
      <c r="X77" s="8"/>
      <c r="Y77" s="8"/>
      <c r="Z77" s="8"/>
    </row>
    <row r="78" spans="1:26" ht="12" customHeight="1" outlineLevel="1" x14ac:dyDescent="0.35">
      <c r="A78" s="6"/>
      <c r="B78" s="7"/>
      <c r="C78" s="17"/>
      <c r="D78" s="17"/>
      <c r="E78" s="17"/>
      <c r="F78" s="26"/>
      <c r="G78" s="504" t="s">
        <v>77</v>
      </c>
      <c r="H78" s="237">
        <v>0</v>
      </c>
      <c r="I78" s="237">
        <f t="shared" si="0"/>
        <v>0</v>
      </c>
      <c r="J78" s="237">
        <v>250</v>
      </c>
      <c r="W78" s="16"/>
      <c r="X78" s="8"/>
      <c r="Y78" s="8"/>
      <c r="Z78" s="8"/>
    </row>
    <row r="79" spans="1:26" ht="12" customHeight="1" outlineLevel="1" x14ac:dyDescent="0.35">
      <c r="A79" s="6"/>
      <c r="B79" s="7"/>
      <c r="C79" s="17"/>
      <c r="D79" s="17"/>
      <c r="E79" s="17"/>
      <c r="F79" s="26"/>
      <c r="G79" s="504" t="s">
        <v>351</v>
      </c>
      <c r="H79" s="237">
        <v>0</v>
      </c>
      <c r="I79" s="237">
        <f t="shared" si="0"/>
        <v>0</v>
      </c>
      <c r="J79" s="237">
        <v>250</v>
      </c>
      <c r="W79" s="16"/>
      <c r="X79" s="8"/>
      <c r="Y79" s="8"/>
      <c r="Z79" s="8"/>
    </row>
    <row r="80" spans="1:26" ht="12" customHeight="1" outlineLevel="1" x14ac:dyDescent="0.35">
      <c r="A80" s="6"/>
      <c r="B80" s="7"/>
      <c r="C80" s="17"/>
      <c r="D80" s="17"/>
      <c r="E80" s="17"/>
      <c r="F80" s="26"/>
      <c r="G80" s="504" t="s">
        <v>1033</v>
      </c>
      <c r="H80" s="237">
        <v>0</v>
      </c>
      <c r="I80" s="237">
        <f t="shared" si="0"/>
        <v>0</v>
      </c>
      <c r="J80" s="237">
        <v>250</v>
      </c>
      <c r="W80" s="16"/>
      <c r="X80" s="8"/>
      <c r="Y80" s="8"/>
      <c r="Z80" s="8"/>
    </row>
    <row r="81" spans="1:26" ht="12" customHeight="1" outlineLevel="1" x14ac:dyDescent="0.35">
      <c r="A81" s="6"/>
      <c r="B81" s="7"/>
      <c r="C81" s="17"/>
      <c r="D81" s="17"/>
      <c r="E81" s="17"/>
      <c r="F81" s="26"/>
      <c r="G81" s="504" t="s">
        <v>231</v>
      </c>
      <c r="H81" s="237">
        <v>0</v>
      </c>
      <c r="I81" s="237">
        <f t="shared" si="0"/>
        <v>0</v>
      </c>
      <c r="J81" s="237">
        <v>250</v>
      </c>
      <c r="W81" s="16"/>
      <c r="X81" s="8"/>
      <c r="Y81" s="8"/>
      <c r="Z81" s="8"/>
    </row>
    <row r="82" spans="1:26" ht="12" customHeight="1" outlineLevel="1" x14ac:dyDescent="0.35">
      <c r="A82" s="6"/>
      <c r="B82" s="7"/>
      <c r="C82" s="17"/>
      <c r="D82" s="17"/>
      <c r="E82" s="17"/>
      <c r="F82" s="26"/>
      <c r="G82" s="504" t="s">
        <v>352</v>
      </c>
      <c r="H82" s="237">
        <v>0</v>
      </c>
      <c r="I82" s="237">
        <f t="shared" si="0"/>
        <v>0</v>
      </c>
      <c r="J82" s="237">
        <v>250</v>
      </c>
      <c r="W82" s="16"/>
      <c r="X82" s="8"/>
      <c r="Y82" s="8"/>
      <c r="Z82" s="8"/>
    </row>
    <row r="83" spans="1:26" ht="12" customHeight="1" outlineLevel="1" x14ac:dyDescent="0.35">
      <c r="A83" s="6"/>
      <c r="B83" s="7"/>
      <c r="C83" s="17"/>
      <c r="D83" s="17"/>
      <c r="E83" s="17"/>
      <c r="F83" s="26"/>
      <c r="G83" s="504" t="s">
        <v>1034</v>
      </c>
      <c r="H83" s="237">
        <v>0</v>
      </c>
      <c r="I83" s="237">
        <f t="shared" si="0"/>
        <v>0</v>
      </c>
      <c r="J83" s="237">
        <v>250</v>
      </c>
      <c r="W83" s="16"/>
      <c r="X83" s="8"/>
      <c r="Y83" s="8"/>
      <c r="Z83" s="8"/>
    </row>
    <row r="84" spans="1:26" ht="12" customHeight="1" outlineLevel="1" x14ac:dyDescent="0.35">
      <c r="A84" s="6"/>
      <c r="B84" s="7"/>
      <c r="C84" s="17"/>
      <c r="D84" s="17"/>
      <c r="E84" s="17"/>
      <c r="F84" s="26"/>
      <c r="G84" s="504" t="s">
        <v>229</v>
      </c>
      <c r="H84" s="237">
        <v>0</v>
      </c>
      <c r="I84" s="237">
        <f t="shared" si="0"/>
        <v>0</v>
      </c>
      <c r="J84" s="237">
        <v>250</v>
      </c>
      <c r="W84" s="16"/>
      <c r="X84" s="8"/>
      <c r="Y84" s="8"/>
      <c r="Z84" s="8"/>
    </row>
    <row r="85" spans="1:26" ht="12" customHeight="1" outlineLevel="1" x14ac:dyDescent="0.35">
      <c r="A85" s="6"/>
      <c r="B85" s="7"/>
      <c r="C85" s="17"/>
      <c r="D85" s="17"/>
      <c r="E85" s="17"/>
      <c r="F85" s="26"/>
      <c r="G85" s="504" t="s">
        <v>76</v>
      </c>
      <c r="H85" s="237">
        <f>$S$62</f>
        <v>0</v>
      </c>
      <c r="I85" s="237">
        <f t="shared" si="0"/>
        <v>0</v>
      </c>
      <c r="J85" s="237">
        <v>250</v>
      </c>
      <c r="W85" s="16"/>
      <c r="X85" s="8"/>
      <c r="Y85" s="8"/>
      <c r="Z85" s="8"/>
    </row>
    <row r="86" spans="1:26" ht="12" customHeight="1" outlineLevel="1" x14ac:dyDescent="0.35">
      <c r="A86" s="6"/>
      <c r="B86" s="7"/>
      <c r="C86" s="17"/>
      <c r="D86" s="17"/>
      <c r="E86" s="17"/>
      <c r="F86" s="26"/>
      <c r="G86" s="504" t="s">
        <v>65</v>
      </c>
      <c r="H86" s="237">
        <f t="shared" ref="H86:H87" si="5">$S$60</f>
        <v>30.4434</v>
      </c>
      <c r="I86" s="237">
        <f t="shared" si="0"/>
        <v>0.7252803563333925</v>
      </c>
      <c r="J86" s="237">
        <v>250</v>
      </c>
      <c r="W86" s="16"/>
      <c r="X86" s="8"/>
      <c r="Y86" s="8"/>
      <c r="Z86" s="8"/>
    </row>
    <row r="87" spans="1:26" ht="12" customHeight="1" outlineLevel="1" x14ac:dyDescent="0.35">
      <c r="A87" s="6"/>
      <c r="B87" s="7"/>
      <c r="C87" s="17"/>
      <c r="D87" s="17"/>
      <c r="E87" s="17"/>
      <c r="F87" s="26"/>
      <c r="G87" s="504" t="s">
        <v>958</v>
      </c>
      <c r="H87" s="237">
        <f t="shared" si="5"/>
        <v>30.4434</v>
      </c>
      <c r="I87" s="237">
        <f t="shared" si="0"/>
        <v>0.7252803563333925</v>
      </c>
      <c r="J87" s="237">
        <v>250</v>
      </c>
      <c r="W87" s="16"/>
      <c r="X87" s="8"/>
      <c r="Y87" s="8"/>
      <c r="Z87" s="8"/>
    </row>
    <row r="88" spans="1:26" ht="12" customHeight="1" outlineLevel="1" x14ac:dyDescent="0.35">
      <c r="A88" s="6"/>
      <c r="B88" s="7"/>
      <c r="C88" s="17"/>
      <c r="D88" s="17"/>
      <c r="E88" s="17"/>
      <c r="F88" s="26"/>
      <c r="G88" s="504" t="s">
        <v>353</v>
      </c>
      <c r="H88" s="237">
        <v>0</v>
      </c>
      <c r="I88" s="237">
        <f t="shared" si="0"/>
        <v>0</v>
      </c>
      <c r="J88" s="237">
        <v>250</v>
      </c>
      <c r="W88" s="16"/>
      <c r="X88" s="8"/>
      <c r="Y88" s="8"/>
      <c r="Z88" s="8"/>
    </row>
    <row r="89" spans="1:26" ht="12" customHeight="1" outlineLevel="1" x14ac:dyDescent="0.35">
      <c r="A89" s="6"/>
      <c r="B89" s="7"/>
      <c r="C89" s="17"/>
      <c r="D89" s="17"/>
      <c r="E89" s="17"/>
      <c r="F89" s="26"/>
      <c r="G89" s="504" t="s">
        <v>1035</v>
      </c>
      <c r="H89" s="237">
        <v>0</v>
      </c>
      <c r="I89" s="237">
        <f t="shared" si="0"/>
        <v>0</v>
      </c>
      <c r="J89" s="237">
        <v>250</v>
      </c>
      <c r="W89" s="16"/>
      <c r="X89" s="8"/>
      <c r="Y89" s="8"/>
      <c r="Z89" s="8"/>
    </row>
    <row r="90" spans="1:26" ht="12" customHeight="1" outlineLevel="1" x14ac:dyDescent="0.35">
      <c r="A90" s="6"/>
      <c r="B90" s="7"/>
      <c r="C90" s="17"/>
      <c r="D90" s="17"/>
      <c r="E90" s="17"/>
      <c r="F90" s="26"/>
      <c r="G90" s="504" t="s">
        <v>230</v>
      </c>
      <c r="H90" s="237">
        <v>0</v>
      </c>
      <c r="I90" s="237">
        <f t="shared" si="0"/>
        <v>0</v>
      </c>
      <c r="J90" s="237">
        <v>250</v>
      </c>
      <c r="W90" s="16"/>
      <c r="X90" s="8"/>
      <c r="Y90" s="8"/>
      <c r="Z90" s="8"/>
    </row>
    <row r="91" spans="1:26" ht="12" customHeight="1" outlineLevel="1" x14ac:dyDescent="0.35">
      <c r="A91" s="6"/>
      <c r="B91" s="7"/>
      <c r="C91" s="17"/>
      <c r="D91" s="17"/>
      <c r="E91" s="17"/>
      <c r="F91" s="26"/>
      <c r="G91" s="504" t="s">
        <v>73</v>
      </c>
      <c r="H91" s="237">
        <f t="shared" ref="H91:H92" si="6">$S$61</f>
        <v>11.342700000000001</v>
      </c>
      <c r="I91" s="237">
        <f t="shared" si="0"/>
        <v>0.55744578438180181</v>
      </c>
      <c r="J91" s="237">
        <v>250</v>
      </c>
      <c r="W91" s="16"/>
      <c r="X91" s="8"/>
      <c r="Y91" s="8"/>
      <c r="Z91" s="8"/>
    </row>
    <row r="92" spans="1:26" outlineLevel="1" x14ac:dyDescent="0.35">
      <c r="A92" s="6"/>
      <c r="B92" s="7"/>
      <c r="C92" s="17"/>
      <c r="D92" s="17"/>
      <c r="E92" s="17"/>
      <c r="F92" s="36"/>
      <c r="G92" s="505" t="s">
        <v>961</v>
      </c>
      <c r="H92" s="237">
        <f t="shared" si="6"/>
        <v>11.342700000000001</v>
      </c>
      <c r="I92" s="237">
        <f t="shared" si="0"/>
        <v>0.55744578438180181</v>
      </c>
      <c r="J92" s="237">
        <v>250</v>
      </c>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2"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abSelected="1" topLeftCell="A318"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1169</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3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1170</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0.35</v>
      </c>
      <c r="L325" s="625">
        <v>0.35</v>
      </c>
      <c r="M325" s="625">
        <v>0.35</v>
      </c>
      <c r="N325" s="625">
        <v>0.35</v>
      </c>
      <c r="O325" s="625">
        <v>0.35</v>
      </c>
      <c r="P325" s="625">
        <v>0.35</v>
      </c>
      <c r="Q325" s="625">
        <v>0.35</v>
      </c>
      <c r="R325" s="625">
        <v>0.35</v>
      </c>
      <c r="S325" s="625">
        <v>0.35</v>
      </c>
      <c r="T325" s="625">
        <v>0.35</v>
      </c>
      <c r="U325" s="108"/>
      <c r="V325" s="108"/>
      <c r="W325" s="16"/>
      <c r="X325" s="8"/>
    </row>
    <row r="326" spans="1:24" x14ac:dyDescent="0.35">
      <c r="A326" s="165"/>
      <c r="B326" s="7"/>
      <c r="C326" s="17"/>
      <c r="D326" s="12"/>
      <c r="E326" s="17"/>
      <c r="F326" s="13"/>
      <c r="G326" s="79"/>
      <c r="H326" s="76"/>
      <c r="I326" s="13"/>
      <c r="J326" s="699" t="str">
        <f t="shared" ref="J326:J341" si="23">G22</f>
        <v>bd</v>
      </c>
      <c r="K326" s="625">
        <v>0.35</v>
      </c>
      <c r="L326" s="625">
        <v>0.35</v>
      </c>
      <c r="M326" s="625">
        <v>0.35</v>
      </c>
      <c r="N326" s="625">
        <v>0.35</v>
      </c>
      <c r="O326" s="625">
        <v>0.35</v>
      </c>
      <c r="P326" s="625">
        <v>0.35</v>
      </c>
      <c r="Q326" s="625">
        <v>0.35</v>
      </c>
      <c r="R326" s="625">
        <v>0.35</v>
      </c>
      <c r="S326" s="625">
        <v>0.35</v>
      </c>
      <c r="T326" s="625">
        <v>0.35</v>
      </c>
      <c r="U326" s="108"/>
      <c r="V326" s="108"/>
      <c r="W326" s="16"/>
      <c r="X326" s="8"/>
    </row>
    <row r="327" spans="1:24" x14ac:dyDescent="0.35">
      <c r="A327" s="165"/>
      <c r="B327" s="7"/>
      <c r="C327" s="17"/>
      <c r="D327" s="12"/>
      <c r="E327" s="17"/>
      <c r="F327" s="13"/>
      <c r="G327" s="79"/>
      <c r="H327" s="76"/>
      <c r="I327" s="13"/>
      <c r="J327" s="699" t="str">
        <f t="shared" si="23"/>
        <v>f</v>
      </c>
      <c r="K327" s="625">
        <v>0.35</v>
      </c>
      <c r="L327" s="625">
        <v>0.35</v>
      </c>
      <c r="M327" s="625">
        <v>0.35</v>
      </c>
      <c r="N327" s="625">
        <v>0.35</v>
      </c>
      <c r="O327" s="625">
        <v>0.35</v>
      </c>
      <c r="P327" s="625">
        <v>0.35</v>
      </c>
      <c r="Q327" s="625">
        <v>0.35</v>
      </c>
      <c r="R327" s="625">
        <v>0.35</v>
      </c>
      <c r="S327" s="625">
        <v>0.35</v>
      </c>
      <c r="T327" s="625">
        <v>0.35</v>
      </c>
      <c r="U327" s="108"/>
      <c r="V327" s="108"/>
      <c r="W327" s="16"/>
      <c r="X327" s="8"/>
    </row>
    <row r="328" spans="1:24" x14ac:dyDescent="0.35">
      <c r="A328" s="165"/>
      <c r="B328" s="7"/>
      <c r="C328" s="17"/>
      <c r="D328" s="12"/>
      <c r="E328" s="17"/>
      <c r="F328" s="13"/>
      <c r="G328" s="79"/>
      <c r="H328" s="76"/>
      <c r="I328" s="13"/>
      <c r="J328" s="699" t="str">
        <f t="shared" si="23"/>
        <v>h</v>
      </c>
      <c r="K328" s="625">
        <v>0.35</v>
      </c>
      <c r="L328" s="625">
        <v>0.35</v>
      </c>
      <c r="M328" s="625">
        <v>0.35</v>
      </c>
      <c r="N328" s="625">
        <v>0.35</v>
      </c>
      <c r="O328" s="625">
        <v>0.35</v>
      </c>
      <c r="P328" s="625">
        <v>0.35</v>
      </c>
      <c r="Q328" s="625">
        <v>0.35</v>
      </c>
      <c r="R328" s="625">
        <v>0.35</v>
      </c>
      <c r="S328" s="625">
        <v>0.35</v>
      </c>
      <c r="T328" s="625">
        <v>0.35</v>
      </c>
      <c r="U328" s="108"/>
      <c r="V328" s="108"/>
      <c r="W328" s="16"/>
      <c r="X328" s="8"/>
    </row>
    <row r="329" spans="1:24" x14ac:dyDescent="0.35">
      <c r="A329" s="165"/>
      <c r="B329" s="7"/>
      <c r="C329" s="17"/>
      <c r="D329" s="12"/>
      <c r="E329" s="17"/>
      <c r="F329" s="13"/>
      <c r="G329" s="79"/>
      <c r="H329" s="76"/>
      <c r="I329" s="13"/>
      <c r="J329" s="699" t="str">
        <f t="shared" si="23"/>
        <v>i</v>
      </c>
      <c r="K329" s="625">
        <v>0.35</v>
      </c>
      <c r="L329" s="625">
        <v>0.35</v>
      </c>
      <c r="M329" s="625">
        <v>0.35</v>
      </c>
      <c r="N329" s="625">
        <v>0.35</v>
      </c>
      <c r="O329" s="625">
        <v>0.35</v>
      </c>
      <c r="P329" s="625">
        <v>0.35</v>
      </c>
      <c r="Q329" s="625">
        <v>0.35</v>
      </c>
      <c r="R329" s="625">
        <v>0.35</v>
      </c>
      <c r="S329" s="625">
        <v>0.35</v>
      </c>
      <c r="T329" s="625">
        <v>0.35</v>
      </c>
      <c r="U329" s="108"/>
      <c r="V329" s="108"/>
      <c r="W329" s="16"/>
      <c r="X329" s="8"/>
    </row>
    <row r="330" spans="1:24" x14ac:dyDescent="0.35">
      <c r="A330" s="165"/>
      <c r="B330" s="7"/>
      <c r="C330" s="17"/>
      <c r="D330" s="12"/>
      <c r="E330" s="17"/>
      <c r="F330" s="13"/>
      <c r="G330" s="79"/>
      <c r="H330" s="76"/>
      <c r="I330" s="13"/>
      <c r="J330" s="699" t="str">
        <f t="shared" si="23"/>
        <v>k</v>
      </c>
      <c r="K330" s="625">
        <v>0.35</v>
      </c>
      <c r="L330" s="625">
        <v>0.35</v>
      </c>
      <c r="M330" s="625">
        <v>0.35</v>
      </c>
      <c r="N330" s="625">
        <v>0.35</v>
      </c>
      <c r="O330" s="625">
        <v>0.35</v>
      </c>
      <c r="P330" s="625">
        <v>0.35</v>
      </c>
      <c r="Q330" s="625">
        <v>0.35</v>
      </c>
      <c r="R330" s="625">
        <v>0.35</v>
      </c>
      <c r="S330" s="625">
        <v>0.35</v>
      </c>
      <c r="T330" s="625">
        <v>0.35</v>
      </c>
      <c r="U330" s="108"/>
      <c r="V330" s="108"/>
      <c r="W330" s="16"/>
      <c r="X330" s="8"/>
    </row>
    <row r="331" spans="1:24" x14ac:dyDescent="0.35">
      <c r="A331" s="165"/>
      <c r="B331" s="7"/>
      <c r="C331" s="17"/>
      <c r="D331" s="12"/>
      <c r="E331" s="17"/>
      <c r="F331" s="13"/>
      <c r="G331" s="79"/>
      <c r="H331" s="76"/>
      <c r="I331" s="13"/>
      <c r="J331" s="699" t="str">
        <f t="shared" si="23"/>
        <v>l</v>
      </c>
      <c r="K331" s="625">
        <v>0.35</v>
      </c>
      <c r="L331" s="625">
        <v>0.35</v>
      </c>
      <c r="M331" s="625">
        <v>0.35</v>
      </c>
      <c r="N331" s="625">
        <v>0.35</v>
      </c>
      <c r="O331" s="625">
        <v>0.35</v>
      </c>
      <c r="P331" s="625">
        <v>0.35</v>
      </c>
      <c r="Q331" s="625">
        <v>0.35</v>
      </c>
      <c r="R331" s="625">
        <v>0.35</v>
      </c>
      <c r="S331" s="625">
        <v>0.35</v>
      </c>
      <c r="T331" s="625">
        <v>0.35</v>
      </c>
      <c r="U331" s="108"/>
      <c r="V331" s="108"/>
      <c r="W331" s="16"/>
      <c r="X331" s="8"/>
    </row>
    <row r="332" spans="1:24" x14ac:dyDescent="0.35">
      <c r="A332" s="165"/>
      <c r="B332" s="7"/>
      <c r="C332" s="17"/>
      <c r="D332" s="12"/>
      <c r="E332" s="17"/>
      <c r="F332" s="13"/>
      <c r="G332" s="79"/>
      <c r="H332" s="76"/>
      <c r="I332" s="13"/>
      <c r="J332" s="699" t="str">
        <f t="shared" si="23"/>
        <v>o</v>
      </c>
      <c r="K332" s="625">
        <v>0.35</v>
      </c>
      <c r="L332" s="625">
        <v>0.35</v>
      </c>
      <c r="M332" s="625">
        <v>0.35</v>
      </c>
      <c r="N332" s="625">
        <v>0.35</v>
      </c>
      <c r="O332" s="625">
        <v>0.35</v>
      </c>
      <c r="P332" s="625">
        <v>0.35</v>
      </c>
      <c r="Q332" s="625">
        <v>0.35</v>
      </c>
      <c r="R332" s="625">
        <v>0.35</v>
      </c>
      <c r="S332" s="625">
        <v>0.35</v>
      </c>
      <c r="T332" s="625">
        <v>0.35</v>
      </c>
      <c r="U332" s="108"/>
      <c r="V332" s="108"/>
      <c r="W332" s="16"/>
      <c r="X332" s="8"/>
    </row>
    <row r="333" spans="1:24" x14ac:dyDescent="0.35">
      <c r="A333" s="165"/>
      <c r="B333" s="7"/>
      <c r="C333" s="17"/>
      <c r="D333" s="12"/>
      <c r="E333" s="17"/>
      <c r="F333" s="13"/>
      <c r="G333" s="79"/>
      <c r="H333" s="76"/>
      <c r="I333" s="13"/>
      <c r="J333" s="699" t="str">
        <f t="shared" si="23"/>
        <v>od</v>
      </c>
      <c r="K333" s="625">
        <v>0.35</v>
      </c>
      <c r="L333" s="625">
        <v>0.35</v>
      </c>
      <c r="M333" s="625">
        <v>0.35</v>
      </c>
      <c r="N333" s="625">
        <v>0.35</v>
      </c>
      <c r="O333" s="625">
        <v>0.35</v>
      </c>
      <c r="P333" s="625">
        <v>0.35</v>
      </c>
      <c r="Q333" s="625">
        <v>0.35</v>
      </c>
      <c r="R333" s="625">
        <v>0.35</v>
      </c>
      <c r="S333" s="625">
        <v>0.35</v>
      </c>
      <c r="T333" s="625">
        <v>0.35</v>
      </c>
      <c r="U333" s="108"/>
      <c r="V333" s="108"/>
      <c r="W333" s="16"/>
      <c r="X333" s="8"/>
    </row>
    <row r="334" spans="1:24" x14ac:dyDescent="0.35">
      <c r="A334" s="165"/>
      <c r="B334" s="7"/>
      <c r="C334" s="17"/>
      <c r="D334" s="12"/>
      <c r="E334" s="17"/>
      <c r="F334" s="13"/>
      <c r="G334" s="79"/>
      <c r="H334" s="76"/>
      <c r="I334" s="13"/>
      <c r="J334" s="699" t="str">
        <f t="shared" si="23"/>
        <v>of</v>
      </c>
      <c r="K334" s="625">
        <v>0.35</v>
      </c>
      <c r="L334" s="625">
        <v>0.35</v>
      </c>
      <c r="M334" s="625">
        <v>0.35</v>
      </c>
      <c r="N334" s="625">
        <v>0.35</v>
      </c>
      <c r="O334" s="625">
        <v>0.35</v>
      </c>
      <c r="P334" s="625">
        <v>0.35</v>
      </c>
      <c r="Q334" s="625">
        <v>0.35</v>
      </c>
      <c r="R334" s="625">
        <v>0.35</v>
      </c>
      <c r="S334" s="625">
        <v>0.35</v>
      </c>
      <c r="T334" s="625">
        <v>0.35</v>
      </c>
      <c r="U334" s="108"/>
      <c r="V334" s="108"/>
      <c r="W334" s="16"/>
      <c r="X334" s="8"/>
    </row>
    <row r="335" spans="1:24" x14ac:dyDescent="0.35">
      <c r="A335" s="165"/>
      <c r="B335" s="7"/>
      <c r="C335" s="17"/>
      <c r="D335" s="12"/>
      <c r="E335" s="17"/>
      <c r="F335" s="13"/>
      <c r="G335" s="79"/>
      <c r="H335" s="76"/>
      <c r="I335" s="13"/>
      <c r="J335" s="699" t="str">
        <f t="shared" si="23"/>
        <v>r</v>
      </c>
      <c r="K335" s="625">
        <v>0.35</v>
      </c>
      <c r="L335" s="625">
        <v>0.35</v>
      </c>
      <c r="M335" s="625">
        <v>0.35</v>
      </c>
      <c r="N335" s="625">
        <v>0.35</v>
      </c>
      <c r="O335" s="625">
        <v>0.35</v>
      </c>
      <c r="P335" s="625">
        <v>0.35</v>
      </c>
      <c r="Q335" s="625">
        <v>0.35</v>
      </c>
      <c r="R335" s="625">
        <v>0.35</v>
      </c>
      <c r="S335" s="625">
        <v>0.35</v>
      </c>
      <c r="T335" s="625">
        <v>0.35</v>
      </c>
      <c r="U335" s="108"/>
      <c r="V335" s="108"/>
      <c r="W335" s="16"/>
      <c r="X335" s="8"/>
    </row>
    <row r="336" spans="1:24" x14ac:dyDescent="0.35">
      <c r="A336" s="165"/>
      <c r="B336" s="7"/>
      <c r="C336" s="17"/>
      <c r="D336" s="12"/>
      <c r="E336" s="17"/>
      <c r="F336" s="13"/>
      <c r="G336" s="79"/>
      <c r="H336" s="76"/>
      <c r="I336" s="13"/>
      <c r="J336" s="699" t="str">
        <f t="shared" si="23"/>
        <v>rd</v>
      </c>
      <c r="K336" s="625">
        <v>0.35</v>
      </c>
      <c r="L336" s="625">
        <v>0.35</v>
      </c>
      <c r="M336" s="625">
        <v>0.35</v>
      </c>
      <c r="N336" s="625">
        <v>0.35</v>
      </c>
      <c r="O336" s="625">
        <v>0.35</v>
      </c>
      <c r="P336" s="625">
        <v>0.35</v>
      </c>
      <c r="Q336" s="625">
        <v>0.35</v>
      </c>
      <c r="R336" s="625">
        <v>0.35</v>
      </c>
      <c r="S336" s="625">
        <v>0.35</v>
      </c>
      <c r="T336" s="625">
        <v>0.35</v>
      </c>
      <c r="U336" s="108"/>
      <c r="V336" s="108"/>
      <c r="W336" s="16"/>
      <c r="X336" s="8"/>
    </row>
    <row r="337" spans="1:24" x14ac:dyDescent="0.35">
      <c r="A337" s="165"/>
      <c r="B337" s="7"/>
      <c r="C337" s="17"/>
      <c r="D337" s="12"/>
      <c r="E337" s="17"/>
      <c r="F337" s="13"/>
      <c r="G337" s="79"/>
      <c r="H337" s="76"/>
      <c r="I337" s="13"/>
      <c r="J337" s="699" t="str">
        <f t="shared" si="23"/>
        <v>v</v>
      </c>
      <c r="K337" s="625">
        <v>0.35</v>
      </c>
      <c r="L337" s="625">
        <v>0.35</v>
      </c>
      <c r="M337" s="625">
        <v>0.35</v>
      </c>
      <c r="N337" s="625">
        <v>0.35</v>
      </c>
      <c r="O337" s="625">
        <v>0.35</v>
      </c>
      <c r="P337" s="625">
        <v>0.35</v>
      </c>
      <c r="Q337" s="625">
        <v>0.35</v>
      </c>
      <c r="R337" s="625">
        <v>0.35</v>
      </c>
      <c r="S337" s="625">
        <v>0.35</v>
      </c>
      <c r="T337" s="625">
        <v>0.35</v>
      </c>
      <c r="U337" s="108"/>
      <c r="V337" s="108"/>
      <c r="W337" s="16"/>
      <c r="X337" s="8"/>
    </row>
    <row r="338" spans="1:24" x14ac:dyDescent="0.35">
      <c r="A338" s="165"/>
      <c r="B338" s="7"/>
      <c r="C338" s="17"/>
      <c r="D338" s="12"/>
      <c r="E338" s="17"/>
      <c r="F338" s="13"/>
      <c r="G338" s="79"/>
      <c r="H338" s="76"/>
      <c r="I338" s="13"/>
      <c r="J338" s="699" t="str">
        <f t="shared" si="23"/>
        <v>w</v>
      </c>
      <c r="K338" s="625">
        <v>0.35</v>
      </c>
      <c r="L338" s="625">
        <v>0.35</v>
      </c>
      <c r="M338" s="625">
        <v>0.35</v>
      </c>
      <c r="N338" s="625">
        <v>0.35</v>
      </c>
      <c r="O338" s="625">
        <v>0.35</v>
      </c>
      <c r="P338" s="625">
        <v>0.35</v>
      </c>
      <c r="Q338" s="625">
        <v>0.35</v>
      </c>
      <c r="R338" s="625">
        <v>0.35</v>
      </c>
      <c r="S338" s="625">
        <v>0.35</v>
      </c>
      <c r="T338" s="625">
        <v>0.35</v>
      </c>
      <c r="U338" s="108"/>
      <c r="V338" s="108"/>
      <c r="W338" s="16"/>
      <c r="X338" s="8"/>
    </row>
    <row r="339" spans="1:24" x14ac:dyDescent="0.35">
      <c r="A339" s="165"/>
      <c r="B339" s="7"/>
      <c r="C339" s="17"/>
      <c r="D339" s="12"/>
      <c r="E339" s="17"/>
      <c r="F339" s="13"/>
      <c r="G339" s="79"/>
      <c r="H339" s="76"/>
      <c r="I339" s="13"/>
      <c r="J339" s="699" t="str">
        <f t="shared" si="23"/>
        <v>wd</v>
      </c>
      <c r="K339" s="625">
        <v>0.35</v>
      </c>
      <c r="L339" s="625">
        <v>0.35</v>
      </c>
      <c r="M339" s="625">
        <v>0.35</v>
      </c>
      <c r="N339" s="625">
        <v>0.35</v>
      </c>
      <c r="O339" s="625">
        <v>0.35</v>
      </c>
      <c r="P339" s="625">
        <v>0.35</v>
      </c>
      <c r="Q339" s="625">
        <v>0.35</v>
      </c>
      <c r="R339" s="625">
        <v>0.35</v>
      </c>
      <c r="S339" s="625">
        <v>0.35</v>
      </c>
      <c r="T339" s="625">
        <v>0.35</v>
      </c>
      <c r="U339" s="108"/>
      <c r="V339" s="108"/>
      <c r="W339" s="16"/>
      <c r="X339" s="8"/>
    </row>
    <row r="340" spans="1:24" x14ac:dyDescent="0.35">
      <c r="A340" s="165"/>
      <c r="B340" s="7"/>
      <c r="C340" s="17"/>
      <c r="D340" s="12"/>
      <c r="E340" s="17"/>
      <c r="F340" s="13"/>
      <c r="G340" s="79"/>
      <c r="H340" s="76"/>
      <c r="I340" s="13"/>
      <c r="J340" s="699" t="str">
        <f t="shared" si="23"/>
        <v>z</v>
      </c>
      <c r="K340" s="625">
        <v>0.35</v>
      </c>
      <c r="L340" s="625">
        <v>0.35</v>
      </c>
      <c r="M340" s="625">
        <v>0.35</v>
      </c>
      <c r="N340" s="625">
        <v>0.35</v>
      </c>
      <c r="O340" s="625">
        <v>0.35</v>
      </c>
      <c r="P340" s="625">
        <v>0.35</v>
      </c>
      <c r="Q340" s="625">
        <v>0.35</v>
      </c>
      <c r="R340" s="625">
        <v>0.35</v>
      </c>
      <c r="S340" s="625">
        <v>0.35</v>
      </c>
      <c r="T340" s="625">
        <v>0.35</v>
      </c>
      <c r="U340" s="108"/>
      <c r="V340" s="108"/>
      <c r="W340" s="16"/>
      <c r="X340" s="8"/>
    </row>
    <row r="341" spans="1:24" x14ac:dyDescent="0.35">
      <c r="A341" s="165"/>
      <c r="B341" s="7"/>
      <c r="C341" s="17"/>
      <c r="D341" s="12"/>
      <c r="E341" s="17"/>
      <c r="F341" s="13"/>
      <c r="G341" s="79"/>
      <c r="H341" s="76"/>
      <c r="I341" s="13"/>
      <c r="J341" s="699" t="str">
        <f t="shared" si="23"/>
        <v>zd</v>
      </c>
      <c r="K341" s="625">
        <v>0.35</v>
      </c>
      <c r="L341" s="625">
        <v>0.35</v>
      </c>
      <c r="M341" s="625">
        <v>0.35</v>
      </c>
      <c r="N341" s="625">
        <v>0.35</v>
      </c>
      <c r="O341" s="625">
        <v>0.35</v>
      </c>
      <c r="P341" s="625">
        <v>0.35</v>
      </c>
      <c r="Q341" s="625">
        <v>0.35</v>
      </c>
      <c r="R341" s="625">
        <v>0.35</v>
      </c>
      <c r="S341" s="625">
        <v>0.35</v>
      </c>
      <c r="T341" s="625">
        <v>0.35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94" customWidth="1"/>
    <col min="2" max="2" width="1.81640625" style="794" customWidth="1"/>
    <col min="3" max="4" width="0.54296875" style="794" customWidth="1"/>
    <col min="5" max="5" width="2.81640625" style="794" customWidth="1"/>
    <col min="6" max="6" width="1.81640625" style="794" customWidth="1"/>
    <col min="7" max="7" width="13.1796875" style="794" customWidth="1"/>
    <col min="8" max="8" width="12.81640625" style="794" customWidth="1"/>
    <col min="9" max="9" width="11.1796875" style="794" customWidth="1"/>
    <col min="10" max="10" width="13.1796875" style="794" customWidth="1"/>
    <col min="11" max="11" width="12.54296875" style="794" customWidth="1"/>
    <col min="12" max="15" width="13.1796875" style="794" customWidth="1"/>
    <col min="16" max="16" width="13.453125" style="794" customWidth="1"/>
    <col min="17" max="18" width="13.1796875" style="794" customWidth="1"/>
    <col min="19" max="19" width="13.453125" style="794" customWidth="1"/>
    <col min="20" max="20" width="13.1796875" style="794" customWidth="1"/>
    <col min="21" max="21" width="12.81640625" style="794" customWidth="1"/>
    <col min="22" max="22" width="15.54296875" style="794" bestFit="1" customWidth="1"/>
    <col min="23" max="16384" width="13.453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3" customHeight="1" x14ac:dyDescent="0.3">
      <c r="A5" s="799"/>
      <c r="B5" s="805"/>
      <c r="C5" s="836"/>
      <c r="D5" s="836">
        <v>661.25</v>
      </c>
      <c r="E5" s="836" t="s">
        <v>1</v>
      </c>
      <c r="F5" s="844"/>
      <c r="G5" s="843" t="s">
        <v>1146</v>
      </c>
      <c r="H5" s="842"/>
      <c r="I5" s="842"/>
      <c r="J5" s="842"/>
      <c r="K5" s="842"/>
      <c r="L5" s="842"/>
      <c r="M5" s="842"/>
      <c r="N5" s="842"/>
      <c r="O5" s="842"/>
      <c r="P5" s="842"/>
      <c r="Q5" s="842"/>
      <c r="R5" s="842"/>
      <c r="S5" s="842"/>
      <c r="T5" s="841"/>
      <c r="U5" s="840"/>
      <c r="V5" s="839"/>
      <c r="W5" s="838"/>
      <c r="X5" s="806"/>
      <c r="Y5" s="797"/>
    </row>
    <row r="6" spans="1:25" ht="13"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3"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3"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3"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3"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3"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3"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3" customHeight="1" x14ac:dyDescent="0.3">
      <c r="A15" s="799"/>
      <c r="B15" s="805"/>
      <c r="C15" s="811"/>
      <c r="D15" s="811"/>
      <c r="E15" s="811"/>
      <c r="F15" s="814"/>
      <c r="G15" s="809" t="s">
        <v>1145</v>
      </c>
      <c r="H15" s="809"/>
      <c r="I15" s="809"/>
      <c r="J15" s="98">
        <v>0.9</v>
      </c>
      <c r="K15" s="813"/>
      <c r="L15" s="808"/>
      <c r="M15" s="808"/>
      <c r="N15" s="808"/>
      <c r="O15" s="808"/>
      <c r="P15" s="808"/>
      <c r="Q15" s="808"/>
      <c r="R15" s="808"/>
      <c r="S15" s="808"/>
      <c r="T15" s="808"/>
      <c r="U15" s="808"/>
      <c r="V15" s="808"/>
      <c r="W15" s="812"/>
      <c r="X15" s="806"/>
      <c r="Y15" s="797"/>
    </row>
    <row r="16" spans="1:25" ht="13" customHeight="1" x14ac:dyDescent="0.3">
      <c r="A16" s="799"/>
      <c r="B16" s="805"/>
      <c r="C16" s="811"/>
      <c r="D16" s="811"/>
      <c r="E16" s="811"/>
      <c r="F16" s="814"/>
      <c r="G16" s="809" t="s">
        <v>1144</v>
      </c>
      <c r="H16" s="809"/>
      <c r="I16" s="809"/>
      <c r="J16" s="898">
        <v>660</v>
      </c>
      <c r="K16" s="808"/>
      <c r="L16" s="808"/>
      <c r="M16" s="808"/>
      <c r="N16" s="808"/>
      <c r="O16" s="808"/>
      <c r="P16" s="808"/>
      <c r="Q16" s="808"/>
      <c r="R16" s="808"/>
      <c r="S16" s="808"/>
      <c r="T16" s="808"/>
      <c r="U16" s="808"/>
      <c r="V16" s="808"/>
      <c r="W16" s="812"/>
      <c r="X16" s="806"/>
      <c r="Y16" s="797"/>
    </row>
    <row r="17" spans="1:25" ht="13" customHeight="1" x14ac:dyDescent="0.3">
      <c r="A17" s="799"/>
      <c r="B17" s="805"/>
      <c r="C17" s="811"/>
      <c r="D17" s="811"/>
      <c r="E17" s="811"/>
      <c r="F17" s="814"/>
      <c r="G17" s="809" t="s">
        <v>341</v>
      </c>
      <c r="H17" s="809"/>
      <c r="I17" s="809"/>
      <c r="J17" s="898" t="s">
        <v>1165</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3" customHeight="1" x14ac:dyDescent="0.3">
      <c r="A24" s="799"/>
      <c r="B24" s="805"/>
      <c r="C24" s="836"/>
      <c r="D24" s="836">
        <v>417.58461259214789</v>
      </c>
      <c r="E24" s="836" t="s">
        <v>1</v>
      </c>
      <c r="F24" s="844"/>
      <c r="G24" s="843" t="s">
        <v>1143</v>
      </c>
      <c r="H24" s="842"/>
      <c r="I24" s="842"/>
      <c r="J24" s="842"/>
      <c r="K24" s="842"/>
      <c r="L24" s="842"/>
      <c r="M24" s="842"/>
      <c r="N24" s="842"/>
      <c r="O24" s="842"/>
      <c r="P24" s="842"/>
      <c r="Q24" s="842"/>
      <c r="R24" s="842"/>
      <c r="S24" s="842"/>
      <c r="T24" s="841"/>
      <c r="U24" s="840"/>
      <c r="V24" s="839"/>
      <c r="W24" s="838"/>
      <c r="X24" s="806"/>
      <c r="Y24" s="797"/>
    </row>
    <row r="25" spans="1:25" ht="13"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3"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3"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3"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3"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3"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3" customHeight="1" x14ac:dyDescent="0.3">
      <c r="A31" s="799"/>
      <c r="B31" s="805"/>
      <c r="C31" s="811"/>
      <c r="D31" s="811"/>
      <c r="E31" s="811"/>
      <c r="F31" s="819"/>
      <c r="G31" s="819"/>
      <c r="H31" s="819"/>
      <c r="I31" s="819"/>
      <c r="J31" s="884" t="s">
        <v>1142</v>
      </c>
      <c r="K31" s="884" t="s">
        <v>1141</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3" customHeight="1" x14ac:dyDescent="0.3">
      <c r="A34" s="799"/>
      <c r="B34" s="805"/>
      <c r="C34" s="811"/>
      <c r="D34" s="811"/>
      <c r="E34" s="811"/>
      <c r="F34" s="815"/>
      <c r="G34" s="809" t="s">
        <v>1140</v>
      </c>
      <c r="H34" s="809"/>
      <c r="I34" s="896" t="s">
        <v>1139</v>
      </c>
      <c r="J34" s="130">
        <v>453.5</v>
      </c>
      <c r="K34" s="130">
        <v>80</v>
      </c>
      <c r="L34" s="808"/>
      <c r="M34" s="808"/>
      <c r="N34" s="808"/>
      <c r="O34" s="808"/>
      <c r="P34" s="808"/>
      <c r="Q34" s="808"/>
      <c r="R34" s="808"/>
      <c r="S34" s="808"/>
      <c r="T34" s="808"/>
      <c r="U34" s="808"/>
      <c r="V34" s="808"/>
      <c r="W34" s="812"/>
      <c r="X34" s="806"/>
      <c r="Y34" s="797"/>
    </row>
    <row r="35" spans="1:25" ht="13" customHeight="1" x14ac:dyDescent="0.3">
      <c r="A35" s="799"/>
      <c r="B35" s="805"/>
      <c r="C35" s="811"/>
      <c r="D35" s="811"/>
      <c r="E35" s="811"/>
      <c r="F35" s="815"/>
      <c r="G35" s="809" t="s">
        <v>1138</v>
      </c>
      <c r="H35" s="809"/>
      <c r="I35" s="896"/>
      <c r="J35" s="98">
        <v>0.8</v>
      </c>
      <c r="K35" s="98">
        <v>0.8</v>
      </c>
      <c r="L35" s="808"/>
      <c r="M35" s="808"/>
      <c r="N35" s="808"/>
      <c r="O35" s="808"/>
      <c r="P35" s="808"/>
      <c r="Q35" s="808"/>
      <c r="R35" s="808"/>
      <c r="S35" s="808"/>
      <c r="T35" s="808"/>
      <c r="U35" s="808"/>
      <c r="V35" s="808"/>
      <c r="W35" s="812"/>
      <c r="X35" s="806"/>
      <c r="Y35" s="797"/>
    </row>
    <row r="36" spans="1:25" ht="13" customHeight="1" x14ac:dyDescent="0.3">
      <c r="A36" s="799"/>
      <c r="B36" s="805"/>
      <c r="C36" s="811"/>
      <c r="D36" s="811"/>
      <c r="E36" s="811"/>
      <c r="F36" s="815"/>
      <c r="G36" s="809" t="s">
        <v>1137</v>
      </c>
      <c r="H36" s="809"/>
      <c r="I36" s="896" t="s">
        <v>1136</v>
      </c>
      <c r="J36" s="130">
        <v>20</v>
      </c>
      <c r="K36" s="130">
        <v>10</v>
      </c>
      <c r="L36" s="808"/>
      <c r="M36" s="808"/>
      <c r="N36" s="808"/>
      <c r="O36" s="808"/>
      <c r="P36" s="808"/>
      <c r="Q36" s="808"/>
      <c r="R36" s="808"/>
      <c r="S36" s="808"/>
      <c r="T36" s="808"/>
      <c r="U36" s="808"/>
      <c r="V36" s="808"/>
      <c r="W36" s="812"/>
      <c r="X36" s="806"/>
      <c r="Y36" s="797"/>
    </row>
    <row r="37" spans="1:25" ht="13" customHeight="1" x14ac:dyDescent="0.35">
      <c r="A37" s="799"/>
      <c r="B37" s="805"/>
      <c r="C37" s="811"/>
      <c r="D37" s="811"/>
      <c r="E37" s="811"/>
      <c r="F37" s="814"/>
      <c r="G37" s="809" t="s">
        <v>1161</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3"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3" customHeight="1" x14ac:dyDescent="0.3">
      <c r="A39" s="799"/>
      <c r="B39" s="805"/>
      <c r="C39" s="811"/>
      <c r="D39" s="811"/>
      <c r="E39" s="811"/>
      <c r="F39" s="814"/>
      <c r="G39" s="809"/>
      <c r="H39" s="809"/>
      <c r="I39" s="809" t="s">
        <v>1168</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3" customHeight="1" x14ac:dyDescent="0.3">
      <c r="A46" s="799"/>
      <c r="B46" s="849"/>
      <c r="C46" s="872"/>
      <c r="D46" s="872">
        <v>4408.9250000000002</v>
      </c>
      <c r="E46" s="872" t="s">
        <v>1</v>
      </c>
      <c r="F46" s="870"/>
      <c r="G46" s="877" t="s">
        <v>1157</v>
      </c>
      <c r="H46" s="870"/>
      <c r="I46" s="870"/>
      <c r="J46" s="870"/>
      <c r="K46" s="870"/>
      <c r="L46" s="867"/>
      <c r="M46" s="870"/>
      <c r="N46" s="870"/>
      <c r="O46" s="870"/>
      <c r="P46" s="870"/>
      <c r="Q46" s="870"/>
      <c r="R46" s="870"/>
      <c r="S46" s="870"/>
      <c r="T46" s="869"/>
      <c r="U46" s="871"/>
      <c r="V46" s="867"/>
      <c r="W46" s="854"/>
      <c r="X46" s="848"/>
    </row>
    <row r="47" spans="1:25" ht="13"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3" customHeight="1" x14ac:dyDescent="0.3">
      <c r="A48" s="799"/>
      <c r="B48" s="849"/>
      <c r="C48" s="859"/>
      <c r="D48" s="872"/>
      <c r="E48" s="859"/>
      <c r="F48" s="870"/>
      <c r="G48" s="888">
        <v>38530.672997685186</v>
      </c>
      <c r="H48" s="871"/>
      <c r="I48" s="870"/>
      <c r="J48" s="870" t="s">
        <v>1158</v>
      </c>
      <c r="K48" s="870"/>
      <c r="L48" s="867"/>
      <c r="M48" s="870"/>
      <c r="N48" s="870"/>
      <c r="O48" s="870"/>
      <c r="P48" s="870"/>
      <c r="Q48" s="870"/>
      <c r="R48" s="870"/>
      <c r="S48" s="870"/>
      <c r="T48" s="869"/>
      <c r="U48" s="868"/>
      <c r="V48" s="867"/>
      <c r="W48" s="854"/>
      <c r="X48" s="848"/>
    </row>
    <row r="49" spans="1:24" ht="13"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3" customHeight="1" x14ac:dyDescent="0.3">
      <c r="A50" s="799"/>
      <c r="B50" s="849"/>
      <c r="C50" s="859"/>
      <c r="D50" s="859"/>
      <c r="E50" s="859"/>
      <c r="F50" s="859"/>
      <c r="G50" s="859"/>
      <c r="H50" s="859"/>
      <c r="I50" s="865"/>
      <c r="J50" s="865" t="s">
        <v>1109</v>
      </c>
      <c r="K50" s="865"/>
      <c r="L50" s="865"/>
      <c r="M50" s="865"/>
      <c r="N50" s="865"/>
      <c r="O50" s="865"/>
      <c r="P50" s="865"/>
      <c r="Q50" s="865"/>
      <c r="R50" s="865"/>
      <c r="S50" s="865"/>
      <c r="T50" s="865"/>
      <c r="U50" s="865"/>
      <c r="V50" s="865"/>
      <c r="W50" s="854"/>
      <c r="X50" s="848"/>
    </row>
    <row r="51" spans="1:24" ht="13" customHeight="1" x14ac:dyDescent="0.3">
      <c r="A51" s="799"/>
      <c r="B51" s="849"/>
      <c r="C51" s="859"/>
      <c r="D51" s="859"/>
      <c r="E51" s="859"/>
      <c r="F51" s="859"/>
      <c r="G51" s="859"/>
      <c r="H51" s="859"/>
      <c r="I51" s="865"/>
      <c r="J51" s="865"/>
      <c r="K51" s="890" t="s">
        <v>1135</v>
      </c>
      <c r="L51" s="859"/>
      <c r="M51" s="859"/>
      <c r="N51" s="859"/>
      <c r="O51" s="859"/>
      <c r="P51" s="859"/>
      <c r="Q51" s="859"/>
      <c r="R51" s="859"/>
      <c r="S51" s="859"/>
      <c r="T51" s="859"/>
      <c r="U51" s="890"/>
      <c r="V51" s="865"/>
      <c r="W51" s="854"/>
      <c r="X51" s="848"/>
    </row>
    <row r="52" spans="1:24" ht="13" customHeight="1" x14ac:dyDescent="0.3">
      <c r="A52" s="799"/>
      <c r="B52" s="849"/>
      <c r="C52" s="859"/>
      <c r="D52" s="859"/>
      <c r="E52" s="859"/>
      <c r="F52" s="859"/>
      <c r="G52" s="859"/>
      <c r="H52" s="859"/>
      <c r="I52" s="892" t="s">
        <v>1134</v>
      </c>
      <c r="J52" s="892" t="s">
        <v>1133</v>
      </c>
      <c r="K52" s="893" t="s">
        <v>1132</v>
      </c>
      <c r="L52" s="884"/>
      <c r="M52" s="859" t="s">
        <v>1121</v>
      </c>
      <c r="N52" s="859"/>
      <c r="O52" s="884"/>
      <c r="P52" s="865" t="s">
        <v>1119</v>
      </c>
      <c r="Q52" s="884"/>
      <c r="R52" s="859" t="s">
        <v>1117</v>
      </c>
      <c r="S52" s="884"/>
      <c r="T52" s="884" t="s">
        <v>1247</v>
      </c>
      <c r="U52" s="865"/>
      <c r="V52" s="865"/>
      <c r="W52" s="854"/>
      <c r="X52" s="848"/>
    </row>
    <row r="53" spans="1:24" ht="13" customHeight="1" x14ac:dyDescent="0.3">
      <c r="A53" s="799"/>
      <c r="B53" s="849"/>
      <c r="C53" s="859"/>
      <c r="D53" s="859"/>
      <c r="E53" s="859"/>
      <c r="F53" s="859"/>
      <c r="G53" s="859"/>
      <c r="H53" s="859"/>
      <c r="I53" s="884" t="s">
        <v>1131</v>
      </c>
      <c r="J53" s="884" t="s">
        <v>1130</v>
      </c>
      <c r="K53" s="884" t="s">
        <v>1129</v>
      </c>
      <c r="L53" s="884"/>
      <c r="M53" s="859" t="s">
        <v>1110</v>
      </c>
      <c r="N53" s="859" t="s">
        <v>1120</v>
      </c>
      <c r="O53" s="884"/>
      <c r="P53" s="865" t="s">
        <v>1118</v>
      </c>
      <c r="Q53" s="884"/>
      <c r="R53" s="859" t="s">
        <v>1116</v>
      </c>
      <c r="S53" s="884"/>
      <c r="T53" s="884" t="s">
        <v>1248</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3" customHeight="1" x14ac:dyDescent="0.3">
      <c r="A56" s="799"/>
      <c r="B56" s="849"/>
      <c r="C56" s="859"/>
      <c r="D56" s="859"/>
      <c r="E56" s="859"/>
      <c r="F56" s="861"/>
      <c r="G56" s="862" t="s">
        <v>1147</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3"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3"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3"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3"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3"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3"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3"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3"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3"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3" customHeight="1" x14ac:dyDescent="0.3">
      <c r="A66" s="799"/>
      <c r="B66" s="849"/>
      <c r="C66" s="859"/>
      <c r="D66" s="859"/>
      <c r="E66" s="859"/>
      <c r="F66" s="861"/>
      <c r="G66" s="862" t="s">
        <v>1148</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3"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3"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3"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3"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3"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3"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3"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3"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3"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3" customHeight="1" outlineLevel="1" x14ac:dyDescent="0.3">
      <c r="A76" s="799"/>
      <c r="B76" s="849"/>
      <c r="C76" s="859"/>
      <c r="D76" s="859"/>
      <c r="E76" s="859"/>
      <c r="F76" s="861"/>
      <c r="G76" s="862" t="s">
        <v>1149</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3"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3"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3"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3"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3"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3"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3"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3"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3"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3" customHeight="1" outlineLevel="1" x14ac:dyDescent="0.3">
      <c r="A86" s="799"/>
      <c r="B86" s="849"/>
      <c r="C86" s="859"/>
      <c r="D86" s="859"/>
      <c r="E86" s="859"/>
      <c r="F86" s="861"/>
      <c r="G86" s="862" t="s">
        <v>1150</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3"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3"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3"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3"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3"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3"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3"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3"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3"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3" customHeight="1" outlineLevel="1" x14ac:dyDescent="0.3">
      <c r="A96" s="799"/>
      <c r="B96" s="849"/>
      <c r="C96" s="859"/>
      <c r="D96" s="859"/>
      <c r="E96" s="859"/>
      <c r="F96" s="861"/>
      <c r="G96" s="862" t="s">
        <v>1151</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3"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3"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3"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3"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3"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3"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3"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3"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3"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3" customHeight="1" outlineLevel="1" x14ac:dyDescent="0.3">
      <c r="A106" s="799"/>
      <c r="B106" s="849"/>
      <c r="C106" s="859"/>
      <c r="D106" s="859"/>
      <c r="E106" s="859"/>
      <c r="F106" s="861"/>
      <c r="G106" s="862" t="s">
        <v>1152</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3"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3"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3"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3"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3"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3"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3"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3"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3"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3" customHeight="1" outlineLevel="1" x14ac:dyDescent="0.3">
      <c r="A116" s="799"/>
      <c r="B116" s="849"/>
      <c r="C116" s="859"/>
      <c r="D116" s="859"/>
      <c r="E116" s="859"/>
      <c r="F116" s="861"/>
      <c r="G116" s="862" t="s">
        <v>1153</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3"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3"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3"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3"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3"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3"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3"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3"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3"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3" customHeight="1" outlineLevel="1" x14ac:dyDescent="0.3">
      <c r="A126" s="799"/>
      <c r="B126" s="849"/>
      <c r="C126" s="859"/>
      <c r="D126" s="859"/>
      <c r="E126" s="859"/>
      <c r="F126" s="861"/>
      <c r="G126" s="862" t="s">
        <v>1154</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3"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3"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3"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3"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3"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3"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3"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3"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3"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3" customHeight="1" outlineLevel="1" x14ac:dyDescent="0.3">
      <c r="A136" s="799"/>
      <c r="B136" s="849"/>
      <c r="C136" s="859"/>
      <c r="D136" s="859"/>
      <c r="E136" s="859"/>
      <c r="F136" s="861"/>
      <c r="G136" s="862" t="s">
        <v>1155</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3"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3"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3"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3"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3"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3"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3"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3"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3"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3" customHeight="1" outlineLevel="1" x14ac:dyDescent="0.3">
      <c r="A146" s="799"/>
      <c r="B146" s="849"/>
      <c r="C146" s="859"/>
      <c r="D146" s="859"/>
      <c r="E146" s="859"/>
      <c r="F146" s="861"/>
      <c r="G146" s="862" t="s">
        <v>1156</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3"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3"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3"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3"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3"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3"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3"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3"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3"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3" customHeight="1" x14ac:dyDescent="0.3">
      <c r="A163" s="799"/>
      <c r="B163" s="849"/>
      <c r="C163" s="872"/>
      <c r="D163" s="872">
        <v>0</v>
      </c>
      <c r="E163" s="872" t="s">
        <v>1</v>
      </c>
      <c r="F163" s="870"/>
      <c r="G163" s="877" t="s">
        <v>1159</v>
      </c>
      <c r="H163" s="870"/>
      <c r="I163" s="870"/>
      <c r="J163" s="870"/>
      <c r="K163" s="870"/>
      <c r="L163" s="870"/>
      <c r="M163" s="870"/>
      <c r="N163" s="870"/>
      <c r="O163" s="870"/>
      <c r="P163" s="870"/>
      <c r="Q163" s="870"/>
      <c r="R163" s="870"/>
      <c r="S163" s="870"/>
      <c r="T163" s="869"/>
      <c r="U163" s="871"/>
      <c r="V163" s="867"/>
      <c r="W163" s="867"/>
      <c r="X163" s="854"/>
      <c r="Y163" s="848"/>
    </row>
    <row r="164" spans="1:25" ht="13"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3"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3"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3"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3"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3"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3" customHeight="1" x14ac:dyDescent="0.3">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1169</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3" customHeight="1" x14ac:dyDescent="0.3">
      <c r="A173" s="799"/>
      <c r="B173" s="849"/>
      <c r="C173" s="859"/>
      <c r="D173" s="859"/>
      <c r="E173" s="859"/>
      <c r="F173" s="861"/>
      <c r="G173" s="809"/>
      <c r="H173" s="856" t="s">
        <v>1160</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3"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3" customHeight="1" x14ac:dyDescent="0.3">
      <c r="A181" s="799"/>
      <c r="B181" s="849"/>
      <c r="C181" s="872"/>
      <c r="D181" s="872">
        <v>0</v>
      </c>
      <c r="E181" s="872" t="s">
        <v>1</v>
      </c>
      <c r="F181" s="870"/>
      <c r="G181" s="877" t="s">
        <v>1128</v>
      </c>
      <c r="H181" s="870"/>
      <c r="I181" s="870"/>
      <c r="J181" s="870"/>
      <c r="K181" s="870"/>
      <c r="L181" s="870"/>
      <c r="M181" s="870"/>
      <c r="N181" s="870"/>
      <c r="O181" s="870"/>
      <c r="P181" s="870"/>
      <c r="Q181" s="870"/>
      <c r="R181" s="870"/>
      <c r="S181" s="870"/>
      <c r="T181" s="869"/>
      <c r="U181" s="871"/>
      <c r="V181" s="867"/>
      <c r="W181" s="867"/>
      <c r="X181" s="854"/>
      <c r="Y181" s="848"/>
    </row>
    <row r="182" spans="1:25" ht="13"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3"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3"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3"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3"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3" customHeight="1" x14ac:dyDescent="0.3">
      <c r="A187" s="799"/>
      <c r="B187" s="849"/>
      <c r="C187" s="859"/>
      <c r="D187" s="859"/>
      <c r="E187" s="859"/>
      <c r="F187" s="859"/>
      <c r="G187" s="859"/>
      <c r="H187" s="887"/>
      <c r="I187" s="893" t="s">
        <v>1127</v>
      </c>
      <c r="J187" s="893"/>
      <c r="K187" s="893"/>
      <c r="L187" s="893"/>
      <c r="M187" s="893"/>
      <c r="N187" s="903"/>
      <c r="O187" s="887"/>
      <c r="P187" s="887"/>
      <c r="Q187" s="887"/>
      <c r="R187" s="887"/>
      <c r="S187" s="887"/>
      <c r="T187" s="865"/>
      <c r="U187" s="865"/>
      <c r="V187" s="865"/>
      <c r="W187" s="865"/>
      <c r="X187" s="854"/>
      <c r="Y187" s="848"/>
    </row>
    <row r="188" spans="1:25" ht="13" customHeight="1" x14ac:dyDescent="0.3">
      <c r="A188" s="799"/>
      <c r="B188" s="849"/>
      <c r="C188" s="859"/>
      <c r="D188" s="859"/>
      <c r="E188" s="859"/>
      <c r="F188" s="859"/>
      <c r="G188" s="859"/>
      <c r="H188" s="887"/>
      <c r="I188" s="884" t="s">
        <v>1126</v>
      </c>
      <c r="J188" s="884" t="s">
        <v>1125</v>
      </c>
      <c r="K188" s="884" t="s">
        <v>1124</v>
      </c>
      <c r="L188" s="884" t="s">
        <v>1123</v>
      </c>
      <c r="M188" s="884" t="s">
        <v>1122</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3"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3"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3" customHeight="1" x14ac:dyDescent="0.3">
      <c r="A199" s="799"/>
      <c r="B199" s="849"/>
      <c r="C199" s="872"/>
      <c r="D199" s="872">
        <v>0</v>
      </c>
      <c r="E199" s="872" t="s">
        <v>1</v>
      </c>
      <c r="F199" s="870"/>
      <c r="G199" s="877" t="s">
        <v>1115</v>
      </c>
      <c r="H199" s="870"/>
      <c r="I199" s="870"/>
      <c r="J199" s="870"/>
      <c r="K199" s="870"/>
      <c r="L199" s="870"/>
      <c r="M199" s="870"/>
      <c r="N199" s="870"/>
      <c r="O199" s="870"/>
      <c r="P199" s="870"/>
      <c r="Q199" s="870"/>
      <c r="R199" s="870"/>
      <c r="S199" s="870"/>
      <c r="T199" s="869"/>
      <c r="U199" s="871"/>
      <c r="V199" s="867"/>
      <c r="W199" s="867"/>
      <c r="X199" s="854"/>
      <c r="Y199" s="848"/>
    </row>
    <row r="200" spans="1:25" ht="13"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3"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3"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3"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3"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3"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3"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3" customHeight="1" x14ac:dyDescent="0.3">
      <c r="A209" s="799"/>
      <c r="B209" s="849"/>
      <c r="C209" s="859"/>
      <c r="D209" s="859"/>
      <c r="E209" s="859"/>
      <c r="F209" s="861"/>
      <c r="G209" s="857" t="s">
        <v>1114</v>
      </c>
      <c r="H209" s="857"/>
      <c r="I209" s="857"/>
      <c r="J209" s="98">
        <v>0.08</v>
      </c>
      <c r="K209" s="860"/>
      <c r="L209" s="856"/>
      <c r="M209" s="856"/>
      <c r="N209" s="856"/>
      <c r="O209" s="856"/>
      <c r="P209" s="856"/>
      <c r="Q209" s="856"/>
      <c r="R209" s="856"/>
      <c r="S209" s="856"/>
      <c r="T209" s="856"/>
      <c r="U209" s="856"/>
      <c r="V209" s="856"/>
      <c r="W209" s="855"/>
      <c r="X209" s="854"/>
      <c r="Y209" s="848"/>
    </row>
    <row r="210" spans="1:25" ht="13" customHeight="1" x14ac:dyDescent="0.3">
      <c r="A210" s="799"/>
      <c r="B210" s="849"/>
      <c r="C210" s="859"/>
      <c r="D210" s="859"/>
      <c r="E210" s="859"/>
      <c r="F210" s="861"/>
      <c r="G210" s="857" t="s">
        <v>1113</v>
      </c>
      <c r="H210" s="857"/>
      <c r="I210" s="857"/>
      <c r="J210" s="899">
        <v>4</v>
      </c>
      <c r="K210" s="860"/>
      <c r="L210" s="856"/>
      <c r="M210" s="856"/>
      <c r="N210" s="856"/>
      <c r="O210" s="856"/>
      <c r="P210" s="856"/>
      <c r="Q210" s="856"/>
      <c r="R210" s="856"/>
      <c r="S210" s="856"/>
      <c r="T210" s="856"/>
      <c r="U210" s="856"/>
      <c r="V210" s="856"/>
      <c r="W210" s="855"/>
      <c r="X210" s="854"/>
      <c r="Y210" s="848"/>
    </row>
    <row r="211" spans="1:25" ht="13"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3" customHeight="1" x14ac:dyDescent="0.3">
      <c r="A212" s="799"/>
      <c r="B212" s="849"/>
      <c r="C212" s="859"/>
      <c r="D212" s="859"/>
      <c r="E212" s="859"/>
      <c r="F212" s="858"/>
      <c r="G212" s="857" t="s">
        <v>1112</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3" customHeight="1" x14ac:dyDescent="0.3">
      <c r="A213" s="799"/>
      <c r="B213" s="849"/>
      <c r="C213" s="859"/>
      <c r="D213" s="859"/>
      <c r="E213" s="859"/>
      <c r="F213" s="880"/>
      <c r="G213" s="857" t="s">
        <v>1111</v>
      </c>
      <c r="H213" s="857"/>
      <c r="I213" s="857"/>
      <c r="J213" s="227">
        <v>1.4</v>
      </c>
      <c r="K213" s="882"/>
      <c r="L213" s="856"/>
      <c r="M213" s="856"/>
      <c r="N213" s="856"/>
      <c r="O213" s="856"/>
      <c r="P213" s="856"/>
      <c r="Q213" s="856"/>
      <c r="R213" s="856"/>
      <c r="S213" s="856"/>
      <c r="T213" s="856"/>
      <c r="U213" s="856"/>
      <c r="V213" s="856"/>
      <c r="W213" s="855"/>
      <c r="X213" s="854"/>
      <c r="Y213" s="848"/>
    </row>
    <row r="214" spans="1:25" ht="13"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1101</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3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1102</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1102</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1102</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1102</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8" t="s">
        <v>776</v>
      </c>
      <c r="H95" s="958"/>
      <c r="I95" s="958"/>
      <c r="J95" s="958"/>
      <c r="K95" s="958" t="s">
        <v>777</v>
      </c>
      <c r="L95" s="958"/>
      <c r="M95" s="958" t="s">
        <v>778</v>
      </c>
      <c r="N95" s="958"/>
      <c r="O95" s="17"/>
      <c r="P95" s="22"/>
      <c r="Q95" s="22"/>
      <c r="R95" s="22"/>
      <c r="S95" s="22"/>
      <c r="T95" s="22"/>
      <c r="U95" s="17" t="s">
        <v>1101</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1103</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1104</v>
      </c>
      <c r="R112" s="2"/>
      <c r="S112" s="2"/>
      <c r="T112" s="2" t="s">
        <v>1103</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15" customHeight="1" outlineLevel="1" x14ac:dyDescent="0.3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8"/>
      <c r="F99" s="959"/>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91" zoomScale="80" zoomScaleNormal="80" workbookViewId="0">
      <selection activeCell="V321" sqref="V321:AC32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1213</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1214</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1215</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1071</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4"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1230</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60" t="s">
        <v>1312</v>
      </c>
      <c r="I61" s="961"/>
      <c r="J61" s="961"/>
      <c r="K61" s="961"/>
      <c r="L61" s="961"/>
      <c r="M61" s="961"/>
      <c r="N61" s="961"/>
      <c r="O61" s="961"/>
      <c r="P61" s="961"/>
      <c r="Q61" s="961"/>
      <c r="R61" s="961"/>
      <c r="S61" s="961"/>
      <c r="T61" s="962"/>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4"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1162</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1163</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1164</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1170</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829</v>
      </c>
      <c r="I121" s="741">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402</v>
      </c>
      <c r="I122" s="741">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800</v>
      </c>
      <c r="I123" s="741">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801</v>
      </c>
      <c r="I124" s="741">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802</v>
      </c>
      <c r="I125" s="741">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803</v>
      </c>
      <c r="I126" s="741">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804</v>
      </c>
      <c r="I127" s="741">
        <v>75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805</v>
      </c>
      <c r="I128" s="741">
        <v>75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806</v>
      </c>
      <c r="I129" s="741">
        <v>75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807</v>
      </c>
      <c r="I130" s="741">
        <v>75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1105</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1105</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1105</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1105</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1170</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4" customHeight="1" outlineLevel="1" collapsed="1" x14ac:dyDescent="0.3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1106</v>
      </c>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4"/>
      <c r="H184" s="115" t="s">
        <v>153</v>
      </c>
      <c r="I184" s="115" t="s">
        <v>153</v>
      </c>
      <c r="J184" s="115" t="s">
        <v>153</v>
      </c>
      <c r="K184" s="115" t="s">
        <v>153</v>
      </c>
      <c r="L184" s="115" t="s">
        <v>1199</v>
      </c>
      <c r="M184" s="115" t="s">
        <v>1200</v>
      </c>
      <c r="N184" s="187">
        <v>1</v>
      </c>
      <c r="O184" s="935">
        <v>0</v>
      </c>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4"/>
      <c r="H185" s="115" t="s">
        <v>153</v>
      </c>
      <c r="I185" s="115" t="s">
        <v>153</v>
      </c>
      <c r="J185" s="115" t="s">
        <v>153</v>
      </c>
      <c r="K185" s="115" t="s">
        <v>153</v>
      </c>
      <c r="L185" s="115" t="s">
        <v>1201</v>
      </c>
      <c r="M185" s="115" t="s">
        <v>1200</v>
      </c>
      <c r="N185" s="187">
        <v>0.8</v>
      </c>
      <c r="O185" s="935">
        <v>0</v>
      </c>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153</v>
      </c>
      <c r="I186" s="115" t="s">
        <v>153</v>
      </c>
      <c r="J186" s="115" t="s">
        <v>153</v>
      </c>
      <c r="K186" s="115" t="s">
        <v>1202</v>
      </c>
      <c r="L186" s="115" t="s">
        <v>78</v>
      </c>
      <c r="M186" s="115" t="s">
        <v>1200</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4" customHeight="1" outlineLevel="1" x14ac:dyDescent="0.35">
      <c r="A187" s="6"/>
      <c r="B187" s="97"/>
      <c r="C187" s="17"/>
      <c r="D187" s="17"/>
      <c r="E187" s="17"/>
      <c r="F187" s="13"/>
      <c r="G187" s="116"/>
      <c r="H187" s="115" t="s">
        <v>153</v>
      </c>
      <c r="I187" s="115" t="s">
        <v>153</v>
      </c>
      <c r="J187" s="115" t="s">
        <v>153</v>
      </c>
      <c r="K187" s="115" t="s">
        <v>1202</v>
      </c>
      <c r="L187" s="115" t="s">
        <v>79</v>
      </c>
      <c r="M187" s="115" t="s">
        <v>1200</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4" customHeight="1" outlineLevel="1" x14ac:dyDescent="0.35">
      <c r="A188" s="6"/>
      <c r="B188" s="97"/>
      <c r="C188" s="17"/>
      <c r="D188" s="17"/>
      <c r="E188" s="17"/>
      <c r="F188" s="13"/>
      <c r="G188" s="116"/>
      <c r="H188" s="115" t="s">
        <v>153</v>
      </c>
      <c r="I188" s="115" t="s">
        <v>153</v>
      </c>
      <c r="J188" s="115" t="s">
        <v>153</v>
      </c>
      <c r="K188" s="115" t="s">
        <v>1202</v>
      </c>
      <c r="L188" s="115" t="s">
        <v>154</v>
      </c>
      <c r="M188" s="115" t="s">
        <v>1200</v>
      </c>
      <c r="N188" s="187">
        <v>0.7</v>
      </c>
      <c r="O188" s="935">
        <v>0</v>
      </c>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153</v>
      </c>
      <c r="I189" s="115" t="s">
        <v>153</v>
      </c>
      <c r="J189" s="115" t="s">
        <v>153</v>
      </c>
      <c r="K189" s="115" t="s">
        <v>227</v>
      </c>
      <c r="L189" s="115" t="s">
        <v>78</v>
      </c>
      <c r="M189" s="115" t="s">
        <v>1200</v>
      </c>
      <c r="N189" s="187">
        <v>0.2</v>
      </c>
      <c r="O189" s="935">
        <v>0</v>
      </c>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153</v>
      </c>
      <c r="I190" s="115" t="s">
        <v>153</v>
      </c>
      <c r="J190" s="115" t="s">
        <v>153</v>
      </c>
      <c r="K190" s="115" t="s">
        <v>227</v>
      </c>
      <c r="L190" s="115" t="s">
        <v>79</v>
      </c>
      <c r="M190" s="115" t="s">
        <v>1200</v>
      </c>
      <c r="N190" s="187">
        <v>0.2</v>
      </c>
      <c r="O190" s="935">
        <v>0</v>
      </c>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153</v>
      </c>
      <c r="I191" s="115" t="s">
        <v>153</v>
      </c>
      <c r="J191" s="115" t="s">
        <v>153</v>
      </c>
      <c r="K191" s="115" t="s">
        <v>227</v>
      </c>
      <c r="L191" s="115" t="s">
        <v>80</v>
      </c>
      <c r="M191" s="115" t="s">
        <v>1200</v>
      </c>
      <c r="N191" s="187">
        <v>0.4</v>
      </c>
      <c r="O191" s="935">
        <v>0</v>
      </c>
      <c r="P191" s="93"/>
      <c r="Q191" s="93"/>
      <c r="R191" s="93"/>
      <c r="S191" s="93"/>
      <c r="T191" s="93"/>
      <c r="U191" s="93"/>
      <c r="V191" s="93"/>
      <c r="W191" s="93"/>
      <c r="X191" s="93"/>
      <c r="Y191" s="93"/>
      <c r="Z191" s="93"/>
      <c r="AA191" s="13"/>
      <c r="AB191" s="13"/>
      <c r="AC191" s="13"/>
      <c r="AD191" s="13"/>
      <c r="AE191" s="16"/>
      <c r="AF191" s="8"/>
    </row>
    <row r="192" spans="1:32" ht="13.4" customHeight="1" outlineLevel="1" x14ac:dyDescent="0.35">
      <c r="A192" s="6"/>
      <c r="B192" s="97"/>
      <c r="C192" s="17"/>
      <c r="D192" s="17"/>
      <c r="E192" s="17"/>
      <c r="F192" s="13"/>
      <c r="G192" s="116"/>
      <c r="H192" s="115" t="s">
        <v>153</v>
      </c>
      <c r="I192" s="115" t="s">
        <v>153</v>
      </c>
      <c r="J192" s="115" t="s">
        <v>153</v>
      </c>
      <c r="K192" s="115" t="s">
        <v>227</v>
      </c>
      <c r="L192" s="115" t="s">
        <v>154</v>
      </c>
      <c r="M192" s="115" t="s">
        <v>1200</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1170</v>
      </c>
      <c r="T206" s="23"/>
      <c r="U206" s="23"/>
      <c r="V206" s="23" t="s">
        <v>379</v>
      </c>
      <c r="W206" s="23" t="s">
        <v>380</v>
      </c>
      <c r="X206" s="23" t="s">
        <v>382</v>
      </c>
      <c r="Y206" s="23" t="s">
        <v>383</v>
      </c>
      <c r="Z206" s="23" t="s">
        <v>384</v>
      </c>
      <c r="AA206" s="23" t="s">
        <v>386</v>
      </c>
      <c r="AB206" s="23" t="s">
        <v>893</v>
      </c>
      <c r="AC206" s="23" t="s">
        <v>894</v>
      </c>
      <c r="AD206" s="23" t="s">
        <v>1170</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1.8119999999999998</v>
      </c>
      <c r="X208" s="131">
        <v>5.621999999999999</v>
      </c>
      <c r="Y208" s="131">
        <v>1.452</v>
      </c>
      <c r="Z208" s="131">
        <v>2.6579999999999999</v>
      </c>
      <c r="AA208" s="131">
        <v>7.9379999999999997</v>
      </c>
      <c r="AB208" s="131">
        <v>2.88</v>
      </c>
      <c r="AC208" s="131">
        <v>3.6479999999999997</v>
      </c>
      <c r="AD208" s="130">
        <f>Z208*T208</f>
        <v>1.9935</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4.5889999999999995</v>
      </c>
      <c r="X209" s="131">
        <v>13.123500000000002</v>
      </c>
      <c r="Y209" s="131">
        <v>6.5455000000000005</v>
      </c>
      <c r="Z209" s="131">
        <v>9.1650000000000009</v>
      </c>
      <c r="AA209" s="131">
        <v>13.247</v>
      </c>
      <c r="AB209" s="131">
        <v>9.8475000000000001</v>
      </c>
      <c r="AC209" s="131">
        <v>10.172500000000001</v>
      </c>
      <c r="AD209" s="130">
        <f t="shared" ref="AD209:AD211" si="7">Z209*T209</f>
        <v>5.957250000000001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8.3580000000000005</v>
      </c>
      <c r="W210" s="131">
        <v>16.737000000000002</v>
      </c>
      <c r="X210" s="131">
        <v>35.364000000000004</v>
      </c>
      <c r="Y210" s="131">
        <v>22.8795</v>
      </c>
      <c r="Z210" s="131">
        <v>32.539499999999997</v>
      </c>
      <c r="AA210" s="131">
        <v>40.897500000000008</v>
      </c>
      <c r="AB210" s="131">
        <v>30.0825</v>
      </c>
      <c r="AC210" s="131">
        <v>30.344999999999999</v>
      </c>
      <c r="AD210" s="130">
        <f t="shared" si="7"/>
        <v>17.896725</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8.5410000000000004</v>
      </c>
      <c r="W211" s="131">
        <v>12.186</v>
      </c>
      <c r="X211" s="131">
        <v>17.451000000000001</v>
      </c>
      <c r="Y211" s="131">
        <v>14.031000000000001</v>
      </c>
      <c r="Z211" s="131">
        <v>17.28</v>
      </c>
      <c r="AA211" s="131">
        <v>16.623000000000001</v>
      </c>
      <c r="AB211" s="131">
        <v>16.172999999999998</v>
      </c>
      <c r="AC211" s="131">
        <v>16.172999999999998</v>
      </c>
      <c r="AD211" s="130">
        <f t="shared" si="7"/>
        <v>7.7760000000000007</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s="945"/>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customHeight="1" outlineLevel="1" x14ac:dyDescent="0.3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V331*0.6</f>
        <v>0.16500000000000001</v>
      </c>
      <c r="W217" s="5">
        <f t="shared" ref="V217:Z218" si="10">W331*0.6</f>
        <v>0.38249999999999995</v>
      </c>
      <c r="X217" s="5">
        <f t="shared" si="10"/>
        <v>0.40500000000000003</v>
      </c>
      <c r="Y217" s="5">
        <f t="shared" si="10"/>
        <v>0.6</v>
      </c>
      <c r="Z217" s="5">
        <f t="shared" si="10"/>
        <v>0.6</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0.33</v>
      </c>
      <c r="W218" s="5">
        <f t="shared" si="10"/>
        <v>0.51</v>
      </c>
      <c r="X218" s="5">
        <f t="shared" si="10"/>
        <v>0.54</v>
      </c>
      <c r="Y218" s="5">
        <f t="shared" si="10"/>
        <v>0.6</v>
      </c>
      <c r="Z218" s="5">
        <f t="shared" si="10"/>
        <v>0.6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0.38500000000000001</v>
      </c>
      <c r="W219" s="5">
        <f>W333*0.7</f>
        <v>0.48999999999999994</v>
      </c>
      <c r="X219" s="5">
        <f>X333*0.7</f>
        <v>0.63</v>
      </c>
      <c r="Y219" s="5">
        <f>Y333*0.7</f>
        <v>0.7</v>
      </c>
      <c r="Z219" s="5">
        <f>Z333*0.7</f>
        <v>0.7</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0.41250000000000003</v>
      </c>
      <c r="W220" s="5">
        <f>W334*0.75</f>
        <v>0.63749999999999996</v>
      </c>
      <c r="X220" s="5">
        <f>X334*0.75</f>
        <v>0.67500000000000004</v>
      </c>
      <c r="Y220" s="5">
        <f>Y334*0.75</f>
        <v>0.75</v>
      </c>
      <c r="Z220" s="5">
        <f>Z334*0.75</f>
        <v>0.75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0.45650000000000002</v>
      </c>
      <c r="W221" s="5">
        <f t="shared" si="19"/>
        <v>0.7054999999999999</v>
      </c>
      <c r="X221" s="5">
        <f t="shared" si="19"/>
        <v>0.747</v>
      </c>
      <c r="Y221" s="5">
        <f t="shared" si="19"/>
        <v>0.58099999999999996</v>
      </c>
      <c r="Z221" s="5">
        <f t="shared" si="19"/>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0.16500000000000001</v>
      </c>
      <c r="W227" s="5">
        <f t="shared" si="32"/>
        <v>0.38249999999999995</v>
      </c>
      <c r="X227" s="5">
        <f t="shared" si="32"/>
        <v>0.40500000000000003</v>
      </c>
      <c r="Y227" s="5">
        <f t="shared" si="32"/>
        <v>0.6</v>
      </c>
      <c r="Z227" s="5">
        <f t="shared" si="32"/>
        <v>0.6</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0.33</v>
      </c>
      <c r="W228" s="5">
        <f t="shared" si="32"/>
        <v>0.51</v>
      </c>
      <c r="X228" s="5">
        <f t="shared" si="32"/>
        <v>0.54</v>
      </c>
      <c r="Y228" s="5">
        <f t="shared" si="32"/>
        <v>0.6</v>
      </c>
      <c r="Z228" s="5">
        <f t="shared" si="32"/>
        <v>0.6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0.38500000000000001</v>
      </c>
      <c r="W229" s="5">
        <f>W343*0.7</f>
        <v>0.48999999999999994</v>
      </c>
      <c r="X229" s="5">
        <f>X343*0.7</f>
        <v>0.63</v>
      </c>
      <c r="Y229" s="5">
        <f>Y343*0.7</f>
        <v>0.7</v>
      </c>
      <c r="Z229" s="5">
        <f>Z343*0.7</f>
        <v>0.7</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0.41250000000000003</v>
      </c>
      <c r="W230" s="5">
        <f>W344*0.75</f>
        <v>0.63749999999999996</v>
      </c>
      <c r="X230" s="5">
        <f>X344*0.75</f>
        <v>0.67500000000000004</v>
      </c>
      <c r="Y230" s="5">
        <f>Y344*0.75</f>
        <v>0.75</v>
      </c>
      <c r="Z230" s="5">
        <f>Z344*0.75</f>
        <v>0.75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0.45650000000000002</v>
      </c>
      <c r="W231" s="5">
        <f t="shared" si="41"/>
        <v>0.7054999999999999</v>
      </c>
      <c r="X231" s="5">
        <f t="shared" si="41"/>
        <v>0.747</v>
      </c>
      <c r="Y231" s="5">
        <f t="shared" si="41"/>
        <v>0.58099999999999996</v>
      </c>
      <c r="Z231" s="5">
        <f t="shared" si="41"/>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0.16500000000000001</v>
      </c>
      <c r="W237" s="5">
        <f t="shared" si="54"/>
        <v>0.38249999999999995</v>
      </c>
      <c r="X237" s="5">
        <f t="shared" si="54"/>
        <v>0.40500000000000003</v>
      </c>
      <c r="Y237" s="5">
        <f t="shared" si="54"/>
        <v>0.6</v>
      </c>
      <c r="Z237" s="5">
        <f t="shared" si="54"/>
        <v>0.6</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0.33</v>
      </c>
      <c r="W238" s="5">
        <f t="shared" si="54"/>
        <v>0.51</v>
      </c>
      <c r="X238" s="5">
        <f t="shared" si="54"/>
        <v>0.54</v>
      </c>
      <c r="Y238" s="5">
        <f t="shared" si="54"/>
        <v>0.6</v>
      </c>
      <c r="Z238" s="5">
        <f t="shared" si="54"/>
        <v>0.6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0.38500000000000001</v>
      </c>
      <c r="W239" s="5">
        <f>W353*0.7</f>
        <v>0.48999999999999994</v>
      </c>
      <c r="X239" s="5">
        <f>X353*0.7</f>
        <v>0.63</v>
      </c>
      <c r="Y239" s="5">
        <f>Y353*0.7</f>
        <v>0.7</v>
      </c>
      <c r="Z239" s="5">
        <f>Z353*0.7</f>
        <v>0.7</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0.41250000000000003</v>
      </c>
      <c r="W240" s="5">
        <f>W354*0.75</f>
        <v>0.63749999999999996</v>
      </c>
      <c r="X240" s="5">
        <f>X354*0.75</f>
        <v>0.67500000000000004</v>
      </c>
      <c r="Y240" s="5">
        <f>Y354*0.75</f>
        <v>0.75</v>
      </c>
      <c r="Z240" s="5">
        <f>Z354*0.75</f>
        <v>0.75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0.45650000000000002</v>
      </c>
      <c r="W241" s="5">
        <f t="shared" si="63"/>
        <v>0.7054999999999999</v>
      </c>
      <c r="X241" s="5">
        <f t="shared" si="63"/>
        <v>0.747</v>
      </c>
      <c r="Y241" s="5">
        <f t="shared" si="63"/>
        <v>0.58099999999999996</v>
      </c>
      <c r="Z241" s="5">
        <f t="shared" si="63"/>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0.16500000000000001</v>
      </c>
      <c r="W247" s="5">
        <f t="shared" si="76"/>
        <v>0.38249999999999995</v>
      </c>
      <c r="X247" s="5">
        <f t="shared" si="76"/>
        <v>0.40500000000000003</v>
      </c>
      <c r="Y247" s="5">
        <f t="shared" si="76"/>
        <v>0.6</v>
      </c>
      <c r="Z247" s="5">
        <f t="shared" si="76"/>
        <v>0.6</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0.33</v>
      </c>
      <c r="W248" s="5">
        <f t="shared" si="76"/>
        <v>0.51</v>
      </c>
      <c r="X248" s="5">
        <f t="shared" si="76"/>
        <v>0.54</v>
      </c>
      <c r="Y248" s="5">
        <f t="shared" si="76"/>
        <v>0.6</v>
      </c>
      <c r="Z248" s="5">
        <f t="shared" si="76"/>
        <v>0.6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0.38500000000000001</v>
      </c>
      <c r="W249" s="5">
        <f>W363*0.7</f>
        <v>0.48999999999999994</v>
      </c>
      <c r="X249" s="5">
        <f>X363*0.7</f>
        <v>0.63</v>
      </c>
      <c r="Y249" s="5">
        <f>Y363*0.7</f>
        <v>0.7</v>
      </c>
      <c r="Z249" s="5">
        <f>Z363*0.7</f>
        <v>0.7</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0.41250000000000003</v>
      </c>
      <c r="W250" s="5">
        <f>W364*0.75</f>
        <v>0.63749999999999996</v>
      </c>
      <c r="X250" s="5">
        <f>X364*0.75</f>
        <v>0.67500000000000004</v>
      </c>
      <c r="Y250" s="5">
        <f>Y364*0.75</f>
        <v>0.75</v>
      </c>
      <c r="Z250" s="5">
        <f>Z364*0.75</f>
        <v>0.75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0.45650000000000002</v>
      </c>
      <c r="W251" s="5">
        <f t="shared" si="85"/>
        <v>0.7054999999999999</v>
      </c>
      <c r="X251" s="5">
        <f t="shared" si="85"/>
        <v>0.747</v>
      </c>
      <c r="Y251" s="5">
        <f t="shared" si="85"/>
        <v>0.58099999999999996</v>
      </c>
      <c r="Z251" s="5">
        <f t="shared" si="8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0.16500000000000001</v>
      </c>
      <c r="W257" s="5">
        <f t="shared" si="98"/>
        <v>0.38249999999999995</v>
      </c>
      <c r="X257" s="5">
        <f t="shared" si="98"/>
        <v>0.40500000000000003</v>
      </c>
      <c r="Y257" s="5">
        <f t="shared" si="98"/>
        <v>0.6</v>
      </c>
      <c r="Z257" s="5">
        <f t="shared" si="98"/>
        <v>0.6</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0.33</v>
      </c>
      <c r="W258" s="5">
        <f t="shared" si="98"/>
        <v>0.51</v>
      </c>
      <c r="X258" s="5">
        <f t="shared" si="98"/>
        <v>0.54</v>
      </c>
      <c r="Y258" s="5">
        <f t="shared" si="98"/>
        <v>0.6</v>
      </c>
      <c r="Z258" s="5">
        <f t="shared" si="98"/>
        <v>0.6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0.38500000000000001</v>
      </c>
      <c r="W259" s="5">
        <f>W373*0.7</f>
        <v>0.48999999999999994</v>
      </c>
      <c r="X259" s="5">
        <f>X373*0.7</f>
        <v>0.63</v>
      </c>
      <c r="Y259" s="5">
        <f>Y373*0.7</f>
        <v>0.7</v>
      </c>
      <c r="Z259" s="5">
        <f>Z373*0.7</f>
        <v>0.7</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0.41250000000000003</v>
      </c>
      <c r="W260" s="5">
        <f>W374*0.75</f>
        <v>0.63749999999999996</v>
      </c>
      <c r="X260" s="5">
        <f>X374*0.75</f>
        <v>0.67500000000000004</v>
      </c>
      <c r="Y260" s="5">
        <f>Y374*0.75</f>
        <v>0.75</v>
      </c>
      <c r="Z260" s="5">
        <f>Z374*0.75</f>
        <v>0.75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0.45650000000000002</v>
      </c>
      <c r="W261" s="5">
        <f t="shared" si="107"/>
        <v>0.7054999999999999</v>
      </c>
      <c r="X261" s="5">
        <f t="shared" si="107"/>
        <v>0.747</v>
      </c>
      <c r="Y261" s="5">
        <f t="shared" si="107"/>
        <v>0.58099999999999996</v>
      </c>
      <c r="Z261" s="5">
        <f t="shared" si="107"/>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0.16500000000000001</v>
      </c>
      <c r="W267" s="5">
        <f t="shared" si="120"/>
        <v>0.38249999999999995</v>
      </c>
      <c r="X267" s="5">
        <f t="shared" si="120"/>
        <v>0.40500000000000003</v>
      </c>
      <c r="Y267" s="5">
        <f t="shared" si="120"/>
        <v>0.6</v>
      </c>
      <c r="Z267" s="5">
        <f t="shared" si="120"/>
        <v>0.6</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0.33</v>
      </c>
      <c r="W268" s="5">
        <f t="shared" si="120"/>
        <v>0.51</v>
      </c>
      <c r="X268" s="5">
        <f t="shared" si="120"/>
        <v>0.54</v>
      </c>
      <c r="Y268" s="5">
        <f t="shared" si="120"/>
        <v>0.6</v>
      </c>
      <c r="Z268" s="5">
        <f t="shared" si="120"/>
        <v>0.6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0.38500000000000001</v>
      </c>
      <c r="W269" s="5">
        <f>W383*0.7</f>
        <v>0.48999999999999994</v>
      </c>
      <c r="X269" s="5">
        <f>X383*0.7</f>
        <v>0.63</v>
      </c>
      <c r="Y269" s="5">
        <f>Y383*0.7</f>
        <v>0.7</v>
      </c>
      <c r="Z269" s="5">
        <f>Z383*0.7</f>
        <v>0.7</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0.41250000000000003</v>
      </c>
      <c r="W270" s="5">
        <f>W384*0.75</f>
        <v>0.63749999999999996</v>
      </c>
      <c r="X270" s="5">
        <f>X384*0.75</f>
        <v>0.67500000000000004</v>
      </c>
      <c r="Y270" s="5">
        <f>Y384*0.75</f>
        <v>0.75</v>
      </c>
      <c r="Z270" s="5">
        <f>Z384*0.75</f>
        <v>0.75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0.45650000000000002</v>
      </c>
      <c r="W271" s="5">
        <f t="shared" si="129"/>
        <v>0.7054999999999999</v>
      </c>
      <c r="X271" s="5">
        <f t="shared" si="129"/>
        <v>0.747</v>
      </c>
      <c r="Y271" s="5">
        <f t="shared" si="129"/>
        <v>0.58099999999999996</v>
      </c>
      <c r="Z271" s="5">
        <f t="shared" si="129"/>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0.16500000000000001</v>
      </c>
      <c r="W277" s="5">
        <f t="shared" si="142"/>
        <v>0.38249999999999995</v>
      </c>
      <c r="X277" s="5">
        <f t="shared" si="142"/>
        <v>0.40500000000000003</v>
      </c>
      <c r="Y277" s="5">
        <f t="shared" si="142"/>
        <v>0.6</v>
      </c>
      <c r="Z277" s="5">
        <f t="shared" si="142"/>
        <v>0.6</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0.33</v>
      </c>
      <c r="W278" s="5">
        <f t="shared" si="142"/>
        <v>0.51</v>
      </c>
      <c r="X278" s="5">
        <f t="shared" si="142"/>
        <v>0.54</v>
      </c>
      <c r="Y278" s="5">
        <f t="shared" si="142"/>
        <v>0.6</v>
      </c>
      <c r="Z278" s="5">
        <f t="shared" si="142"/>
        <v>0.6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0.38500000000000001</v>
      </c>
      <c r="W279" s="5">
        <f>W393*0.7</f>
        <v>0.48999999999999994</v>
      </c>
      <c r="X279" s="5">
        <f>X393*0.7</f>
        <v>0.63</v>
      </c>
      <c r="Y279" s="5">
        <f>Y393*0.7</f>
        <v>0.7</v>
      </c>
      <c r="Z279" s="5">
        <f>Z393*0.7</f>
        <v>0.7</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0.41250000000000003</v>
      </c>
      <c r="W280" s="5">
        <f>W394*0.75</f>
        <v>0.63749999999999996</v>
      </c>
      <c r="X280" s="5">
        <f>X394*0.75</f>
        <v>0.67500000000000004</v>
      </c>
      <c r="Y280" s="5">
        <f>Y394*0.75</f>
        <v>0.75</v>
      </c>
      <c r="Z280" s="5">
        <f>Z394*0.75</f>
        <v>0.75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0.45650000000000002</v>
      </c>
      <c r="W281" s="5">
        <f t="shared" si="151"/>
        <v>0.7054999999999999</v>
      </c>
      <c r="X281" s="5">
        <f t="shared" si="151"/>
        <v>0.747</v>
      </c>
      <c r="Y281" s="5">
        <f t="shared" si="151"/>
        <v>0.58099999999999996</v>
      </c>
      <c r="Z281" s="5">
        <f t="shared" si="151"/>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0.16500000000000001</v>
      </c>
      <c r="W287" s="5">
        <f t="shared" si="164"/>
        <v>0.38249999999999995</v>
      </c>
      <c r="X287" s="5">
        <f t="shared" si="164"/>
        <v>0.40500000000000003</v>
      </c>
      <c r="Y287" s="5">
        <f t="shared" si="164"/>
        <v>0.6</v>
      </c>
      <c r="Z287" s="5">
        <f t="shared" si="164"/>
        <v>0.6</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0.33</v>
      </c>
      <c r="W288" s="5">
        <f t="shared" si="164"/>
        <v>0.51</v>
      </c>
      <c r="X288" s="5">
        <f t="shared" si="164"/>
        <v>0.54</v>
      </c>
      <c r="Y288" s="5">
        <f t="shared" si="164"/>
        <v>0.6</v>
      </c>
      <c r="Z288" s="5">
        <f t="shared" si="164"/>
        <v>0.6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0.38500000000000001</v>
      </c>
      <c r="W289" s="5">
        <f>W403*0.7</f>
        <v>0.48999999999999994</v>
      </c>
      <c r="X289" s="5">
        <f>X403*0.7</f>
        <v>0.63</v>
      </c>
      <c r="Y289" s="5">
        <f>Y403*0.7</f>
        <v>0.7</v>
      </c>
      <c r="Z289" s="5">
        <f>Z403*0.7</f>
        <v>0.7</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0.41250000000000003</v>
      </c>
      <c r="W290" s="5">
        <f>W404*0.75</f>
        <v>0.63749999999999996</v>
      </c>
      <c r="X290" s="5">
        <f>X404*0.75</f>
        <v>0.67500000000000004</v>
      </c>
      <c r="Y290" s="5">
        <f>Y404*0.75</f>
        <v>0.75</v>
      </c>
      <c r="Z290" s="5">
        <f>Z404*0.75</f>
        <v>0.75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0.45650000000000002</v>
      </c>
      <c r="W291" s="5">
        <f t="shared" si="173"/>
        <v>0.7054999999999999</v>
      </c>
      <c r="X291" s="5">
        <f t="shared" si="173"/>
        <v>0.747</v>
      </c>
      <c r="Y291" s="5">
        <f t="shared" si="173"/>
        <v>0.58099999999999996</v>
      </c>
      <c r="Z291" s="5">
        <f t="shared" si="173"/>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0.16500000000000001</v>
      </c>
      <c r="W297" s="5">
        <f t="shared" si="186"/>
        <v>0.38249999999999995</v>
      </c>
      <c r="X297" s="5">
        <f t="shared" si="186"/>
        <v>0.40500000000000003</v>
      </c>
      <c r="Y297" s="5">
        <f t="shared" si="186"/>
        <v>0.6</v>
      </c>
      <c r="Z297" s="5">
        <f t="shared" si="186"/>
        <v>0.6</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0.33</v>
      </c>
      <c r="W298" s="5">
        <f t="shared" si="186"/>
        <v>0.51</v>
      </c>
      <c r="X298" s="5">
        <f t="shared" si="186"/>
        <v>0.54</v>
      </c>
      <c r="Y298" s="5">
        <f t="shared" si="186"/>
        <v>0.6</v>
      </c>
      <c r="Z298" s="5">
        <f t="shared" si="186"/>
        <v>0.6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0.38500000000000001</v>
      </c>
      <c r="W299" s="5">
        <f>W413*0.7</f>
        <v>0.48999999999999994</v>
      </c>
      <c r="X299" s="5">
        <f>X413*0.7</f>
        <v>0.63</v>
      </c>
      <c r="Y299" s="5">
        <f>Y413*0.7</f>
        <v>0.7</v>
      </c>
      <c r="Z299" s="5">
        <f>Z413*0.7</f>
        <v>0.7</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0.41250000000000003</v>
      </c>
      <c r="W300" s="5">
        <f>W414*0.75</f>
        <v>0.63749999999999996</v>
      </c>
      <c r="X300" s="5">
        <f>X414*0.75</f>
        <v>0.67500000000000004</v>
      </c>
      <c r="Y300" s="5">
        <f>Y414*0.75</f>
        <v>0.75</v>
      </c>
      <c r="Z300" s="5">
        <f>Z414*0.75</f>
        <v>0.75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0.45650000000000002</v>
      </c>
      <c r="W301" s="5">
        <f t="shared" si="195"/>
        <v>0.7054999999999999</v>
      </c>
      <c r="X301" s="5">
        <f t="shared" si="195"/>
        <v>0.747</v>
      </c>
      <c r="Y301" s="5">
        <f t="shared" si="195"/>
        <v>0.58099999999999996</v>
      </c>
      <c r="Z301" s="5">
        <f t="shared" si="195"/>
        <v>0.83</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hidden="1" customHeight="1" outlineLevel="2" x14ac:dyDescent="0.3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s="42"/>
      <c r="AN310" s="42"/>
      <c r="AO310" s="42"/>
      <c r="AP310" s="42"/>
      <c r="AQ310" s="42"/>
      <c r="AR310" s="42"/>
      <c r="AS310" s="42"/>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t="s">
        <v>1311</v>
      </c>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s="949">
        <v>5</v>
      </c>
      <c r="AM319"/>
      <c r="AN319"/>
      <c r="AO319"/>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1170</v>
      </c>
      <c r="T320" s="23"/>
      <c r="U320" s="23"/>
      <c r="V320" s="23" t="s">
        <v>379</v>
      </c>
      <c r="W320" s="23" t="s">
        <v>380</v>
      </c>
      <c r="X320" s="23" t="s">
        <v>382</v>
      </c>
      <c r="Y320" s="23" t="s">
        <v>383</v>
      </c>
      <c r="Z320" s="23" t="s">
        <v>384</v>
      </c>
      <c r="AA320" s="23" t="s">
        <v>386</v>
      </c>
      <c r="AB320" s="23" t="s">
        <v>893</v>
      </c>
      <c r="AC320" s="23" t="s">
        <v>894</v>
      </c>
      <c r="AD320" s="23" t="s">
        <v>1170</v>
      </c>
      <c r="AE320" s="23" t="s">
        <v>384</v>
      </c>
      <c r="AF320" s="23" t="s">
        <v>384</v>
      </c>
      <c r="AG320" s="16"/>
      <c r="AH320" s="8"/>
      <c r="AJ320" s="24" t="s">
        <v>1310</v>
      </c>
      <c r="AK320" s="23" t="s">
        <v>1305</v>
      </c>
      <c r="AL320" s="23" t="s">
        <v>1306</v>
      </c>
      <c r="AM320" s="23" t="s">
        <v>1307</v>
      </c>
      <c r="AN320" s="23" t="s">
        <v>1309</v>
      </c>
      <c r="AO320" s="23" t="s">
        <v>1308</v>
      </c>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s="662">
        <v>43595</v>
      </c>
      <c r="AJ321">
        <f>(Periods!$U22-Periods!$U21)</f>
        <v>14</v>
      </c>
      <c r="AK321" s="947">
        <v>75</v>
      </c>
      <c r="AL321" cm="1">
        <f t="array" ref="AL321">IF(AK321&lt;=INDEX(K207:S207,$AL$319),INDEX(V207:AD207,$AL$319)*(AK321/INDEX(K207:S207,$AL$319)),IF(AK321&lt;=INDEX(K321:S321,$AL$319),INDEX(V207:AD207,$AL$319)+(INDEX(V321:AD321,$AL$319)-INDEX(V207:AD207,$AL$319))/(INDEX(K321:S321,$AL$319)-INDEX(K207:S207,$AL$319))*(AK321-INDEX(K207:S207,$AL$319)),INDEX(V321:AD321,$AL$319)))</f>
        <v>0</v>
      </c>
      <c r="AM321" s="948">
        <f t="shared" ref="AM321:AM330" si="206">AK321*(1-$AN321)*(1-(1-$I469)^$AJ321)+AL321*(1-$AN321)*AJ321*(1-(((1 -(1 -$I469)^($AJ321+1)) /$I469-1)/$AJ321))</f>
        <v>0.34519831019369507</v>
      </c>
      <c r="AN321" s="945">
        <v>0</v>
      </c>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0.75600000000000001</v>
      </c>
      <c r="W322" s="131">
        <v>5.3940000000000001</v>
      </c>
      <c r="X322" s="131">
        <v>13.931999999999999</v>
      </c>
      <c r="Y322" s="131">
        <v>7.8840000000000003</v>
      </c>
      <c r="Z322" s="131">
        <v>12.522</v>
      </c>
      <c r="AA322" s="131">
        <v>14.879999999999999</v>
      </c>
      <c r="AB322" s="131">
        <v>11.616</v>
      </c>
      <c r="AC322" s="131">
        <v>11.915999999999999</v>
      </c>
      <c r="AD322" s="131">
        <f>Z322*T208</f>
        <v>9.3915000000000006</v>
      </c>
      <c r="AE322" s="88">
        <v>733</v>
      </c>
      <c r="AF322" s="88">
        <v>20</v>
      </c>
      <c r="AG322" s="16"/>
      <c r="AH322" s="8"/>
      <c r="AI322" s="661">
        <v>43609</v>
      </c>
      <c r="AJ322">
        <f>(Periods!$U23-Periods!$U22)</f>
        <v>21</v>
      </c>
      <c r="AK322">
        <f>(AK321+AL321*AJ321)*(1-AN321)-AM321</f>
        <v>74.654801689806305</v>
      </c>
      <c r="AL322" cm="1">
        <f t="array" ref="AL322">IF(AK322&lt;=INDEX(K208:S208,$AL$319),INDEX(V208:AD208,$AL$319)*(AK322/INDEX(K208:S208,$AL$319)),IF(AK322&lt;=INDEX(K322:S322,$AL$319),INDEX(V208:AD208,$AL$319)+(INDEX(V322:AD322,$AL$319)-INDEX(V208:AD208,$AL$319))/(INDEX(K322:S322,$AL$319)-INDEX(K208:S208,$AL$319))*(AK322-INDEX(K208:S208,$AL$319)),INDEX(V322:AD322,$AL$319)))</f>
        <v>4.2035261890114013</v>
      </c>
      <c r="AM322" s="948">
        <f>AK322*(1-$AN322)*(1-(1-$I470)^$AJ322)+AL322*(1-$AN322)*AJ322*(1-(((1 -(1 -$I470)^($AJ322+1)) /$I470-1)/$AJ322))</f>
        <v>2.5121634172149845</v>
      </c>
      <c r="AN322" s="945">
        <v>0</v>
      </c>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7">O323</f>
        <v>739</v>
      </c>
      <c r="T323" s="88"/>
      <c r="U323" s="101" t="s">
        <v>137</v>
      </c>
      <c r="V323" s="131">
        <v>3.7635000000000001</v>
      </c>
      <c r="W323" s="131">
        <v>13.448500000000001</v>
      </c>
      <c r="X323" s="131">
        <v>22.613500000000002</v>
      </c>
      <c r="Y323" s="131">
        <v>16.523000000000003</v>
      </c>
      <c r="Z323" s="131">
        <v>21.9375</v>
      </c>
      <c r="AA323" s="131">
        <v>19.961500000000001</v>
      </c>
      <c r="AB323" s="131">
        <v>20.000499999999999</v>
      </c>
      <c r="AC323" s="131">
        <v>20.325500000000002</v>
      </c>
      <c r="AD323" s="131">
        <f t="shared" ref="AD323:AD325" si="208">Z323*T209</f>
        <v>14.259375</v>
      </c>
      <c r="AE323" s="88">
        <v>1071</v>
      </c>
      <c r="AF323" s="88">
        <v>50</v>
      </c>
      <c r="AG323" s="16"/>
      <c r="AH323" s="8"/>
      <c r="AI323" s="661">
        <v>43630</v>
      </c>
      <c r="AJ323">
        <f>(Periods!$U24-Periods!$U23)</f>
        <v>35</v>
      </c>
      <c r="AK323">
        <f t="shared" ref="AK323:AK330" si="209">(AK322+AL322*AJ322)*(1-AN322)-AM322</f>
        <v>160.41668824183074</v>
      </c>
      <c r="AL323" cm="1">
        <f t="array" ref="AL323">IF(AK323&lt;=INDEX(K209:S209,$AL$319),INDEX(V209:AD209,$AL$319)*(AK323/INDEX(K209:S209,$AL$319)),IF(AK323&lt;=INDEX(K323:S323,$AL$319),INDEX(V209:AD209,$AL$319)+(INDEX(V323:AD323,$AL$319)-INDEX(V209:AD209,$AL$319))/(INDEX(K323:S323,$AL$319)-INDEX(K209:S209,$AL$319))*(AK323-INDEX(K209:S209,$AL$319)),INDEX(V323:AD323,$AL$319)))</f>
        <v>10.372624648777439</v>
      </c>
      <c r="AM323" s="948">
        <f t="shared" si="206"/>
        <v>11.959784982385024</v>
      </c>
      <c r="AN323" s="945">
        <v>0</v>
      </c>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7"/>
        <v>1822</v>
      </c>
      <c r="T324" s="88"/>
      <c r="U324" s="101" t="s">
        <v>138</v>
      </c>
      <c r="V324" s="131">
        <v>48.741000000000007</v>
      </c>
      <c r="W324" s="131">
        <v>34.817999999999998</v>
      </c>
      <c r="X324" s="131">
        <v>49.675500000000007</v>
      </c>
      <c r="Y324" s="131">
        <v>40.928999999999995</v>
      </c>
      <c r="Z324" s="131">
        <v>49.759500000000003</v>
      </c>
      <c r="AA324" s="131">
        <v>50.410499999999999</v>
      </c>
      <c r="AB324" s="131">
        <v>45.822000000000003</v>
      </c>
      <c r="AC324" s="131">
        <v>46.084500000000006</v>
      </c>
      <c r="AD324" s="131">
        <f t="shared" si="208"/>
        <v>27.367725000000004</v>
      </c>
      <c r="AE324" s="88">
        <v>1300</v>
      </c>
      <c r="AF324" s="88">
        <v>55</v>
      </c>
      <c r="AG324" s="16"/>
      <c r="AH324" s="8"/>
      <c r="AI324" s="661">
        <v>43665</v>
      </c>
      <c r="AJ324">
        <f>(Periods!$U25-Periods!$U24)</f>
        <v>56</v>
      </c>
      <c r="AK324">
        <f t="shared" si="209"/>
        <v>511.49876596665615</v>
      </c>
      <c r="AL324" cm="1">
        <f t="array" ref="AL324">IF(AK324&lt;=INDEX(K210:S210,$AL$319),INDEX(V210:AD210,$AL$319)*(AK324/INDEX(K210:S210,$AL$319)),IF(AK324&lt;=INDEX(K324:S324,$AL$319),INDEX(V210:AD210,$AL$319)+(INDEX(V324:AD324,$AL$319)-INDEX(V210:AD210,$AL$319))/(INDEX(K324:S324,$AL$319)-INDEX(K210:S210,$AL$319))*(AK324-INDEX(K210:S210,$AL$319)),INDEX(V324:AD324,$AL$319)))</f>
        <v>33.605719577627639</v>
      </c>
      <c r="AM324" s="948">
        <f t="shared" si="206"/>
        <v>145.06609820555224</v>
      </c>
      <c r="AN324" s="945">
        <v>0.45</v>
      </c>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7"/>
        <v>2864</v>
      </c>
      <c r="T325" s="88"/>
      <c r="U325" s="101" t="s">
        <v>139</v>
      </c>
      <c r="V325" s="131">
        <v>15.678000000000003</v>
      </c>
      <c r="W325" s="131">
        <v>26.019000000000002</v>
      </c>
      <c r="X325" s="131">
        <v>34.533000000000001</v>
      </c>
      <c r="Y325" s="131">
        <v>29.979000000000003</v>
      </c>
      <c r="Z325" s="131">
        <v>33.722999999999999</v>
      </c>
      <c r="AA325" s="131">
        <v>29.988</v>
      </c>
      <c r="AB325" s="131">
        <v>30.194999999999997</v>
      </c>
      <c r="AC325" s="131">
        <v>30.158999999999999</v>
      </c>
      <c r="AD325" s="131">
        <f t="shared" si="208"/>
        <v>15.17535</v>
      </c>
      <c r="AE325" s="88">
        <v>1500</v>
      </c>
      <c r="AF325" s="88">
        <v>86</v>
      </c>
      <c r="AG325" s="16"/>
      <c r="AH325" s="8"/>
      <c r="AI325" s="661">
        <v>43721</v>
      </c>
      <c r="AJ325">
        <f>(Periods!$U26-Periods!$U25)</f>
        <v>28</v>
      </c>
      <c r="AK325">
        <f t="shared" si="209"/>
        <v>1171.31438606704</v>
      </c>
      <c r="AL325" cm="1">
        <f t="array" ref="AL325">IF(AK325&lt;=INDEX(K211:S211,$AL$319),INDEX(V211:AD211,$AL$319)*(AK325/INDEX(K211:S211,$AL$319)),IF(AK325&lt;=INDEX(K325:S325,$AL$319),INDEX(V211:AD211,$AL$319)+(INDEX(V325:AD325,$AL$319)-INDEX(V211:AD211,$AL$319))/(INDEX(K325:S325,$AL$319)-INDEX(K211:S211,$AL$319))*(AK325-INDEX(K211:S211,$AL$319)),INDEX(V325:AD325,$AL$319)))</f>
        <v>21.949383439128738</v>
      </c>
      <c r="AM325" s="948">
        <f t="shared" si="206"/>
        <v>87.305855171118594</v>
      </c>
      <c r="AN325" s="945">
        <v>0.45</v>
      </c>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s="661">
        <v>43749</v>
      </c>
      <c r="AJ326">
        <f>(Periods!$U27-Periods!$U26)</f>
        <v>21</v>
      </c>
      <c r="AK326">
        <f t="shared" si="209"/>
        <v>894.93756212833614</v>
      </c>
      <c r="AL326" cm="1">
        <f t="array" ref="AL326">IF(AK326&lt;=INDEX(K212:S212,$AL$319),INDEX(V212:AD212,$AL$319)*(AK326/INDEX(K212:S212,$AL$319)),IF(AK326&lt;=INDEX(K326:S326,$AL$319),INDEX(V212:AD212,$AL$319)+(INDEX(V326:AD326,$AL$319)-INDEX(V212:AD212,$AL$319))/(INDEX(K326:S326,$AL$319)-INDEX(K212:S212,$AL$319))*(AK326-INDEX(K212:S212,$AL$319)),INDEX(V326:AD326,$AL$319)))</f>
        <v>1</v>
      </c>
      <c r="AM326" s="948">
        <f t="shared" si="206"/>
        <v>132.51571568501302</v>
      </c>
      <c r="AN326" s="945">
        <v>0</v>
      </c>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s="661">
        <v>43770</v>
      </c>
      <c r="AJ327">
        <f>(Periods!$U28-Periods!$U27)</f>
        <v>35</v>
      </c>
      <c r="AK327">
        <f t="shared" si="209"/>
        <v>783.42184644332315</v>
      </c>
      <c r="AL327" cm="1">
        <f t="array" ref="AL327">IF(AK327&lt;=INDEX(K213:S213,$AL$319),INDEX(V213:AD213,$AL$319)*(AK327/INDEX(K213:S213,$AL$319)),IF(AK327&lt;=INDEX(K327:S327,$AL$319),INDEX(V213:AD213,$AL$319)+(INDEX(V327:AD327,$AL$319)-INDEX(V213:AD213,$AL$319))/(INDEX(K327:S327,$AL$319)-INDEX(K213:S213,$AL$319))*(AK327-INDEX(K213:S213,$AL$319)),INDEX(V327:AD327,$AL$319)))</f>
        <v>1</v>
      </c>
      <c r="AM327" s="948">
        <f t="shared" si="206"/>
        <v>104.94823183021005</v>
      </c>
      <c r="AN327" s="945">
        <v>0</v>
      </c>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s="661">
        <v>43805</v>
      </c>
      <c r="AJ328">
        <f>(Periods!$U29-Periods!$U28)</f>
        <v>112</v>
      </c>
      <c r="AK328">
        <f t="shared" si="209"/>
        <v>713.47361461311311</v>
      </c>
      <c r="AL328" cm="1">
        <f t="array" ref="AL328">IF(AK328&lt;=INDEX(K214:S214,$AL$319),INDEX(V214:AD214,$AL$319)*(AK328/INDEX(K214:S214,$AL$319)),IF(AK328&lt;=INDEX(K328:S328,$AL$319),INDEX(V214:AD214,$AL$319)+(INDEX(V328:AD328,$AL$319)-INDEX(V214:AD214,$AL$319))/(INDEX(K328:S328,$AL$319)-INDEX(K214:S214,$AL$319))*(AK328-INDEX(K214:S214,$AL$319)),INDEX(V328:AD328,$AL$319)))</f>
        <v>1</v>
      </c>
      <c r="AM328" s="948">
        <f t="shared" si="206"/>
        <v>155.08005626520443</v>
      </c>
      <c r="AN328" s="945">
        <v>0</v>
      </c>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s="661">
        <v>43918</v>
      </c>
      <c r="AJ329">
        <f>(Periods!$U30-Periods!$U29)</f>
        <v>28</v>
      </c>
      <c r="AK329">
        <f t="shared" si="209"/>
        <v>670.39355834790865</v>
      </c>
      <c r="AL329" cm="1">
        <f t="array" ref="AL329">IF(AK329&lt;=INDEX(K215:S215,$AL$319),INDEX(V215:AD215,$AL$319)*(AK329/INDEX(K215:S215,$AL$319)),IF(AK329&lt;=INDEX(K329:S329,$AL$319),INDEX(V215:AD215,$AL$319)+(INDEX(V329:AD329,$AL$319)-INDEX(V215:AD215,$AL$319))/(INDEX(K329:S329,$AL$319)-INDEX(K215:S215,$AL$319))*(AK329-INDEX(K215:S215,$AL$319)),INDEX(V329:AD329,$AL$319)))</f>
        <v>1</v>
      </c>
      <c r="AM329" s="948">
        <f t="shared" si="206"/>
        <v>37.343328476027423</v>
      </c>
      <c r="AN329" s="945">
        <v>0</v>
      </c>
      <c r="AO329"/>
      <c r="AP329"/>
      <c r="AQ329"/>
      <c r="AR329"/>
      <c r="AS329"/>
      <c r="AT329"/>
      <c r="AU329"/>
      <c r="AV329"/>
      <c r="AW329"/>
      <c r="AX329"/>
      <c r="AY329"/>
      <c r="AZ329"/>
      <c r="BA329"/>
      <c r="BB329"/>
      <c r="BC329"/>
      <c r="BD329"/>
      <c r="BE329"/>
      <c r="BF329"/>
      <c r="BG329"/>
      <c r="BH329"/>
    </row>
    <row r="330" spans="1:60" s="106" customFormat="1" ht="13.4"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s="661">
        <v>43946</v>
      </c>
      <c r="AJ330">
        <f>(Periods!$U31-Periods!$U30)</f>
        <v>14</v>
      </c>
      <c r="AK330">
        <f t="shared" si="209"/>
        <v>661.05022987188124</v>
      </c>
      <c r="AL330" cm="1">
        <f t="array" ref="AL330">IF(AK330&lt;=INDEX(K216:S216,$AL$319),INDEX(V216:AD216,$AL$319)*(AK330/INDEX(K216:S216,$AL$319)),IF(AK330&lt;=INDEX(K330:S330,$AL$319),INDEX(V216:AD216,$AL$319)+(INDEX(V330:AD330,$AL$319)-INDEX(V216:AD216,$AL$319))/(INDEX(K330:S330,$AL$319)-INDEX(K216:S216,$AL$319))*(AK330-INDEX(K216:S216,$AL$319)),INDEX(V330:AD330,$AL$319)))</f>
        <v>1</v>
      </c>
      <c r="AM330" s="948">
        <f t="shared" si="206"/>
        <v>18.47888945796274</v>
      </c>
      <c r="AN330" s="945">
        <v>0</v>
      </c>
      <c r="AO330"/>
      <c r="AP330"/>
      <c r="AQ330"/>
      <c r="AR330"/>
      <c r="AS330"/>
      <c r="AT330"/>
      <c r="AU330"/>
      <c r="AV330"/>
      <c r="AW330"/>
      <c r="AX330"/>
      <c r="AY330"/>
      <c r="AZ330"/>
      <c r="BA330"/>
      <c r="BB330"/>
      <c r="BC330"/>
      <c r="BD330"/>
      <c r="BE330"/>
      <c r="BF330"/>
      <c r="BG330"/>
      <c r="BH330"/>
    </row>
    <row r="331" spans="1:60" s="106" customFormat="1" ht="13.4" customHeight="1" outlineLevel="2" x14ac:dyDescent="0.35">
      <c r="A331" s="104"/>
      <c r="B331" s="97"/>
      <c r="C331" s="17"/>
      <c r="D331" s="17"/>
      <c r="E331" s="17"/>
      <c r="F331" s="13"/>
      <c r="G331" s="88"/>
      <c r="H331" s="88"/>
      <c r="I331" s="101" t="s">
        <v>402</v>
      </c>
      <c r="J331" s="101" t="s">
        <v>387</v>
      </c>
      <c r="K331" s="130">
        <v>200</v>
      </c>
      <c r="L331" s="130">
        <v>300</v>
      </c>
      <c r="M331" s="130">
        <v>300</v>
      </c>
      <c r="N331" s="243">
        <f t="shared" ref="N331:N352" si="210">$O331</f>
        <v>400</v>
      </c>
      <c r="O331" s="130">
        <v>400</v>
      </c>
      <c r="P331" s="130">
        <v>0</v>
      </c>
      <c r="Q331" s="130">
        <v>0</v>
      </c>
      <c r="R331" s="130">
        <v>0</v>
      </c>
      <c r="S331" s="130">
        <v>0</v>
      </c>
      <c r="T331" s="88"/>
      <c r="U331" s="101" t="s">
        <v>387</v>
      </c>
      <c r="V331" s="5">
        <f t="shared" ref="V331:V362" si="211">0.55*$Z331*(K331/$O331)</f>
        <v>0.27500000000000002</v>
      </c>
      <c r="W331" s="5">
        <f>0.85*$Z331*(L331/$O331)</f>
        <v>0.63749999999999996</v>
      </c>
      <c r="X331" s="5">
        <f t="shared" ref="X331:X362" si="212">0.9*$Z331*(M331/$O331)</f>
        <v>0.67500000000000004</v>
      </c>
      <c r="Y331" s="5">
        <f>$Z331*(N331/$O331)</f>
        <v>1</v>
      </c>
      <c r="Z331" s="131">
        <v>1</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customHeight="1" outlineLevel="2" x14ac:dyDescent="0.35">
      <c r="A332" s="104"/>
      <c r="B332" s="97"/>
      <c r="C332" s="17"/>
      <c r="D332" s="17"/>
      <c r="E332" s="17"/>
      <c r="F332" s="13"/>
      <c r="G332" s="88"/>
      <c r="H332" s="88"/>
      <c r="I332" s="101"/>
      <c r="J332" s="101" t="s">
        <v>136</v>
      </c>
      <c r="K332" s="243">
        <f t="shared" ref="K332:M340" si="213">$O332</f>
        <v>733</v>
      </c>
      <c r="L332" s="243">
        <f t="shared" si="213"/>
        <v>733</v>
      </c>
      <c r="M332" s="243">
        <f t="shared" si="213"/>
        <v>733</v>
      </c>
      <c r="N332" s="243">
        <f t="shared" si="210"/>
        <v>733</v>
      </c>
      <c r="O332" s="130">
        <v>733</v>
      </c>
      <c r="P332" s="130">
        <v>0</v>
      </c>
      <c r="Q332" s="130">
        <v>0</v>
      </c>
      <c r="R332" s="130">
        <v>0</v>
      </c>
      <c r="S332" s="130">
        <v>0</v>
      </c>
      <c r="T332" s="88"/>
      <c r="U332" s="101" t="s">
        <v>136</v>
      </c>
      <c r="V332" s="5">
        <f t="shared" si="211"/>
        <v>0.55000000000000004</v>
      </c>
      <c r="W332" s="5">
        <f>0.85*$Z332*(L332/$O332)</f>
        <v>0.85</v>
      </c>
      <c r="X332" s="5">
        <f t="shared" si="212"/>
        <v>0.9</v>
      </c>
      <c r="Y332" s="5">
        <f>$Z332*(N332/$O332)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customHeight="1" outlineLevel="2" x14ac:dyDescent="0.35">
      <c r="A333" s="104"/>
      <c r="B333" s="97"/>
      <c r="C333" s="17"/>
      <c r="D333" s="17"/>
      <c r="E333" s="17"/>
      <c r="F333" s="13"/>
      <c r="G333" s="88"/>
      <c r="H333" s="88"/>
      <c r="I333" s="101"/>
      <c r="J333" s="101" t="s">
        <v>137</v>
      </c>
      <c r="K333" s="243">
        <f t="shared" si="213"/>
        <v>1071</v>
      </c>
      <c r="L333" s="243">
        <f t="shared" si="213"/>
        <v>1071</v>
      </c>
      <c r="M333" s="243">
        <f t="shared" si="213"/>
        <v>1071</v>
      </c>
      <c r="N333" s="243">
        <f t="shared" si="210"/>
        <v>1071</v>
      </c>
      <c r="O333" s="130">
        <v>1071</v>
      </c>
      <c r="P333" s="130">
        <v>0</v>
      </c>
      <c r="Q333" s="130">
        <v>0</v>
      </c>
      <c r="R333" s="130">
        <v>0</v>
      </c>
      <c r="S333" s="130">
        <v>0</v>
      </c>
      <c r="T333" s="88"/>
      <c r="U333" s="101" t="s">
        <v>137</v>
      </c>
      <c r="V333" s="5">
        <f t="shared" si="211"/>
        <v>0.55000000000000004</v>
      </c>
      <c r="W333" s="131">
        <f>0.7*$Z333*(L333/$O333)</f>
        <v>0.7</v>
      </c>
      <c r="X333" s="5">
        <f t="shared" si="212"/>
        <v>0.9</v>
      </c>
      <c r="Y333" s="5">
        <f>$Z333*(N333/$O333)</f>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customHeight="1" outlineLevel="2" x14ac:dyDescent="0.35">
      <c r="A334" s="104"/>
      <c r="B334" s="97"/>
      <c r="C334" s="17"/>
      <c r="D334" s="17"/>
      <c r="E334" s="17"/>
      <c r="F334" s="13"/>
      <c r="G334" s="88"/>
      <c r="H334" s="88"/>
      <c r="I334" s="101"/>
      <c r="J334" s="101" t="s">
        <v>138</v>
      </c>
      <c r="K334" s="243">
        <f t="shared" si="213"/>
        <v>1300</v>
      </c>
      <c r="L334" s="243">
        <f t="shared" si="213"/>
        <v>1300</v>
      </c>
      <c r="M334" s="243">
        <f t="shared" si="213"/>
        <v>1300</v>
      </c>
      <c r="N334" s="243">
        <f t="shared" si="210"/>
        <v>1300</v>
      </c>
      <c r="O334" s="130">
        <v>1300</v>
      </c>
      <c r="P334" s="130">
        <v>0</v>
      </c>
      <c r="Q334" s="130">
        <v>0</v>
      </c>
      <c r="R334" s="130">
        <v>0</v>
      </c>
      <c r="S334" s="130">
        <v>0</v>
      </c>
      <c r="T334" s="88"/>
      <c r="U334" s="101" t="s">
        <v>138</v>
      </c>
      <c r="V334" s="5">
        <f t="shared" si="211"/>
        <v>0.55000000000000004</v>
      </c>
      <c r="W334" s="5">
        <f t="shared" ref="W334:W342" si="214">0.85*$Z334*(L334/$O334)</f>
        <v>0.85</v>
      </c>
      <c r="X334" s="5">
        <f t="shared" si="212"/>
        <v>0.9</v>
      </c>
      <c r="Y334" s="5">
        <f>$Z334*(N334/$O334)</f>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customHeight="1" outlineLevel="2" x14ac:dyDescent="0.35">
      <c r="A335" s="104"/>
      <c r="B335" s="97"/>
      <c r="C335" s="17"/>
      <c r="D335" s="17"/>
      <c r="E335" s="17"/>
      <c r="F335" s="13"/>
      <c r="G335" s="88"/>
      <c r="H335" s="88"/>
      <c r="I335" s="101"/>
      <c r="J335" s="101" t="s">
        <v>139</v>
      </c>
      <c r="K335" s="243">
        <f t="shared" si="213"/>
        <v>1500</v>
      </c>
      <c r="L335" s="243">
        <f t="shared" si="213"/>
        <v>1500</v>
      </c>
      <c r="M335" s="243">
        <f t="shared" si="213"/>
        <v>1500</v>
      </c>
      <c r="N335" s="243">
        <f t="shared" si="210"/>
        <v>1500</v>
      </c>
      <c r="O335" s="130">
        <v>1500</v>
      </c>
      <c r="P335" s="130">
        <v>0</v>
      </c>
      <c r="Q335" s="130">
        <v>0</v>
      </c>
      <c r="R335" s="130">
        <v>0</v>
      </c>
      <c r="S335" s="130">
        <v>0</v>
      </c>
      <c r="T335" s="88"/>
      <c r="U335" s="101" t="s">
        <v>139</v>
      </c>
      <c r="V335" s="5">
        <f t="shared" si="211"/>
        <v>0.55000000000000004</v>
      </c>
      <c r="W335" s="5">
        <f t="shared" si="214"/>
        <v>0.85</v>
      </c>
      <c r="X335" s="5">
        <f t="shared" si="212"/>
        <v>0.9</v>
      </c>
      <c r="Y335" s="131">
        <f>0.7*$Z335*(N335/$O335)</f>
        <v>0.7</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customHeight="1" outlineLevel="2" x14ac:dyDescent="0.35">
      <c r="A336" s="104"/>
      <c r="B336" s="97"/>
      <c r="C336" s="17"/>
      <c r="D336" s="17"/>
      <c r="E336" s="17"/>
      <c r="F336" s="13"/>
      <c r="G336" s="88"/>
      <c r="H336" s="88"/>
      <c r="I336" s="101"/>
      <c r="J336" s="101" t="s">
        <v>140</v>
      </c>
      <c r="K336" s="243">
        <f t="shared" si="213"/>
        <v>100</v>
      </c>
      <c r="L336" s="243">
        <f t="shared" si="213"/>
        <v>100</v>
      </c>
      <c r="M336" s="243">
        <f t="shared" si="213"/>
        <v>100</v>
      </c>
      <c r="N336" s="243">
        <f t="shared" si="210"/>
        <v>100</v>
      </c>
      <c r="O336" s="130">
        <v>100</v>
      </c>
      <c r="P336" s="130">
        <v>0</v>
      </c>
      <c r="Q336" s="130">
        <v>0</v>
      </c>
      <c r="R336" s="130">
        <v>0</v>
      </c>
      <c r="S336" s="130">
        <v>0</v>
      </c>
      <c r="T336" s="88"/>
      <c r="U336" s="101" t="s">
        <v>140</v>
      </c>
      <c r="V336" s="5">
        <f t="shared" si="211"/>
        <v>0.55000000000000004</v>
      </c>
      <c r="W336" s="5">
        <f t="shared" si="214"/>
        <v>0.85</v>
      </c>
      <c r="X336" s="5">
        <f t="shared" si="212"/>
        <v>0.9</v>
      </c>
      <c r="Y336" s="5">
        <f t="shared" ref="Y336:Y344" si="215">$Z336*(N336/$O336)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customHeight="1" outlineLevel="2" x14ac:dyDescent="0.35">
      <c r="A337" s="104"/>
      <c r="B337" s="97"/>
      <c r="C337" s="17"/>
      <c r="D337" s="17"/>
      <c r="E337" s="17"/>
      <c r="F337" s="13"/>
      <c r="G337" s="88"/>
      <c r="H337" s="88"/>
      <c r="I337" s="101"/>
      <c r="J337" s="101" t="s">
        <v>141</v>
      </c>
      <c r="K337" s="243">
        <f t="shared" si="213"/>
        <v>100</v>
      </c>
      <c r="L337" s="243">
        <f t="shared" si="213"/>
        <v>100</v>
      </c>
      <c r="M337" s="243">
        <f t="shared" si="213"/>
        <v>100</v>
      </c>
      <c r="N337" s="243">
        <f t="shared" si="210"/>
        <v>100</v>
      </c>
      <c r="O337" s="130">
        <v>100</v>
      </c>
      <c r="P337" s="130">
        <v>0</v>
      </c>
      <c r="Q337" s="130">
        <v>0</v>
      </c>
      <c r="R337" s="130">
        <v>0</v>
      </c>
      <c r="S337" s="130">
        <v>0</v>
      </c>
      <c r="T337" s="88"/>
      <c r="U337" s="101" t="s">
        <v>141</v>
      </c>
      <c r="V337" s="5">
        <f t="shared" si="211"/>
        <v>0.55000000000000004</v>
      </c>
      <c r="W337" s="5">
        <f t="shared" si="214"/>
        <v>0.85</v>
      </c>
      <c r="X337" s="5">
        <f t="shared" si="212"/>
        <v>0.9</v>
      </c>
      <c r="Y337" s="5">
        <f t="shared" si="215"/>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customHeight="1" outlineLevel="2" x14ac:dyDescent="0.35">
      <c r="A338" s="104"/>
      <c r="B338" s="97"/>
      <c r="C338" s="17"/>
      <c r="D338" s="17"/>
      <c r="E338" s="17"/>
      <c r="F338" s="13"/>
      <c r="G338" s="88"/>
      <c r="H338" s="88"/>
      <c r="I338" s="101"/>
      <c r="J338" s="101" t="s">
        <v>142</v>
      </c>
      <c r="K338" s="243">
        <f t="shared" si="213"/>
        <v>100</v>
      </c>
      <c r="L338" s="243">
        <f t="shared" si="213"/>
        <v>100</v>
      </c>
      <c r="M338" s="243">
        <f t="shared" si="213"/>
        <v>100</v>
      </c>
      <c r="N338" s="243">
        <f t="shared" si="210"/>
        <v>100</v>
      </c>
      <c r="O338" s="130">
        <v>100</v>
      </c>
      <c r="P338" s="130">
        <v>0</v>
      </c>
      <c r="Q338" s="130">
        <v>0</v>
      </c>
      <c r="R338" s="130">
        <v>0</v>
      </c>
      <c r="S338" s="130">
        <v>0</v>
      </c>
      <c r="T338" s="88"/>
      <c r="U338" s="101" t="s">
        <v>142</v>
      </c>
      <c r="V338" s="5">
        <f t="shared" si="211"/>
        <v>0.55000000000000004</v>
      </c>
      <c r="W338" s="5">
        <f t="shared" si="214"/>
        <v>0.85</v>
      </c>
      <c r="X338" s="5">
        <f t="shared" si="212"/>
        <v>0.9</v>
      </c>
      <c r="Y338" s="5">
        <f t="shared" si="215"/>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customHeight="1" outlineLevel="2" x14ac:dyDescent="0.35">
      <c r="A339" s="104"/>
      <c r="B339" s="97"/>
      <c r="C339" s="17"/>
      <c r="D339" s="17"/>
      <c r="E339" s="17"/>
      <c r="F339" s="13"/>
      <c r="G339" s="88"/>
      <c r="H339" s="88"/>
      <c r="I339" s="101"/>
      <c r="J339" s="101" t="s">
        <v>143</v>
      </c>
      <c r="K339" s="243">
        <f t="shared" si="213"/>
        <v>100</v>
      </c>
      <c r="L339" s="243">
        <f t="shared" si="213"/>
        <v>100</v>
      </c>
      <c r="M339" s="243">
        <f t="shared" si="213"/>
        <v>100</v>
      </c>
      <c r="N339" s="243">
        <f t="shared" si="210"/>
        <v>100</v>
      </c>
      <c r="O339" s="130">
        <v>100</v>
      </c>
      <c r="P339" s="130">
        <v>0</v>
      </c>
      <c r="Q339" s="130">
        <v>0</v>
      </c>
      <c r="R339" s="130">
        <v>0</v>
      </c>
      <c r="S339" s="130">
        <v>0</v>
      </c>
      <c r="T339" s="88"/>
      <c r="U339" s="101" t="s">
        <v>143</v>
      </c>
      <c r="V339" s="5">
        <f t="shared" si="211"/>
        <v>0.55000000000000004</v>
      </c>
      <c r="W339" s="5">
        <f t="shared" si="214"/>
        <v>0.85</v>
      </c>
      <c r="X339" s="5">
        <f t="shared" si="212"/>
        <v>0.9</v>
      </c>
      <c r="Y339" s="5">
        <f t="shared" si="215"/>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customHeight="1" outlineLevel="2" x14ac:dyDescent="0.35">
      <c r="A340" s="104"/>
      <c r="B340" s="97"/>
      <c r="C340" s="17"/>
      <c r="D340" s="17"/>
      <c r="E340" s="17"/>
      <c r="F340" s="13"/>
      <c r="G340" s="88"/>
      <c r="H340" s="88"/>
      <c r="I340" s="101"/>
      <c r="J340" s="101" t="s">
        <v>144</v>
      </c>
      <c r="K340" s="243">
        <f t="shared" si="213"/>
        <v>100</v>
      </c>
      <c r="L340" s="243">
        <f t="shared" si="213"/>
        <v>100</v>
      </c>
      <c r="M340" s="243">
        <f t="shared" si="213"/>
        <v>100</v>
      </c>
      <c r="N340" s="243">
        <f t="shared" si="210"/>
        <v>100</v>
      </c>
      <c r="O340" s="130">
        <v>100</v>
      </c>
      <c r="P340" s="130">
        <v>0</v>
      </c>
      <c r="Q340" s="130">
        <v>0</v>
      </c>
      <c r="R340" s="130">
        <v>0</v>
      </c>
      <c r="S340" s="130">
        <v>0</v>
      </c>
      <c r="T340" s="88"/>
      <c r="U340" s="101" t="s">
        <v>144</v>
      </c>
      <c r="V340" s="5">
        <f t="shared" si="211"/>
        <v>0.55000000000000004</v>
      </c>
      <c r="W340" s="5">
        <f t="shared" si="214"/>
        <v>0.85</v>
      </c>
      <c r="X340" s="5">
        <f t="shared" si="212"/>
        <v>0.9</v>
      </c>
      <c r="Y340" s="5">
        <f t="shared" si="215"/>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customHeight="1" outlineLevel="2" x14ac:dyDescent="0.35">
      <c r="A341" s="104"/>
      <c r="B341" s="97"/>
      <c r="C341" s="17"/>
      <c r="D341" s="17"/>
      <c r="E341" s="17"/>
      <c r="F341" s="13"/>
      <c r="G341" s="88"/>
      <c r="H341" s="88"/>
      <c r="I341" s="101" t="s">
        <v>800</v>
      </c>
      <c r="J341" s="101" t="s">
        <v>387</v>
      </c>
      <c r="K341" s="130">
        <v>200</v>
      </c>
      <c r="L341" s="130">
        <v>300</v>
      </c>
      <c r="M341" s="130">
        <v>300</v>
      </c>
      <c r="N341" s="243">
        <f t="shared" si="210"/>
        <v>400</v>
      </c>
      <c r="O341" s="130">
        <v>400</v>
      </c>
      <c r="P341" s="130">
        <v>0</v>
      </c>
      <c r="Q341" s="130">
        <v>0</v>
      </c>
      <c r="R341" s="130">
        <v>0</v>
      </c>
      <c r="S341" s="130">
        <v>0</v>
      </c>
      <c r="T341" s="88"/>
      <c r="U341" s="101" t="s">
        <v>387</v>
      </c>
      <c r="V341" s="5">
        <f t="shared" si="211"/>
        <v>0.27500000000000002</v>
      </c>
      <c r="W341" s="5">
        <f t="shared" si="214"/>
        <v>0.63749999999999996</v>
      </c>
      <c r="X341" s="5">
        <f t="shared" si="212"/>
        <v>0.67500000000000004</v>
      </c>
      <c r="Y341" s="5">
        <f t="shared" si="215"/>
        <v>1</v>
      </c>
      <c r="Z341" s="131">
        <v>1</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customHeight="1" outlineLevel="2" x14ac:dyDescent="0.35">
      <c r="A342" s="104"/>
      <c r="B342" s="97"/>
      <c r="C342" s="17"/>
      <c r="D342" s="17"/>
      <c r="E342" s="17"/>
      <c r="F342" s="13"/>
      <c r="G342" s="88"/>
      <c r="H342" s="88"/>
      <c r="I342" s="101"/>
      <c r="J342" s="101" t="s">
        <v>136</v>
      </c>
      <c r="K342" s="243">
        <f t="shared" ref="K342:M350" si="216">$O342</f>
        <v>733</v>
      </c>
      <c r="L342" s="243">
        <f t="shared" si="216"/>
        <v>733</v>
      </c>
      <c r="M342" s="243">
        <f t="shared" si="216"/>
        <v>733</v>
      </c>
      <c r="N342" s="243">
        <f t="shared" si="210"/>
        <v>733</v>
      </c>
      <c r="O342" s="130">
        <v>733</v>
      </c>
      <c r="P342" s="130">
        <v>0</v>
      </c>
      <c r="Q342" s="130">
        <v>0</v>
      </c>
      <c r="R342" s="130">
        <v>0</v>
      </c>
      <c r="S342" s="130">
        <v>0</v>
      </c>
      <c r="T342" s="88"/>
      <c r="U342" s="101" t="s">
        <v>136</v>
      </c>
      <c r="V342" s="5">
        <f t="shared" si="211"/>
        <v>0.55000000000000004</v>
      </c>
      <c r="W342" s="5">
        <f t="shared" si="214"/>
        <v>0.85</v>
      </c>
      <c r="X342" s="5">
        <f t="shared" si="212"/>
        <v>0.9</v>
      </c>
      <c r="Y342" s="5">
        <f t="shared" si="215"/>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customHeight="1" outlineLevel="2" x14ac:dyDescent="0.35">
      <c r="A343" s="104"/>
      <c r="B343" s="97"/>
      <c r="C343" s="17"/>
      <c r="D343" s="17"/>
      <c r="E343" s="17"/>
      <c r="F343" s="13"/>
      <c r="G343" s="88"/>
      <c r="H343" s="88"/>
      <c r="I343" s="101"/>
      <c r="J343" s="101" t="s">
        <v>137</v>
      </c>
      <c r="K343" s="243">
        <f t="shared" si="216"/>
        <v>1071</v>
      </c>
      <c r="L343" s="243">
        <f t="shared" si="216"/>
        <v>1071</v>
      </c>
      <c r="M343" s="243">
        <f t="shared" si="216"/>
        <v>1071</v>
      </c>
      <c r="N343" s="243">
        <f t="shared" si="210"/>
        <v>1071</v>
      </c>
      <c r="O343" s="130">
        <v>1071</v>
      </c>
      <c r="P343" s="130">
        <v>0</v>
      </c>
      <c r="Q343" s="130">
        <v>0</v>
      </c>
      <c r="R343" s="130">
        <v>0</v>
      </c>
      <c r="S343" s="130">
        <v>0</v>
      </c>
      <c r="T343" s="88"/>
      <c r="U343" s="101" t="s">
        <v>137</v>
      </c>
      <c r="V343" s="5">
        <f t="shared" si="211"/>
        <v>0.55000000000000004</v>
      </c>
      <c r="W343" s="131">
        <f>0.7*$Z343*(L343/$O343)</f>
        <v>0.7</v>
      </c>
      <c r="X343" s="5">
        <f t="shared" si="212"/>
        <v>0.9</v>
      </c>
      <c r="Y343" s="5">
        <f t="shared" si="215"/>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customHeight="1" outlineLevel="2" x14ac:dyDescent="0.35">
      <c r="A344" s="104"/>
      <c r="B344" s="97"/>
      <c r="C344" s="17"/>
      <c r="D344" s="17"/>
      <c r="E344" s="17"/>
      <c r="F344" s="13"/>
      <c r="G344" s="88"/>
      <c r="H344" s="88"/>
      <c r="I344" s="101"/>
      <c r="J344" s="101" t="s">
        <v>138</v>
      </c>
      <c r="K344" s="243">
        <f t="shared" si="216"/>
        <v>1300</v>
      </c>
      <c r="L344" s="243">
        <f t="shared" si="216"/>
        <v>1300</v>
      </c>
      <c r="M344" s="243">
        <f t="shared" si="216"/>
        <v>1300</v>
      </c>
      <c r="N344" s="243">
        <f t="shared" si="210"/>
        <v>1300</v>
      </c>
      <c r="O344" s="130">
        <v>1300</v>
      </c>
      <c r="P344" s="130">
        <v>0</v>
      </c>
      <c r="Q344" s="130">
        <v>0</v>
      </c>
      <c r="R344" s="130">
        <v>0</v>
      </c>
      <c r="S344" s="130">
        <v>0</v>
      </c>
      <c r="T344" s="88"/>
      <c r="U344" s="101" t="s">
        <v>138</v>
      </c>
      <c r="V344" s="5">
        <f t="shared" si="211"/>
        <v>0.55000000000000004</v>
      </c>
      <c r="W344" s="5">
        <f t="shared" ref="W344:W352" si="217">0.85*$Z344*(L344/$O344)</f>
        <v>0.85</v>
      </c>
      <c r="X344" s="5">
        <f t="shared" si="212"/>
        <v>0.9</v>
      </c>
      <c r="Y344" s="5">
        <f t="shared" si="215"/>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customHeight="1" outlineLevel="2" x14ac:dyDescent="0.35">
      <c r="A345" s="104"/>
      <c r="B345" s="97"/>
      <c r="C345" s="17"/>
      <c r="D345" s="17"/>
      <c r="E345" s="17"/>
      <c r="F345" s="13"/>
      <c r="G345" s="88"/>
      <c r="H345" s="88"/>
      <c r="I345" s="101"/>
      <c r="J345" s="101" t="s">
        <v>139</v>
      </c>
      <c r="K345" s="243">
        <f t="shared" si="216"/>
        <v>1500</v>
      </c>
      <c r="L345" s="243">
        <f t="shared" si="216"/>
        <v>1500</v>
      </c>
      <c r="M345" s="243">
        <f t="shared" si="216"/>
        <v>1500</v>
      </c>
      <c r="N345" s="243">
        <f t="shared" si="210"/>
        <v>1500</v>
      </c>
      <c r="O345" s="130">
        <v>1500</v>
      </c>
      <c r="P345" s="130">
        <v>0</v>
      </c>
      <c r="Q345" s="130">
        <v>0</v>
      </c>
      <c r="R345" s="130">
        <v>0</v>
      </c>
      <c r="S345" s="130">
        <v>0</v>
      </c>
      <c r="T345" s="88"/>
      <c r="U345" s="101" t="s">
        <v>139</v>
      </c>
      <c r="V345" s="5">
        <f t="shared" si="211"/>
        <v>0.55000000000000004</v>
      </c>
      <c r="W345" s="5">
        <f t="shared" si="217"/>
        <v>0.85</v>
      </c>
      <c r="X345" s="5">
        <f t="shared" si="212"/>
        <v>0.9</v>
      </c>
      <c r="Y345" s="131">
        <f>0.7*$Z345*(N345/$O345)</f>
        <v>0.7</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customHeight="1" outlineLevel="2" x14ac:dyDescent="0.35">
      <c r="A346" s="104"/>
      <c r="B346" s="97"/>
      <c r="C346" s="17"/>
      <c r="D346" s="17"/>
      <c r="E346" s="17"/>
      <c r="F346" s="13"/>
      <c r="G346" s="88"/>
      <c r="H346" s="88"/>
      <c r="I346" s="101"/>
      <c r="J346" s="101" t="s">
        <v>140</v>
      </c>
      <c r="K346" s="243">
        <f t="shared" si="216"/>
        <v>100</v>
      </c>
      <c r="L346" s="243">
        <f t="shared" si="216"/>
        <v>100</v>
      </c>
      <c r="M346" s="243">
        <f t="shared" si="216"/>
        <v>100</v>
      </c>
      <c r="N346" s="243">
        <f t="shared" si="210"/>
        <v>100</v>
      </c>
      <c r="O346" s="130">
        <v>100</v>
      </c>
      <c r="P346" s="130">
        <v>0</v>
      </c>
      <c r="Q346" s="130">
        <v>0</v>
      </c>
      <c r="R346" s="130">
        <v>0</v>
      </c>
      <c r="S346" s="130">
        <v>0</v>
      </c>
      <c r="T346" s="88"/>
      <c r="U346" s="101" t="s">
        <v>140</v>
      </c>
      <c r="V346" s="5">
        <f t="shared" si="211"/>
        <v>0.55000000000000004</v>
      </c>
      <c r="W346" s="5">
        <f t="shared" si="217"/>
        <v>0.85</v>
      </c>
      <c r="X346" s="5">
        <f t="shared" si="212"/>
        <v>0.9</v>
      </c>
      <c r="Y346" s="5">
        <f t="shared" ref="Y346:Y354" si="218">$Z346*(N346/$O346)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customHeight="1" outlineLevel="2" x14ac:dyDescent="0.35">
      <c r="A347" s="104"/>
      <c r="B347" s="97"/>
      <c r="C347" s="17"/>
      <c r="D347" s="17"/>
      <c r="E347" s="17"/>
      <c r="F347" s="13"/>
      <c r="G347" s="88"/>
      <c r="H347" s="88"/>
      <c r="I347" s="101"/>
      <c r="J347" s="101" t="s">
        <v>141</v>
      </c>
      <c r="K347" s="243">
        <f t="shared" si="216"/>
        <v>100</v>
      </c>
      <c r="L347" s="243">
        <f t="shared" si="216"/>
        <v>100</v>
      </c>
      <c r="M347" s="243">
        <f t="shared" si="216"/>
        <v>100</v>
      </c>
      <c r="N347" s="243">
        <f t="shared" si="210"/>
        <v>100</v>
      </c>
      <c r="O347" s="130">
        <v>100</v>
      </c>
      <c r="P347" s="130">
        <v>0</v>
      </c>
      <c r="Q347" s="130">
        <v>0</v>
      </c>
      <c r="R347" s="130">
        <v>0</v>
      </c>
      <c r="S347" s="130">
        <v>0</v>
      </c>
      <c r="T347" s="88"/>
      <c r="U347" s="101" t="s">
        <v>141</v>
      </c>
      <c r="V347" s="5">
        <f t="shared" si="211"/>
        <v>0.55000000000000004</v>
      </c>
      <c r="W347" s="5">
        <f t="shared" si="217"/>
        <v>0.85</v>
      </c>
      <c r="X347" s="5">
        <f t="shared" si="212"/>
        <v>0.9</v>
      </c>
      <c r="Y347" s="5">
        <f t="shared" si="218"/>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customHeight="1" outlineLevel="2" x14ac:dyDescent="0.35">
      <c r="A348" s="104"/>
      <c r="B348" s="97"/>
      <c r="C348" s="17"/>
      <c r="D348" s="17"/>
      <c r="E348" s="17"/>
      <c r="F348" s="13"/>
      <c r="G348" s="88"/>
      <c r="H348" s="88"/>
      <c r="I348" s="101"/>
      <c r="J348" s="101" t="s">
        <v>142</v>
      </c>
      <c r="K348" s="243">
        <f t="shared" si="216"/>
        <v>100</v>
      </c>
      <c r="L348" s="243">
        <f t="shared" si="216"/>
        <v>100</v>
      </c>
      <c r="M348" s="243">
        <f t="shared" si="216"/>
        <v>100</v>
      </c>
      <c r="N348" s="243">
        <f t="shared" si="210"/>
        <v>100</v>
      </c>
      <c r="O348" s="130">
        <v>100</v>
      </c>
      <c r="P348" s="130">
        <v>0</v>
      </c>
      <c r="Q348" s="130">
        <v>0</v>
      </c>
      <c r="R348" s="130">
        <v>0</v>
      </c>
      <c r="S348" s="130">
        <v>0</v>
      </c>
      <c r="T348" s="88"/>
      <c r="U348" s="101" t="s">
        <v>142</v>
      </c>
      <c r="V348" s="5">
        <f t="shared" si="211"/>
        <v>0.55000000000000004</v>
      </c>
      <c r="W348" s="5">
        <f t="shared" si="217"/>
        <v>0.85</v>
      </c>
      <c r="X348" s="5">
        <f t="shared" si="212"/>
        <v>0.9</v>
      </c>
      <c r="Y348" s="5">
        <f t="shared" si="218"/>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customHeight="1" outlineLevel="2" x14ac:dyDescent="0.35">
      <c r="A349" s="104"/>
      <c r="B349" s="97"/>
      <c r="C349" s="17"/>
      <c r="D349" s="17"/>
      <c r="E349" s="17"/>
      <c r="F349" s="13"/>
      <c r="G349" s="88"/>
      <c r="H349" s="88"/>
      <c r="I349" s="101"/>
      <c r="J349" s="101" t="s">
        <v>143</v>
      </c>
      <c r="K349" s="243">
        <f t="shared" si="216"/>
        <v>100</v>
      </c>
      <c r="L349" s="243">
        <f t="shared" si="216"/>
        <v>100</v>
      </c>
      <c r="M349" s="243">
        <f t="shared" si="216"/>
        <v>100</v>
      </c>
      <c r="N349" s="243">
        <f t="shared" si="210"/>
        <v>100</v>
      </c>
      <c r="O349" s="130">
        <v>100</v>
      </c>
      <c r="P349" s="130">
        <v>0</v>
      </c>
      <c r="Q349" s="130">
        <v>0</v>
      </c>
      <c r="R349" s="130">
        <v>0</v>
      </c>
      <c r="S349" s="130">
        <v>0</v>
      </c>
      <c r="T349" s="88"/>
      <c r="U349" s="101" t="s">
        <v>143</v>
      </c>
      <c r="V349" s="5">
        <f t="shared" si="211"/>
        <v>0.55000000000000004</v>
      </c>
      <c r="W349" s="5">
        <f t="shared" si="217"/>
        <v>0.85</v>
      </c>
      <c r="X349" s="5">
        <f t="shared" si="212"/>
        <v>0.9</v>
      </c>
      <c r="Y349" s="5">
        <f t="shared" si="218"/>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customHeight="1" outlineLevel="2" x14ac:dyDescent="0.35">
      <c r="A350" s="104"/>
      <c r="B350" s="97"/>
      <c r="C350" s="17"/>
      <c r="D350" s="17"/>
      <c r="E350" s="17"/>
      <c r="F350" s="13"/>
      <c r="G350" s="88"/>
      <c r="H350" s="88"/>
      <c r="I350" s="101"/>
      <c r="J350" s="101" t="s">
        <v>144</v>
      </c>
      <c r="K350" s="243">
        <f t="shared" si="216"/>
        <v>100</v>
      </c>
      <c r="L350" s="243">
        <f t="shared" si="216"/>
        <v>100</v>
      </c>
      <c r="M350" s="243">
        <f t="shared" si="216"/>
        <v>100</v>
      </c>
      <c r="N350" s="243">
        <f t="shared" si="210"/>
        <v>100</v>
      </c>
      <c r="O350" s="130">
        <v>100</v>
      </c>
      <c r="P350" s="130">
        <v>0</v>
      </c>
      <c r="Q350" s="130">
        <v>0</v>
      </c>
      <c r="R350" s="130">
        <v>0</v>
      </c>
      <c r="S350" s="130">
        <v>0</v>
      </c>
      <c r="T350" s="88"/>
      <c r="U350" s="101" t="s">
        <v>144</v>
      </c>
      <c r="V350" s="5">
        <f t="shared" si="211"/>
        <v>0.55000000000000004</v>
      </c>
      <c r="W350" s="5">
        <f t="shared" si="217"/>
        <v>0.85</v>
      </c>
      <c r="X350" s="5">
        <f t="shared" si="212"/>
        <v>0.9</v>
      </c>
      <c r="Y350" s="5">
        <f t="shared" si="218"/>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customHeight="1" outlineLevel="2" x14ac:dyDescent="0.35">
      <c r="A351" s="104"/>
      <c r="B351" s="97"/>
      <c r="C351" s="17"/>
      <c r="D351" s="17"/>
      <c r="E351" s="17"/>
      <c r="F351" s="13"/>
      <c r="G351" s="88"/>
      <c r="H351" s="88"/>
      <c r="I351" s="101" t="s">
        <v>801</v>
      </c>
      <c r="J351" s="101" t="s">
        <v>387</v>
      </c>
      <c r="K351" s="130">
        <v>200</v>
      </c>
      <c r="L351" s="130">
        <v>300</v>
      </c>
      <c r="M351" s="130">
        <v>300</v>
      </c>
      <c r="N351" s="243">
        <f t="shared" si="210"/>
        <v>400</v>
      </c>
      <c r="O351" s="130">
        <v>400</v>
      </c>
      <c r="P351" s="130">
        <v>0</v>
      </c>
      <c r="Q351" s="130">
        <v>0</v>
      </c>
      <c r="R351" s="130">
        <v>0</v>
      </c>
      <c r="S351" s="130">
        <v>0</v>
      </c>
      <c r="T351" s="88"/>
      <c r="U351" s="101" t="s">
        <v>387</v>
      </c>
      <c r="V351" s="5">
        <f t="shared" si="211"/>
        <v>0.27500000000000002</v>
      </c>
      <c r="W351" s="5">
        <f t="shared" si="217"/>
        <v>0.63749999999999996</v>
      </c>
      <c r="X351" s="5">
        <f t="shared" si="212"/>
        <v>0.67500000000000004</v>
      </c>
      <c r="Y351" s="5">
        <f t="shared" si="218"/>
        <v>1</v>
      </c>
      <c r="Z351" s="131">
        <v>1</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customHeight="1" outlineLevel="2" x14ac:dyDescent="0.35">
      <c r="A352" s="104"/>
      <c r="B352" s="97"/>
      <c r="C352" s="17"/>
      <c r="D352" s="17"/>
      <c r="E352" s="17"/>
      <c r="F352" s="13"/>
      <c r="G352" s="88"/>
      <c r="H352" s="88"/>
      <c r="I352" s="101"/>
      <c r="J352" s="101" t="s">
        <v>136</v>
      </c>
      <c r="K352" s="243">
        <f t="shared" ref="K352:M360" si="219">$O352</f>
        <v>733</v>
      </c>
      <c r="L352" s="243">
        <f t="shared" si="219"/>
        <v>733</v>
      </c>
      <c r="M352" s="243">
        <f t="shared" si="219"/>
        <v>733</v>
      </c>
      <c r="N352" s="243">
        <f t="shared" si="210"/>
        <v>733</v>
      </c>
      <c r="O352" s="130">
        <v>733</v>
      </c>
      <c r="P352" s="130">
        <v>0</v>
      </c>
      <c r="Q352" s="130">
        <v>0</v>
      </c>
      <c r="R352" s="130">
        <v>0</v>
      </c>
      <c r="S352" s="130">
        <v>0</v>
      </c>
      <c r="T352" s="88"/>
      <c r="U352" s="101" t="s">
        <v>136</v>
      </c>
      <c r="V352" s="5">
        <f t="shared" si="211"/>
        <v>0.55000000000000004</v>
      </c>
      <c r="W352" s="5">
        <f t="shared" si="217"/>
        <v>0.85</v>
      </c>
      <c r="X352" s="5">
        <f t="shared" si="212"/>
        <v>0.9</v>
      </c>
      <c r="Y352" s="5">
        <f t="shared" si="218"/>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customHeight="1" outlineLevel="2" x14ac:dyDescent="0.35">
      <c r="A353" s="104"/>
      <c r="B353" s="97"/>
      <c r="C353" s="17"/>
      <c r="D353" s="17"/>
      <c r="E353" s="17"/>
      <c r="F353" s="13"/>
      <c r="G353" s="88"/>
      <c r="H353" s="88"/>
      <c r="I353" s="101"/>
      <c r="J353" s="101" t="s">
        <v>137</v>
      </c>
      <c r="K353" s="243">
        <f t="shared" si="219"/>
        <v>1071</v>
      </c>
      <c r="L353" s="243">
        <f t="shared" si="219"/>
        <v>1071</v>
      </c>
      <c r="M353" s="243">
        <f t="shared" si="219"/>
        <v>1071</v>
      </c>
      <c r="N353" s="243">
        <f t="shared" ref="N353:N384" si="220">$O353</f>
        <v>1071</v>
      </c>
      <c r="O353" s="130">
        <v>1071</v>
      </c>
      <c r="P353" s="130">
        <v>0</v>
      </c>
      <c r="Q353" s="130">
        <v>0</v>
      </c>
      <c r="R353" s="130">
        <v>0</v>
      </c>
      <c r="S353" s="130">
        <v>0</v>
      </c>
      <c r="T353" s="88"/>
      <c r="U353" s="101" t="s">
        <v>137</v>
      </c>
      <c r="V353" s="5">
        <f t="shared" si="211"/>
        <v>0.55000000000000004</v>
      </c>
      <c r="W353" s="131">
        <f>0.7*$Z353*(L353/$O353)</f>
        <v>0.7</v>
      </c>
      <c r="X353" s="5">
        <f t="shared" si="212"/>
        <v>0.9</v>
      </c>
      <c r="Y353" s="5">
        <f t="shared" si="218"/>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customHeight="1" outlineLevel="2" x14ac:dyDescent="0.35">
      <c r="A354" s="104"/>
      <c r="B354" s="97"/>
      <c r="C354" s="17"/>
      <c r="D354" s="17"/>
      <c r="E354" s="17"/>
      <c r="F354" s="13"/>
      <c r="G354" s="88"/>
      <c r="H354" s="88"/>
      <c r="I354" s="101"/>
      <c r="J354" s="101" t="s">
        <v>138</v>
      </c>
      <c r="K354" s="243">
        <f t="shared" si="219"/>
        <v>1300</v>
      </c>
      <c r="L354" s="243">
        <f t="shared" si="219"/>
        <v>1300</v>
      </c>
      <c r="M354" s="243">
        <f t="shared" si="219"/>
        <v>1300</v>
      </c>
      <c r="N354" s="243">
        <f t="shared" si="220"/>
        <v>1300</v>
      </c>
      <c r="O354" s="130">
        <v>1300</v>
      </c>
      <c r="P354" s="130">
        <v>0</v>
      </c>
      <c r="Q354" s="130">
        <v>0</v>
      </c>
      <c r="R354" s="130">
        <v>0</v>
      </c>
      <c r="S354" s="130">
        <v>0</v>
      </c>
      <c r="T354" s="88"/>
      <c r="U354" s="101" t="s">
        <v>138</v>
      </c>
      <c r="V354" s="5">
        <f t="shared" si="211"/>
        <v>0.55000000000000004</v>
      </c>
      <c r="W354" s="5">
        <f t="shared" ref="W354:W362" si="221">0.85*$Z354*(L354/$O354)</f>
        <v>0.85</v>
      </c>
      <c r="X354" s="5">
        <f t="shared" si="212"/>
        <v>0.9</v>
      </c>
      <c r="Y354" s="5">
        <f t="shared" si="218"/>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customHeight="1" outlineLevel="2" x14ac:dyDescent="0.35">
      <c r="A355" s="104"/>
      <c r="B355" s="97"/>
      <c r="C355" s="17"/>
      <c r="D355" s="17"/>
      <c r="E355" s="17"/>
      <c r="F355" s="13"/>
      <c r="G355" s="88"/>
      <c r="H355" s="88"/>
      <c r="I355" s="101"/>
      <c r="J355" s="101" t="s">
        <v>139</v>
      </c>
      <c r="K355" s="243">
        <f t="shared" si="219"/>
        <v>1500</v>
      </c>
      <c r="L355" s="243">
        <f t="shared" si="219"/>
        <v>1500</v>
      </c>
      <c r="M355" s="243">
        <f t="shared" si="219"/>
        <v>1500</v>
      </c>
      <c r="N355" s="243">
        <f t="shared" si="220"/>
        <v>1500</v>
      </c>
      <c r="O355" s="130">
        <v>1500</v>
      </c>
      <c r="P355" s="130">
        <v>0</v>
      </c>
      <c r="Q355" s="130">
        <v>0</v>
      </c>
      <c r="R355" s="130">
        <v>0</v>
      </c>
      <c r="S355" s="130">
        <v>0</v>
      </c>
      <c r="T355" s="88"/>
      <c r="U355" s="101" t="s">
        <v>139</v>
      </c>
      <c r="V355" s="5">
        <f t="shared" si="211"/>
        <v>0.55000000000000004</v>
      </c>
      <c r="W355" s="5">
        <f t="shared" si="221"/>
        <v>0.85</v>
      </c>
      <c r="X355" s="5">
        <f t="shared" si="212"/>
        <v>0.9</v>
      </c>
      <c r="Y355" s="131">
        <f>0.7*$Z355*(N355/$O355)</f>
        <v>0.7</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customHeight="1" outlineLevel="2" x14ac:dyDescent="0.35">
      <c r="A356" s="104"/>
      <c r="B356" s="97"/>
      <c r="C356" s="17"/>
      <c r="D356" s="17"/>
      <c r="E356" s="17"/>
      <c r="F356" s="13"/>
      <c r="G356" s="88"/>
      <c r="H356" s="88"/>
      <c r="I356" s="101"/>
      <c r="J356" s="101" t="s">
        <v>140</v>
      </c>
      <c r="K356" s="243">
        <f t="shared" si="219"/>
        <v>100</v>
      </c>
      <c r="L356" s="243">
        <f t="shared" si="219"/>
        <v>100</v>
      </c>
      <c r="M356" s="243">
        <f t="shared" si="219"/>
        <v>100</v>
      </c>
      <c r="N356" s="243">
        <f t="shared" si="220"/>
        <v>100</v>
      </c>
      <c r="O356" s="130">
        <v>100</v>
      </c>
      <c r="P356" s="130">
        <v>0</v>
      </c>
      <c r="Q356" s="130">
        <v>0</v>
      </c>
      <c r="R356" s="130">
        <v>0</v>
      </c>
      <c r="S356" s="130">
        <v>0</v>
      </c>
      <c r="T356" s="88"/>
      <c r="U356" s="101" t="s">
        <v>140</v>
      </c>
      <c r="V356" s="5">
        <f t="shared" si="211"/>
        <v>0.55000000000000004</v>
      </c>
      <c r="W356" s="5">
        <f t="shared" si="221"/>
        <v>0.85</v>
      </c>
      <c r="X356" s="5">
        <f t="shared" si="212"/>
        <v>0.9</v>
      </c>
      <c r="Y356" s="5">
        <f t="shared" ref="Y356:Y364" si="222">$Z356*(N356/$O356)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customHeight="1" outlineLevel="2" x14ac:dyDescent="0.35">
      <c r="A357" s="104"/>
      <c r="B357" s="97"/>
      <c r="C357" s="17"/>
      <c r="D357" s="17"/>
      <c r="E357" s="17"/>
      <c r="F357" s="13"/>
      <c r="G357" s="88"/>
      <c r="H357" s="88"/>
      <c r="I357" s="101"/>
      <c r="J357" s="101" t="s">
        <v>141</v>
      </c>
      <c r="K357" s="243">
        <f t="shared" si="219"/>
        <v>100</v>
      </c>
      <c r="L357" s="243">
        <f t="shared" si="219"/>
        <v>100</v>
      </c>
      <c r="M357" s="243">
        <f t="shared" si="219"/>
        <v>100</v>
      </c>
      <c r="N357" s="243">
        <f t="shared" si="220"/>
        <v>100</v>
      </c>
      <c r="O357" s="130">
        <v>100</v>
      </c>
      <c r="P357" s="130">
        <v>0</v>
      </c>
      <c r="Q357" s="130">
        <v>0</v>
      </c>
      <c r="R357" s="130">
        <v>0</v>
      </c>
      <c r="S357" s="130">
        <v>0</v>
      </c>
      <c r="T357" s="88"/>
      <c r="U357" s="101" t="s">
        <v>141</v>
      </c>
      <c r="V357" s="5">
        <f t="shared" si="211"/>
        <v>0.55000000000000004</v>
      </c>
      <c r="W357" s="5">
        <f t="shared" si="221"/>
        <v>0.85</v>
      </c>
      <c r="X357" s="5">
        <f t="shared" si="212"/>
        <v>0.9</v>
      </c>
      <c r="Y357" s="5">
        <f t="shared" si="222"/>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customHeight="1" outlineLevel="2" x14ac:dyDescent="0.35">
      <c r="A358" s="104"/>
      <c r="B358" s="97"/>
      <c r="C358" s="17"/>
      <c r="D358" s="17"/>
      <c r="E358" s="17"/>
      <c r="F358" s="13"/>
      <c r="G358" s="88"/>
      <c r="H358" s="88"/>
      <c r="I358" s="101"/>
      <c r="J358" s="101" t="s">
        <v>142</v>
      </c>
      <c r="K358" s="243">
        <f t="shared" si="219"/>
        <v>100</v>
      </c>
      <c r="L358" s="243">
        <f t="shared" si="219"/>
        <v>100</v>
      </c>
      <c r="M358" s="243">
        <f t="shared" si="219"/>
        <v>100</v>
      </c>
      <c r="N358" s="243">
        <f t="shared" si="220"/>
        <v>100</v>
      </c>
      <c r="O358" s="130">
        <v>100</v>
      </c>
      <c r="P358" s="130">
        <v>0</v>
      </c>
      <c r="Q358" s="130">
        <v>0</v>
      </c>
      <c r="R358" s="130">
        <v>0</v>
      </c>
      <c r="S358" s="130">
        <v>0</v>
      </c>
      <c r="T358" s="88"/>
      <c r="U358" s="101" t="s">
        <v>142</v>
      </c>
      <c r="V358" s="5">
        <f t="shared" si="211"/>
        <v>0.55000000000000004</v>
      </c>
      <c r="W358" s="5">
        <f t="shared" si="221"/>
        <v>0.85</v>
      </c>
      <c r="X358" s="5">
        <f t="shared" si="212"/>
        <v>0.9</v>
      </c>
      <c r="Y358" s="5">
        <f t="shared" si="222"/>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customHeight="1" outlineLevel="2" x14ac:dyDescent="0.35">
      <c r="A359" s="104"/>
      <c r="B359" s="97"/>
      <c r="C359" s="17"/>
      <c r="D359" s="17"/>
      <c r="E359" s="17"/>
      <c r="F359" s="13"/>
      <c r="G359" s="88"/>
      <c r="H359" s="88"/>
      <c r="I359" s="101"/>
      <c r="J359" s="101" t="s">
        <v>143</v>
      </c>
      <c r="K359" s="243">
        <f t="shared" si="219"/>
        <v>100</v>
      </c>
      <c r="L359" s="243">
        <f t="shared" si="219"/>
        <v>100</v>
      </c>
      <c r="M359" s="243">
        <f t="shared" si="219"/>
        <v>100</v>
      </c>
      <c r="N359" s="243">
        <f t="shared" si="220"/>
        <v>100</v>
      </c>
      <c r="O359" s="130">
        <v>100</v>
      </c>
      <c r="P359" s="130">
        <v>0</v>
      </c>
      <c r="Q359" s="130">
        <v>0</v>
      </c>
      <c r="R359" s="130">
        <v>0</v>
      </c>
      <c r="S359" s="130">
        <v>0</v>
      </c>
      <c r="T359" s="88"/>
      <c r="U359" s="101" t="s">
        <v>143</v>
      </c>
      <c r="V359" s="5">
        <f t="shared" si="211"/>
        <v>0.55000000000000004</v>
      </c>
      <c r="W359" s="5">
        <f t="shared" si="221"/>
        <v>0.85</v>
      </c>
      <c r="X359" s="5">
        <f t="shared" si="212"/>
        <v>0.9</v>
      </c>
      <c r="Y359" s="5">
        <f t="shared" si="222"/>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customHeight="1" outlineLevel="2" x14ac:dyDescent="0.35">
      <c r="A360" s="104"/>
      <c r="B360" s="97"/>
      <c r="C360" s="17"/>
      <c r="D360" s="17"/>
      <c r="E360" s="17"/>
      <c r="F360" s="13"/>
      <c r="G360" s="88"/>
      <c r="H360" s="88"/>
      <c r="I360" s="101"/>
      <c r="J360" s="101" t="s">
        <v>144</v>
      </c>
      <c r="K360" s="243">
        <f t="shared" si="219"/>
        <v>100</v>
      </c>
      <c r="L360" s="243">
        <f t="shared" si="219"/>
        <v>100</v>
      </c>
      <c r="M360" s="243">
        <f t="shared" si="219"/>
        <v>100</v>
      </c>
      <c r="N360" s="243">
        <f t="shared" si="220"/>
        <v>100</v>
      </c>
      <c r="O360" s="130">
        <v>100</v>
      </c>
      <c r="P360" s="130">
        <v>0</v>
      </c>
      <c r="Q360" s="130">
        <v>0</v>
      </c>
      <c r="R360" s="130">
        <v>0</v>
      </c>
      <c r="S360" s="130">
        <v>0</v>
      </c>
      <c r="T360" s="88"/>
      <c r="U360" s="101" t="s">
        <v>144</v>
      </c>
      <c r="V360" s="5">
        <f t="shared" si="211"/>
        <v>0.55000000000000004</v>
      </c>
      <c r="W360" s="5">
        <f t="shared" si="221"/>
        <v>0.85</v>
      </c>
      <c r="X360" s="5">
        <f t="shared" si="212"/>
        <v>0.9</v>
      </c>
      <c r="Y360" s="5">
        <f t="shared" si="222"/>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customHeight="1" outlineLevel="2" x14ac:dyDescent="0.35">
      <c r="A361" s="104"/>
      <c r="B361" s="97"/>
      <c r="C361" s="17"/>
      <c r="D361" s="17"/>
      <c r="E361" s="17"/>
      <c r="F361" s="13"/>
      <c r="G361" s="88"/>
      <c r="H361" s="88"/>
      <c r="I361" s="101" t="s">
        <v>802</v>
      </c>
      <c r="J361" s="101" t="s">
        <v>387</v>
      </c>
      <c r="K361" s="130">
        <v>200</v>
      </c>
      <c r="L361" s="130">
        <v>300</v>
      </c>
      <c r="M361" s="130">
        <v>300</v>
      </c>
      <c r="N361" s="243">
        <f t="shared" si="220"/>
        <v>400</v>
      </c>
      <c r="O361" s="130">
        <v>400</v>
      </c>
      <c r="P361" s="130">
        <v>0</v>
      </c>
      <c r="Q361" s="130">
        <v>0</v>
      </c>
      <c r="R361" s="130">
        <v>0</v>
      </c>
      <c r="S361" s="130">
        <v>0</v>
      </c>
      <c r="T361" s="88"/>
      <c r="U361" s="101" t="s">
        <v>387</v>
      </c>
      <c r="V361" s="5">
        <f t="shared" si="211"/>
        <v>0.27500000000000002</v>
      </c>
      <c r="W361" s="5">
        <f t="shared" si="221"/>
        <v>0.63749999999999996</v>
      </c>
      <c r="X361" s="5">
        <f t="shared" si="212"/>
        <v>0.67500000000000004</v>
      </c>
      <c r="Y361" s="5">
        <f t="shared" si="222"/>
        <v>1</v>
      </c>
      <c r="Z361" s="131">
        <v>1</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customHeight="1" outlineLevel="2" x14ac:dyDescent="0.35">
      <c r="A362" s="104"/>
      <c r="B362" s="97"/>
      <c r="C362" s="17"/>
      <c r="D362" s="17"/>
      <c r="E362" s="17"/>
      <c r="F362" s="13"/>
      <c r="G362" s="88"/>
      <c r="H362" s="88"/>
      <c r="I362" s="101"/>
      <c r="J362" s="101" t="s">
        <v>136</v>
      </c>
      <c r="K362" s="243">
        <f t="shared" ref="K362:M370" si="223">$O362</f>
        <v>733</v>
      </c>
      <c r="L362" s="243">
        <f t="shared" si="223"/>
        <v>733</v>
      </c>
      <c r="M362" s="243">
        <f t="shared" si="223"/>
        <v>733</v>
      </c>
      <c r="N362" s="243">
        <f t="shared" si="220"/>
        <v>733</v>
      </c>
      <c r="O362" s="130">
        <v>733</v>
      </c>
      <c r="P362" s="130">
        <v>0</v>
      </c>
      <c r="Q362" s="130">
        <v>0</v>
      </c>
      <c r="R362" s="130">
        <v>0</v>
      </c>
      <c r="S362" s="130">
        <v>0</v>
      </c>
      <c r="T362" s="88"/>
      <c r="U362" s="101" t="s">
        <v>136</v>
      </c>
      <c r="V362" s="5">
        <f t="shared" si="211"/>
        <v>0.55000000000000004</v>
      </c>
      <c r="W362" s="5">
        <f t="shared" si="221"/>
        <v>0.85</v>
      </c>
      <c r="X362" s="5">
        <f t="shared" si="212"/>
        <v>0.9</v>
      </c>
      <c r="Y362" s="5">
        <f t="shared" si="222"/>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customHeight="1" outlineLevel="2" x14ac:dyDescent="0.35">
      <c r="A363" s="104"/>
      <c r="B363" s="97"/>
      <c r="C363" s="17"/>
      <c r="D363" s="17"/>
      <c r="E363" s="17"/>
      <c r="F363" s="13"/>
      <c r="G363" s="88"/>
      <c r="H363" s="88"/>
      <c r="I363" s="101"/>
      <c r="J363" s="101" t="s">
        <v>137</v>
      </c>
      <c r="K363" s="243">
        <f t="shared" si="223"/>
        <v>1071</v>
      </c>
      <c r="L363" s="243">
        <f t="shared" si="223"/>
        <v>1071</v>
      </c>
      <c r="M363" s="243">
        <f t="shared" si="223"/>
        <v>1071</v>
      </c>
      <c r="N363" s="243">
        <f t="shared" si="220"/>
        <v>1071</v>
      </c>
      <c r="O363" s="130">
        <v>1071</v>
      </c>
      <c r="P363" s="130">
        <v>0</v>
      </c>
      <c r="Q363" s="130">
        <v>0</v>
      </c>
      <c r="R363" s="130">
        <v>0</v>
      </c>
      <c r="S363" s="130">
        <v>0</v>
      </c>
      <c r="T363" s="88"/>
      <c r="U363" s="101" t="s">
        <v>137</v>
      </c>
      <c r="V363" s="5">
        <f t="shared" ref="V363:V394" si="224">0.55*$Z363*(K363/$O363)</f>
        <v>0.55000000000000004</v>
      </c>
      <c r="W363" s="131">
        <f>0.7*$Z363*(L363/$O363)</f>
        <v>0.7</v>
      </c>
      <c r="X363" s="5">
        <f t="shared" ref="X363:X394" si="225">0.9*$Z363*(M363/$O363)</f>
        <v>0.9</v>
      </c>
      <c r="Y363" s="5">
        <f t="shared" si="22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customHeight="1" outlineLevel="2" x14ac:dyDescent="0.35">
      <c r="A364" s="104"/>
      <c r="B364" s="97"/>
      <c r="C364" s="17"/>
      <c r="D364" s="17"/>
      <c r="E364" s="17"/>
      <c r="F364" s="13"/>
      <c r="G364" s="88"/>
      <c r="H364" s="88"/>
      <c r="I364" s="101"/>
      <c r="J364" s="101" t="s">
        <v>138</v>
      </c>
      <c r="K364" s="243">
        <f t="shared" si="223"/>
        <v>1300</v>
      </c>
      <c r="L364" s="243">
        <f t="shared" si="223"/>
        <v>1300</v>
      </c>
      <c r="M364" s="243">
        <f t="shared" si="223"/>
        <v>1300</v>
      </c>
      <c r="N364" s="243">
        <f t="shared" si="220"/>
        <v>1300</v>
      </c>
      <c r="O364" s="130">
        <v>1300</v>
      </c>
      <c r="P364" s="130">
        <v>0</v>
      </c>
      <c r="Q364" s="130">
        <v>0</v>
      </c>
      <c r="R364" s="130">
        <v>0</v>
      </c>
      <c r="S364" s="130">
        <v>0</v>
      </c>
      <c r="T364" s="88"/>
      <c r="U364" s="101" t="s">
        <v>138</v>
      </c>
      <c r="V364" s="5">
        <f t="shared" si="224"/>
        <v>0.55000000000000004</v>
      </c>
      <c r="W364" s="5">
        <f t="shared" ref="W364:W372" si="226">0.85*$Z364*(L364/$O364)</f>
        <v>0.85</v>
      </c>
      <c r="X364" s="5">
        <f t="shared" si="225"/>
        <v>0.9</v>
      </c>
      <c r="Y364" s="5">
        <f t="shared" si="22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customHeight="1" outlineLevel="2" x14ac:dyDescent="0.35">
      <c r="A365" s="104"/>
      <c r="B365" s="97"/>
      <c r="C365" s="17"/>
      <c r="D365" s="17"/>
      <c r="E365" s="17"/>
      <c r="F365" s="13"/>
      <c r="G365" s="88"/>
      <c r="H365" s="88"/>
      <c r="I365" s="101"/>
      <c r="J365" s="101" t="s">
        <v>139</v>
      </c>
      <c r="K365" s="243">
        <f t="shared" si="223"/>
        <v>1500</v>
      </c>
      <c r="L365" s="243">
        <f t="shared" si="223"/>
        <v>1500</v>
      </c>
      <c r="M365" s="243">
        <f t="shared" si="223"/>
        <v>1500</v>
      </c>
      <c r="N365" s="243">
        <f t="shared" si="220"/>
        <v>1500</v>
      </c>
      <c r="O365" s="130">
        <v>1500</v>
      </c>
      <c r="P365" s="130">
        <v>0</v>
      </c>
      <c r="Q365" s="130">
        <v>0</v>
      </c>
      <c r="R365" s="130">
        <v>0</v>
      </c>
      <c r="S365" s="130">
        <v>0</v>
      </c>
      <c r="T365" s="88"/>
      <c r="U365" s="101" t="s">
        <v>139</v>
      </c>
      <c r="V365" s="5">
        <f t="shared" si="224"/>
        <v>0.55000000000000004</v>
      </c>
      <c r="W365" s="5">
        <f t="shared" si="226"/>
        <v>0.85</v>
      </c>
      <c r="X365" s="5">
        <f t="shared" si="225"/>
        <v>0.9</v>
      </c>
      <c r="Y365" s="131">
        <f>0.7*$Z365*(N365/$O365)</f>
        <v>0.7</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customHeight="1" outlineLevel="2" x14ac:dyDescent="0.35">
      <c r="A366" s="104"/>
      <c r="B366" s="97"/>
      <c r="C366" s="17"/>
      <c r="D366" s="17"/>
      <c r="E366" s="17"/>
      <c r="F366" s="13"/>
      <c r="G366" s="88"/>
      <c r="H366" s="88"/>
      <c r="I366" s="101"/>
      <c r="J366" s="101" t="s">
        <v>140</v>
      </c>
      <c r="K366" s="243">
        <f t="shared" si="223"/>
        <v>100</v>
      </c>
      <c r="L366" s="243">
        <f t="shared" si="223"/>
        <v>100</v>
      </c>
      <c r="M366" s="243">
        <f t="shared" si="223"/>
        <v>100</v>
      </c>
      <c r="N366" s="243">
        <f t="shared" si="220"/>
        <v>100</v>
      </c>
      <c r="O366" s="130">
        <v>100</v>
      </c>
      <c r="P366" s="130">
        <v>0</v>
      </c>
      <c r="Q366" s="130">
        <v>0</v>
      </c>
      <c r="R366" s="130">
        <v>0</v>
      </c>
      <c r="S366" s="130">
        <v>0</v>
      </c>
      <c r="T366" s="88"/>
      <c r="U366" s="101" t="s">
        <v>140</v>
      </c>
      <c r="V366" s="5">
        <f t="shared" si="224"/>
        <v>0.55000000000000004</v>
      </c>
      <c r="W366" s="5">
        <f t="shared" si="226"/>
        <v>0.85</v>
      </c>
      <c r="X366" s="5">
        <f t="shared" si="225"/>
        <v>0.9</v>
      </c>
      <c r="Y366" s="5">
        <f t="shared" ref="Y366:Y374" si="227">$Z366*(N366/$O366)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customHeight="1" outlineLevel="2" x14ac:dyDescent="0.35">
      <c r="A367" s="104"/>
      <c r="B367" s="97"/>
      <c r="C367" s="17"/>
      <c r="D367" s="17"/>
      <c r="E367" s="17"/>
      <c r="F367" s="13"/>
      <c r="G367" s="88"/>
      <c r="H367" s="88"/>
      <c r="I367" s="101"/>
      <c r="J367" s="101" t="s">
        <v>141</v>
      </c>
      <c r="K367" s="243">
        <f t="shared" si="223"/>
        <v>100</v>
      </c>
      <c r="L367" s="243">
        <f t="shared" si="223"/>
        <v>100</v>
      </c>
      <c r="M367" s="243">
        <f t="shared" si="223"/>
        <v>100</v>
      </c>
      <c r="N367" s="243">
        <f t="shared" si="220"/>
        <v>100</v>
      </c>
      <c r="O367" s="130">
        <v>100</v>
      </c>
      <c r="P367" s="130">
        <v>0</v>
      </c>
      <c r="Q367" s="130">
        <v>0</v>
      </c>
      <c r="R367" s="130">
        <v>0</v>
      </c>
      <c r="S367" s="130">
        <v>0</v>
      </c>
      <c r="T367" s="88"/>
      <c r="U367" s="101" t="s">
        <v>141</v>
      </c>
      <c r="V367" s="5">
        <f t="shared" si="224"/>
        <v>0.55000000000000004</v>
      </c>
      <c r="W367" s="5">
        <f t="shared" si="226"/>
        <v>0.85</v>
      </c>
      <c r="X367" s="5">
        <f t="shared" si="225"/>
        <v>0.9</v>
      </c>
      <c r="Y367" s="5">
        <f t="shared" si="227"/>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customHeight="1" outlineLevel="2" x14ac:dyDescent="0.35">
      <c r="A368" s="104"/>
      <c r="B368" s="97"/>
      <c r="C368" s="17"/>
      <c r="D368" s="17"/>
      <c r="E368" s="17"/>
      <c r="F368" s="13"/>
      <c r="G368" s="88"/>
      <c r="H368" s="88"/>
      <c r="I368" s="101"/>
      <c r="J368" s="101" t="s">
        <v>142</v>
      </c>
      <c r="K368" s="243">
        <f t="shared" si="223"/>
        <v>100</v>
      </c>
      <c r="L368" s="243">
        <f t="shared" si="223"/>
        <v>100</v>
      </c>
      <c r="M368" s="243">
        <f t="shared" si="223"/>
        <v>100</v>
      </c>
      <c r="N368" s="243">
        <f t="shared" si="220"/>
        <v>100</v>
      </c>
      <c r="O368" s="130">
        <v>100</v>
      </c>
      <c r="P368" s="130">
        <v>0</v>
      </c>
      <c r="Q368" s="130">
        <v>0</v>
      </c>
      <c r="R368" s="130">
        <v>0</v>
      </c>
      <c r="S368" s="130">
        <v>0</v>
      </c>
      <c r="T368" s="88"/>
      <c r="U368" s="101" t="s">
        <v>142</v>
      </c>
      <c r="V368" s="5">
        <f t="shared" si="224"/>
        <v>0.55000000000000004</v>
      </c>
      <c r="W368" s="5">
        <f t="shared" si="226"/>
        <v>0.85</v>
      </c>
      <c r="X368" s="5">
        <f t="shared" si="225"/>
        <v>0.9</v>
      </c>
      <c r="Y368" s="5">
        <f t="shared" si="227"/>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customHeight="1" outlineLevel="2" x14ac:dyDescent="0.35">
      <c r="A369" s="104"/>
      <c r="B369" s="97"/>
      <c r="C369" s="17"/>
      <c r="D369" s="17"/>
      <c r="E369" s="17"/>
      <c r="F369" s="13"/>
      <c r="G369" s="88"/>
      <c r="H369" s="88"/>
      <c r="I369" s="101"/>
      <c r="J369" s="101" t="s">
        <v>143</v>
      </c>
      <c r="K369" s="243">
        <f t="shared" si="223"/>
        <v>100</v>
      </c>
      <c r="L369" s="243">
        <f t="shared" si="223"/>
        <v>100</v>
      </c>
      <c r="M369" s="243">
        <f t="shared" si="223"/>
        <v>100</v>
      </c>
      <c r="N369" s="243">
        <f t="shared" si="220"/>
        <v>100</v>
      </c>
      <c r="O369" s="130">
        <v>100</v>
      </c>
      <c r="P369" s="130">
        <v>0</v>
      </c>
      <c r="Q369" s="130">
        <v>0</v>
      </c>
      <c r="R369" s="130">
        <v>0</v>
      </c>
      <c r="S369" s="130">
        <v>0</v>
      </c>
      <c r="T369" s="88"/>
      <c r="U369" s="101" t="s">
        <v>143</v>
      </c>
      <c r="V369" s="5">
        <f t="shared" si="224"/>
        <v>0.55000000000000004</v>
      </c>
      <c r="W369" s="5">
        <f t="shared" si="226"/>
        <v>0.85</v>
      </c>
      <c r="X369" s="5">
        <f t="shared" si="225"/>
        <v>0.9</v>
      </c>
      <c r="Y369" s="5">
        <f t="shared" si="227"/>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customHeight="1" outlineLevel="2" x14ac:dyDescent="0.35">
      <c r="A370" s="104"/>
      <c r="B370" s="97"/>
      <c r="C370" s="17"/>
      <c r="D370" s="17"/>
      <c r="E370" s="17"/>
      <c r="F370" s="13"/>
      <c r="G370" s="88"/>
      <c r="H370" s="88"/>
      <c r="I370" s="101"/>
      <c r="J370" s="101" t="s">
        <v>144</v>
      </c>
      <c r="K370" s="243">
        <f t="shared" si="223"/>
        <v>100</v>
      </c>
      <c r="L370" s="243">
        <f t="shared" si="223"/>
        <v>100</v>
      </c>
      <c r="M370" s="243">
        <f t="shared" si="223"/>
        <v>100</v>
      </c>
      <c r="N370" s="243">
        <f t="shared" si="220"/>
        <v>100</v>
      </c>
      <c r="O370" s="130">
        <v>100</v>
      </c>
      <c r="P370" s="130">
        <v>0</v>
      </c>
      <c r="Q370" s="130">
        <v>0</v>
      </c>
      <c r="R370" s="130">
        <v>0</v>
      </c>
      <c r="S370" s="130">
        <v>0</v>
      </c>
      <c r="T370" s="88"/>
      <c r="U370" s="101" t="s">
        <v>144</v>
      </c>
      <c r="V370" s="5">
        <f t="shared" si="224"/>
        <v>0.55000000000000004</v>
      </c>
      <c r="W370" s="5">
        <f t="shared" si="226"/>
        <v>0.85</v>
      </c>
      <c r="X370" s="5">
        <f t="shared" si="225"/>
        <v>0.9</v>
      </c>
      <c r="Y370" s="5">
        <f t="shared" si="227"/>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customHeight="1" outlineLevel="2" x14ac:dyDescent="0.35">
      <c r="A371" s="104"/>
      <c r="B371" s="97"/>
      <c r="C371" s="17"/>
      <c r="D371" s="17"/>
      <c r="E371" s="17"/>
      <c r="F371" s="13"/>
      <c r="G371" s="88"/>
      <c r="H371" s="88"/>
      <c r="I371" s="101" t="s">
        <v>803</v>
      </c>
      <c r="J371" s="101" t="s">
        <v>387</v>
      </c>
      <c r="K371" s="130">
        <v>200</v>
      </c>
      <c r="L371" s="130">
        <v>300</v>
      </c>
      <c r="M371" s="130">
        <v>300</v>
      </c>
      <c r="N371" s="243">
        <f t="shared" si="220"/>
        <v>400</v>
      </c>
      <c r="O371" s="130">
        <v>400</v>
      </c>
      <c r="P371" s="130">
        <v>0</v>
      </c>
      <c r="Q371" s="130">
        <v>0</v>
      </c>
      <c r="R371" s="130">
        <v>0</v>
      </c>
      <c r="S371" s="130">
        <v>0</v>
      </c>
      <c r="T371" s="88"/>
      <c r="U371" s="101" t="s">
        <v>387</v>
      </c>
      <c r="V371" s="5">
        <f t="shared" si="224"/>
        <v>0.27500000000000002</v>
      </c>
      <c r="W371" s="5">
        <f t="shared" si="226"/>
        <v>0.63749999999999996</v>
      </c>
      <c r="X371" s="5">
        <f t="shared" si="225"/>
        <v>0.67500000000000004</v>
      </c>
      <c r="Y371" s="5">
        <f t="shared" si="227"/>
        <v>1</v>
      </c>
      <c r="Z371" s="131">
        <v>1</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customHeight="1" outlineLevel="2" x14ac:dyDescent="0.35">
      <c r="A372" s="104"/>
      <c r="B372" s="97"/>
      <c r="C372" s="17"/>
      <c r="D372" s="17"/>
      <c r="E372" s="17"/>
      <c r="F372" s="13"/>
      <c r="G372" s="88"/>
      <c r="H372" s="88"/>
      <c r="I372" s="101"/>
      <c r="J372" s="101" t="s">
        <v>136</v>
      </c>
      <c r="K372" s="243">
        <f t="shared" ref="K372:M380" si="228">$O372</f>
        <v>733</v>
      </c>
      <c r="L372" s="243">
        <f t="shared" si="228"/>
        <v>733</v>
      </c>
      <c r="M372" s="243">
        <f t="shared" si="228"/>
        <v>733</v>
      </c>
      <c r="N372" s="243">
        <f t="shared" si="220"/>
        <v>733</v>
      </c>
      <c r="O372" s="130">
        <v>733</v>
      </c>
      <c r="P372" s="130">
        <v>0</v>
      </c>
      <c r="Q372" s="130">
        <v>0</v>
      </c>
      <c r="R372" s="130">
        <v>0</v>
      </c>
      <c r="S372" s="130">
        <v>0</v>
      </c>
      <c r="T372" s="88"/>
      <c r="U372" s="101" t="s">
        <v>136</v>
      </c>
      <c r="V372" s="5">
        <f t="shared" si="224"/>
        <v>0.55000000000000004</v>
      </c>
      <c r="W372" s="5">
        <f t="shared" si="226"/>
        <v>0.85</v>
      </c>
      <c r="X372" s="5">
        <f t="shared" si="225"/>
        <v>0.9</v>
      </c>
      <c r="Y372" s="5">
        <f t="shared" si="227"/>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customHeight="1" outlineLevel="2" x14ac:dyDescent="0.35">
      <c r="A373" s="104"/>
      <c r="B373" s="97"/>
      <c r="C373" s="17"/>
      <c r="D373" s="17"/>
      <c r="E373" s="17"/>
      <c r="F373" s="13"/>
      <c r="G373" s="88"/>
      <c r="H373" s="88"/>
      <c r="I373" s="101"/>
      <c r="J373" s="101" t="s">
        <v>137</v>
      </c>
      <c r="K373" s="243">
        <f t="shared" si="228"/>
        <v>1071</v>
      </c>
      <c r="L373" s="243">
        <f t="shared" si="228"/>
        <v>1071</v>
      </c>
      <c r="M373" s="243">
        <f t="shared" si="228"/>
        <v>1071</v>
      </c>
      <c r="N373" s="243">
        <f t="shared" si="220"/>
        <v>1071</v>
      </c>
      <c r="O373" s="130">
        <v>1071</v>
      </c>
      <c r="P373" s="130">
        <v>0</v>
      </c>
      <c r="Q373" s="130">
        <v>0</v>
      </c>
      <c r="R373" s="130">
        <v>0</v>
      </c>
      <c r="S373" s="130">
        <v>0</v>
      </c>
      <c r="T373" s="88"/>
      <c r="U373" s="101" t="s">
        <v>137</v>
      </c>
      <c r="V373" s="5">
        <f t="shared" si="224"/>
        <v>0.55000000000000004</v>
      </c>
      <c r="W373" s="131">
        <f>0.7*$Z373*(L373/$O373)</f>
        <v>0.7</v>
      </c>
      <c r="X373" s="5">
        <f t="shared" si="225"/>
        <v>0.9</v>
      </c>
      <c r="Y373" s="5">
        <f t="shared" si="227"/>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customHeight="1" outlineLevel="2" x14ac:dyDescent="0.35">
      <c r="A374" s="104"/>
      <c r="B374" s="97"/>
      <c r="C374" s="17"/>
      <c r="D374" s="17"/>
      <c r="E374" s="17"/>
      <c r="F374" s="13"/>
      <c r="G374" s="88"/>
      <c r="H374" s="88"/>
      <c r="I374" s="101"/>
      <c r="J374" s="101" t="s">
        <v>138</v>
      </c>
      <c r="K374" s="243">
        <f t="shared" si="228"/>
        <v>1300</v>
      </c>
      <c r="L374" s="243">
        <f t="shared" si="228"/>
        <v>1300</v>
      </c>
      <c r="M374" s="243">
        <f t="shared" si="228"/>
        <v>1300</v>
      </c>
      <c r="N374" s="243">
        <f t="shared" si="220"/>
        <v>1300</v>
      </c>
      <c r="O374" s="130">
        <v>1300</v>
      </c>
      <c r="P374" s="130">
        <v>0</v>
      </c>
      <c r="Q374" s="130">
        <v>0</v>
      </c>
      <c r="R374" s="130">
        <v>0</v>
      </c>
      <c r="S374" s="130">
        <v>0</v>
      </c>
      <c r="T374" s="88"/>
      <c r="U374" s="101" t="s">
        <v>138</v>
      </c>
      <c r="V374" s="5">
        <f t="shared" si="224"/>
        <v>0.55000000000000004</v>
      </c>
      <c r="W374" s="5">
        <f t="shared" ref="W374:W382" si="229">0.85*$Z374*(L374/$O374)</f>
        <v>0.85</v>
      </c>
      <c r="X374" s="5">
        <f t="shared" si="225"/>
        <v>0.9</v>
      </c>
      <c r="Y374" s="5">
        <f t="shared" si="227"/>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customHeight="1" outlineLevel="2" x14ac:dyDescent="0.35">
      <c r="A375" s="104"/>
      <c r="B375" s="97"/>
      <c r="C375" s="17"/>
      <c r="D375" s="17"/>
      <c r="E375" s="17"/>
      <c r="F375" s="13"/>
      <c r="G375" s="88"/>
      <c r="H375" s="88"/>
      <c r="I375" s="101"/>
      <c r="J375" s="101" t="s">
        <v>139</v>
      </c>
      <c r="K375" s="243">
        <f t="shared" si="228"/>
        <v>1500</v>
      </c>
      <c r="L375" s="243">
        <f t="shared" si="228"/>
        <v>1500</v>
      </c>
      <c r="M375" s="243">
        <f t="shared" si="228"/>
        <v>1500</v>
      </c>
      <c r="N375" s="243">
        <f t="shared" si="220"/>
        <v>1500</v>
      </c>
      <c r="O375" s="130">
        <v>1500</v>
      </c>
      <c r="P375" s="130">
        <v>0</v>
      </c>
      <c r="Q375" s="130">
        <v>0</v>
      </c>
      <c r="R375" s="130">
        <v>0</v>
      </c>
      <c r="S375" s="130">
        <v>0</v>
      </c>
      <c r="T375" s="88"/>
      <c r="U375" s="101" t="s">
        <v>139</v>
      </c>
      <c r="V375" s="5">
        <f t="shared" si="224"/>
        <v>0.55000000000000004</v>
      </c>
      <c r="W375" s="5">
        <f t="shared" si="229"/>
        <v>0.85</v>
      </c>
      <c r="X375" s="5">
        <f t="shared" si="225"/>
        <v>0.9</v>
      </c>
      <c r="Y375" s="131">
        <f>0.7*$Z375*(N375/$O375)</f>
        <v>0.7</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customHeight="1" outlineLevel="2" x14ac:dyDescent="0.35">
      <c r="A376" s="104"/>
      <c r="B376" s="97"/>
      <c r="C376" s="17"/>
      <c r="D376" s="17"/>
      <c r="E376" s="17"/>
      <c r="F376" s="13"/>
      <c r="G376" s="88"/>
      <c r="H376" s="88"/>
      <c r="I376" s="101"/>
      <c r="J376" s="101" t="s">
        <v>140</v>
      </c>
      <c r="K376" s="243">
        <f t="shared" si="228"/>
        <v>100</v>
      </c>
      <c r="L376" s="243">
        <f t="shared" si="228"/>
        <v>100</v>
      </c>
      <c r="M376" s="243">
        <f t="shared" si="228"/>
        <v>100</v>
      </c>
      <c r="N376" s="243">
        <f t="shared" si="220"/>
        <v>100</v>
      </c>
      <c r="O376" s="130">
        <v>100</v>
      </c>
      <c r="P376" s="130">
        <v>0</v>
      </c>
      <c r="Q376" s="130">
        <v>0</v>
      </c>
      <c r="R376" s="130">
        <v>0</v>
      </c>
      <c r="S376" s="130">
        <v>0</v>
      </c>
      <c r="T376" s="88"/>
      <c r="U376" s="101" t="s">
        <v>140</v>
      </c>
      <c r="V376" s="5">
        <f t="shared" si="224"/>
        <v>0.55000000000000004</v>
      </c>
      <c r="W376" s="5">
        <f t="shared" si="229"/>
        <v>0.85</v>
      </c>
      <c r="X376" s="5">
        <f t="shared" si="225"/>
        <v>0.9</v>
      </c>
      <c r="Y376" s="5">
        <f t="shared" ref="Y376:Y384" si="230">$Z376*(N376/$O376)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customHeight="1" outlineLevel="2" x14ac:dyDescent="0.35">
      <c r="A377" s="104"/>
      <c r="B377" s="97"/>
      <c r="C377" s="17"/>
      <c r="D377" s="17"/>
      <c r="E377" s="17"/>
      <c r="F377" s="13"/>
      <c r="G377" s="88"/>
      <c r="H377" s="88"/>
      <c r="I377" s="101"/>
      <c r="J377" s="101" t="s">
        <v>141</v>
      </c>
      <c r="K377" s="243">
        <f t="shared" si="228"/>
        <v>100</v>
      </c>
      <c r="L377" s="243">
        <f t="shared" si="228"/>
        <v>100</v>
      </c>
      <c r="M377" s="243">
        <f t="shared" si="228"/>
        <v>100</v>
      </c>
      <c r="N377" s="243">
        <f t="shared" si="220"/>
        <v>100</v>
      </c>
      <c r="O377" s="130">
        <v>100</v>
      </c>
      <c r="P377" s="130">
        <v>0</v>
      </c>
      <c r="Q377" s="130">
        <v>0</v>
      </c>
      <c r="R377" s="130">
        <v>0</v>
      </c>
      <c r="S377" s="130">
        <v>0</v>
      </c>
      <c r="T377" s="88"/>
      <c r="U377" s="101" t="s">
        <v>141</v>
      </c>
      <c r="V377" s="5">
        <f t="shared" si="224"/>
        <v>0.55000000000000004</v>
      </c>
      <c r="W377" s="5">
        <f t="shared" si="229"/>
        <v>0.85</v>
      </c>
      <c r="X377" s="5">
        <f t="shared" si="225"/>
        <v>0.9</v>
      </c>
      <c r="Y377" s="5">
        <f t="shared" si="230"/>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customHeight="1" outlineLevel="2" x14ac:dyDescent="0.35">
      <c r="A378" s="104"/>
      <c r="B378" s="97"/>
      <c r="C378" s="17"/>
      <c r="D378" s="17"/>
      <c r="E378" s="17"/>
      <c r="F378" s="13"/>
      <c r="G378" s="88"/>
      <c r="H378" s="88"/>
      <c r="I378" s="101"/>
      <c r="J378" s="101" t="s">
        <v>142</v>
      </c>
      <c r="K378" s="243">
        <f t="shared" si="228"/>
        <v>100</v>
      </c>
      <c r="L378" s="243">
        <f t="shared" si="228"/>
        <v>100</v>
      </c>
      <c r="M378" s="243">
        <f t="shared" si="228"/>
        <v>100</v>
      </c>
      <c r="N378" s="243">
        <f t="shared" si="220"/>
        <v>100</v>
      </c>
      <c r="O378" s="130">
        <v>100</v>
      </c>
      <c r="P378" s="130">
        <v>0</v>
      </c>
      <c r="Q378" s="130">
        <v>0</v>
      </c>
      <c r="R378" s="130">
        <v>0</v>
      </c>
      <c r="S378" s="130">
        <v>0</v>
      </c>
      <c r="T378" s="88"/>
      <c r="U378" s="101" t="s">
        <v>142</v>
      </c>
      <c r="V378" s="5">
        <f t="shared" si="224"/>
        <v>0.55000000000000004</v>
      </c>
      <c r="W378" s="5">
        <f t="shared" si="229"/>
        <v>0.85</v>
      </c>
      <c r="X378" s="5">
        <f t="shared" si="225"/>
        <v>0.9</v>
      </c>
      <c r="Y378" s="5">
        <f t="shared" si="230"/>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customHeight="1" outlineLevel="2" x14ac:dyDescent="0.35">
      <c r="A379" s="104"/>
      <c r="B379" s="97"/>
      <c r="C379" s="17"/>
      <c r="D379" s="17"/>
      <c r="E379" s="17"/>
      <c r="F379" s="13"/>
      <c r="G379" s="88"/>
      <c r="H379" s="88"/>
      <c r="I379" s="101"/>
      <c r="J379" s="101" t="s">
        <v>143</v>
      </c>
      <c r="K379" s="243">
        <f t="shared" si="228"/>
        <v>100</v>
      </c>
      <c r="L379" s="243">
        <f t="shared" si="228"/>
        <v>100</v>
      </c>
      <c r="M379" s="243">
        <f t="shared" si="228"/>
        <v>100</v>
      </c>
      <c r="N379" s="243">
        <f t="shared" si="220"/>
        <v>100</v>
      </c>
      <c r="O379" s="130">
        <v>100</v>
      </c>
      <c r="P379" s="130">
        <v>0</v>
      </c>
      <c r="Q379" s="130">
        <v>0</v>
      </c>
      <c r="R379" s="130">
        <v>0</v>
      </c>
      <c r="S379" s="130">
        <v>0</v>
      </c>
      <c r="T379" s="88"/>
      <c r="U379" s="101" t="s">
        <v>143</v>
      </c>
      <c r="V379" s="5">
        <f t="shared" si="224"/>
        <v>0.55000000000000004</v>
      </c>
      <c r="W379" s="5">
        <f t="shared" si="229"/>
        <v>0.85</v>
      </c>
      <c r="X379" s="5">
        <f t="shared" si="225"/>
        <v>0.9</v>
      </c>
      <c r="Y379" s="5">
        <f t="shared" si="230"/>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customHeight="1" outlineLevel="2" x14ac:dyDescent="0.35">
      <c r="A380" s="104"/>
      <c r="B380" s="97"/>
      <c r="C380" s="17"/>
      <c r="D380" s="17"/>
      <c r="E380" s="17"/>
      <c r="F380" s="13"/>
      <c r="G380" s="88"/>
      <c r="H380" s="88"/>
      <c r="I380" s="101"/>
      <c r="J380" s="101" t="s">
        <v>144</v>
      </c>
      <c r="K380" s="243">
        <f t="shared" si="228"/>
        <v>100</v>
      </c>
      <c r="L380" s="243">
        <f t="shared" si="228"/>
        <v>100</v>
      </c>
      <c r="M380" s="243">
        <f t="shared" si="228"/>
        <v>100</v>
      </c>
      <c r="N380" s="243">
        <f t="shared" si="220"/>
        <v>100</v>
      </c>
      <c r="O380" s="130">
        <v>100</v>
      </c>
      <c r="P380" s="130">
        <v>0</v>
      </c>
      <c r="Q380" s="130">
        <v>0</v>
      </c>
      <c r="R380" s="130">
        <v>0</v>
      </c>
      <c r="S380" s="130">
        <v>0</v>
      </c>
      <c r="T380" s="88"/>
      <c r="U380" s="101" t="s">
        <v>144</v>
      </c>
      <c r="V380" s="5">
        <f t="shared" si="224"/>
        <v>0.55000000000000004</v>
      </c>
      <c r="W380" s="5">
        <f t="shared" si="229"/>
        <v>0.85</v>
      </c>
      <c r="X380" s="5">
        <f t="shared" si="225"/>
        <v>0.9</v>
      </c>
      <c r="Y380" s="5">
        <f t="shared" si="230"/>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customHeight="1" outlineLevel="2" x14ac:dyDescent="0.35">
      <c r="A381" s="104"/>
      <c r="B381" s="97"/>
      <c r="C381" s="17"/>
      <c r="D381" s="17"/>
      <c r="E381" s="17"/>
      <c r="F381" s="13"/>
      <c r="G381" s="88"/>
      <c r="H381" s="88"/>
      <c r="I381" s="101" t="s">
        <v>804</v>
      </c>
      <c r="J381" s="101" t="s">
        <v>387</v>
      </c>
      <c r="K381" s="130">
        <v>200</v>
      </c>
      <c r="L381" s="130">
        <v>300</v>
      </c>
      <c r="M381" s="130">
        <v>300</v>
      </c>
      <c r="N381" s="243">
        <f t="shared" si="220"/>
        <v>400</v>
      </c>
      <c r="O381" s="130">
        <v>400</v>
      </c>
      <c r="P381" s="130">
        <v>0</v>
      </c>
      <c r="Q381" s="130">
        <v>0</v>
      </c>
      <c r="R381" s="130">
        <v>0</v>
      </c>
      <c r="S381" s="130">
        <v>0</v>
      </c>
      <c r="T381" s="88"/>
      <c r="U381" s="101" t="s">
        <v>387</v>
      </c>
      <c r="V381" s="5">
        <f t="shared" si="224"/>
        <v>0.27500000000000002</v>
      </c>
      <c r="W381" s="5">
        <f t="shared" si="229"/>
        <v>0.63749999999999996</v>
      </c>
      <c r="X381" s="5">
        <f t="shared" si="225"/>
        <v>0.67500000000000004</v>
      </c>
      <c r="Y381" s="5">
        <f t="shared" si="230"/>
        <v>1</v>
      </c>
      <c r="Z381" s="131">
        <v>1</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customHeight="1" outlineLevel="2" x14ac:dyDescent="0.35">
      <c r="A382" s="104"/>
      <c r="B382" s="97"/>
      <c r="C382" s="17"/>
      <c r="D382" s="17"/>
      <c r="E382" s="17"/>
      <c r="F382" s="13"/>
      <c r="G382" s="88"/>
      <c r="H382" s="88"/>
      <c r="I382" s="101"/>
      <c r="J382" s="101" t="s">
        <v>136</v>
      </c>
      <c r="K382" s="243">
        <f t="shared" ref="K382:M390" si="231">$O382</f>
        <v>733</v>
      </c>
      <c r="L382" s="243">
        <f t="shared" si="231"/>
        <v>733</v>
      </c>
      <c r="M382" s="243">
        <f t="shared" si="231"/>
        <v>733</v>
      </c>
      <c r="N382" s="243">
        <f t="shared" si="220"/>
        <v>733</v>
      </c>
      <c r="O382" s="130">
        <v>733</v>
      </c>
      <c r="P382" s="130">
        <v>0</v>
      </c>
      <c r="Q382" s="130">
        <v>0</v>
      </c>
      <c r="R382" s="130">
        <v>0</v>
      </c>
      <c r="S382" s="130">
        <v>0</v>
      </c>
      <c r="T382" s="88"/>
      <c r="U382" s="101" t="s">
        <v>136</v>
      </c>
      <c r="V382" s="5">
        <f t="shared" si="224"/>
        <v>0.55000000000000004</v>
      </c>
      <c r="W382" s="5">
        <f t="shared" si="229"/>
        <v>0.85</v>
      </c>
      <c r="X382" s="5">
        <f t="shared" si="225"/>
        <v>0.9</v>
      </c>
      <c r="Y382" s="5">
        <f t="shared" si="230"/>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customHeight="1" outlineLevel="2" x14ac:dyDescent="0.35">
      <c r="A383" s="104"/>
      <c r="B383" s="97"/>
      <c r="C383" s="17"/>
      <c r="D383" s="17"/>
      <c r="E383" s="17"/>
      <c r="F383" s="13"/>
      <c r="G383" s="88"/>
      <c r="H383" s="88"/>
      <c r="I383" s="101"/>
      <c r="J383" s="101" t="s">
        <v>137</v>
      </c>
      <c r="K383" s="243">
        <f t="shared" si="231"/>
        <v>1071</v>
      </c>
      <c r="L383" s="243">
        <f t="shared" si="231"/>
        <v>1071</v>
      </c>
      <c r="M383" s="243">
        <f t="shared" si="231"/>
        <v>1071</v>
      </c>
      <c r="N383" s="243">
        <f t="shared" si="220"/>
        <v>1071</v>
      </c>
      <c r="O383" s="130">
        <v>1071</v>
      </c>
      <c r="P383" s="130">
        <v>0</v>
      </c>
      <c r="Q383" s="130">
        <v>0</v>
      </c>
      <c r="R383" s="130">
        <v>0</v>
      </c>
      <c r="S383" s="130">
        <v>0</v>
      </c>
      <c r="T383" s="88"/>
      <c r="U383" s="101" t="s">
        <v>137</v>
      </c>
      <c r="V383" s="5">
        <f t="shared" si="224"/>
        <v>0.55000000000000004</v>
      </c>
      <c r="W383" s="131">
        <f>0.7*$Z383*(L383/$O383)</f>
        <v>0.7</v>
      </c>
      <c r="X383" s="5">
        <f t="shared" si="225"/>
        <v>0.9</v>
      </c>
      <c r="Y383" s="5">
        <f t="shared" si="23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customHeight="1" outlineLevel="2" x14ac:dyDescent="0.35">
      <c r="A384" s="104"/>
      <c r="B384" s="97"/>
      <c r="C384" s="17"/>
      <c r="D384" s="17"/>
      <c r="E384" s="17"/>
      <c r="F384" s="13"/>
      <c r="G384" s="88"/>
      <c r="H384" s="88"/>
      <c r="I384" s="101"/>
      <c r="J384" s="101" t="s">
        <v>138</v>
      </c>
      <c r="K384" s="243">
        <f t="shared" si="231"/>
        <v>1300</v>
      </c>
      <c r="L384" s="243">
        <f t="shared" si="231"/>
        <v>1300</v>
      </c>
      <c r="M384" s="243">
        <f t="shared" si="231"/>
        <v>1300</v>
      </c>
      <c r="N384" s="243">
        <f t="shared" si="220"/>
        <v>1300</v>
      </c>
      <c r="O384" s="130">
        <v>1300</v>
      </c>
      <c r="P384" s="130">
        <v>0</v>
      </c>
      <c r="Q384" s="130">
        <v>0</v>
      </c>
      <c r="R384" s="130">
        <v>0</v>
      </c>
      <c r="S384" s="130">
        <v>0</v>
      </c>
      <c r="T384" s="88"/>
      <c r="U384" s="101" t="s">
        <v>138</v>
      </c>
      <c r="V384" s="5">
        <f t="shared" si="224"/>
        <v>0.55000000000000004</v>
      </c>
      <c r="W384" s="5">
        <f t="shared" ref="W384:W392" si="232">0.85*$Z384*(L384/$O384)</f>
        <v>0.85</v>
      </c>
      <c r="X384" s="5">
        <f t="shared" si="225"/>
        <v>0.9</v>
      </c>
      <c r="Y384" s="5">
        <f t="shared" si="23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customHeight="1" outlineLevel="2" x14ac:dyDescent="0.35">
      <c r="A385" s="104"/>
      <c r="B385" s="97"/>
      <c r="C385" s="17"/>
      <c r="D385" s="17"/>
      <c r="E385" s="17"/>
      <c r="F385" s="13"/>
      <c r="G385" s="88"/>
      <c r="H385" s="88"/>
      <c r="I385" s="101"/>
      <c r="J385" s="101" t="s">
        <v>139</v>
      </c>
      <c r="K385" s="243">
        <f t="shared" si="231"/>
        <v>1500</v>
      </c>
      <c r="L385" s="243">
        <f t="shared" si="231"/>
        <v>1500</v>
      </c>
      <c r="M385" s="243">
        <f t="shared" si="231"/>
        <v>1500</v>
      </c>
      <c r="N385" s="243">
        <f t="shared" ref="N385:N420" si="233">$O385</f>
        <v>1500</v>
      </c>
      <c r="O385" s="130">
        <v>1500</v>
      </c>
      <c r="P385" s="130">
        <v>0</v>
      </c>
      <c r="Q385" s="130">
        <v>0</v>
      </c>
      <c r="R385" s="130">
        <v>0</v>
      </c>
      <c r="S385" s="130">
        <v>0</v>
      </c>
      <c r="T385" s="88"/>
      <c r="U385" s="101" t="s">
        <v>139</v>
      </c>
      <c r="V385" s="5">
        <f t="shared" si="224"/>
        <v>0.55000000000000004</v>
      </c>
      <c r="W385" s="5">
        <f t="shared" si="232"/>
        <v>0.85</v>
      </c>
      <c r="X385" s="5">
        <f t="shared" si="225"/>
        <v>0.9</v>
      </c>
      <c r="Y385" s="131">
        <f>0.7*$Z385*(N385/$O385)</f>
        <v>0.7</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customHeight="1" outlineLevel="2" x14ac:dyDescent="0.35">
      <c r="A386" s="104"/>
      <c r="B386" s="97"/>
      <c r="C386" s="17"/>
      <c r="D386" s="17"/>
      <c r="E386" s="17"/>
      <c r="F386" s="13"/>
      <c r="G386" s="88"/>
      <c r="H386" s="88"/>
      <c r="I386" s="101"/>
      <c r="J386" s="101" t="s">
        <v>140</v>
      </c>
      <c r="K386" s="243">
        <f t="shared" si="231"/>
        <v>100</v>
      </c>
      <c r="L386" s="243">
        <f t="shared" si="231"/>
        <v>100</v>
      </c>
      <c r="M386" s="243">
        <f t="shared" si="231"/>
        <v>100</v>
      </c>
      <c r="N386" s="243">
        <f t="shared" si="233"/>
        <v>100</v>
      </c>
      <c r="O386" s="130">
        <v>100</v>
      </c>
      <c r="P386" s="130">
        <v>0</v>
      </c>
      <c r="Q386" s="130">
        <v>0</v>
      </c>
      <c r="R386" s="130">
        <v>0</v>
      </c>
      <c r="S386" s="130">
        <v>0</v>
      </c>
      <c r="T386" s="88"/>
      <c r="U386" s="101" t="s">
        <v>140</v>
      </c>
      <c r="V386" s="5">
        <f t="shared" si="224"/>
        <v>0.55000000000000004</v>
      </c>
      <c r="W386" s="5">
        <f t="shared" si="232"/>
        <v>0.85</v>
      </c>
      <c r="X386" s="5">
        <f t="shared" si="225"/>
        <v>0.9</v>
      </c>
      <c r="Y386" s="5">
        <f t="shared" ref="Y386:Y394" si="234">$Z386*(N386/$O386)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customHeight="1" outlineLevel="2" x14ac:dyDescent="0.35">
      <c r="A387" s="104"/>
      <c r="B387" s="97"/>
      <c r="C387" s="17"/>
      <c r="D387" s="17"/>
      <c r="E387" s="17"/>
      <c r="F387" s="13"/>
      <c r="G387" s="88"/>
      <c r="H387" s="88"/>
      <c r="I387" s="101"/>
      <c r="J387" s="101" t="s">
        <v>141</v>
      </c>
      <c r="K387" s="243">
        <f t="shared" si="231"/>
        <v>100</v>
      </c>
      <c r="L387" s="243">
        <f t="shared" si="231"/>
        <v>100</v>
      </c>
      <c r="M387" s="243">
        <f t="shared" si="231"/>
        <v>100</v>
      </c>
      <c r="N387" s="243">
        <f t="shared" si="233"/>
        <v>100</v>
      </c>
      <c r="O387" s="130">
        <v>100</v>
      </c>
      <c r="P387" s="130">
        <v>0</v>
      </c>
      <c r="Q387" s="130">
        <v>0</v>
      </c>
      <c r="R387" s="130">
        <v>0</v>
      </c>
      <c r="S387" s="130">
        <v>0</v>
      </c>
      <c r="T387" s="88"/>
      <c r="U387" s="101" t="s">
        <v>141</v>
      </c>
      <c r="V387" s="5">
        <f t="shared" si="224"/>
        <v>0.55000000000000004</v>
      </c>
      <c r="W387" s="5">
        <f t="shared" si="232"/>
        <v>0.85</v>
      </c>
      <c r="X387" s="5">
        <f t="shared" si="225"/>
        <v>0.9</v>
      </c>
      <c r="Y387" s="5">
        <f t="shared" si="234"/>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customHeight="1" outlineLevel="2" x14ac:dyDescent="0.35">
      <c r="A388" s="104"/>
      <c r="B388" s="97"/>
      <c r="C388" s="17"/>
      <c r="D388" s="17"/>
      <c r="E388" s="17"/>
      <c r="F388" s="13"/>
      <c r="G388" s="88"/>
      <c r="H388" s="88"/>
      <c r="I388" s="101"/>
      <c r="J388" s="101" t="s">
        <v>142</v>
      </c>
      <c r="K388" s="243">
        <f t="shared" si="231"/>
        <v>100</v>
      </c>
      <c r="L388" s="243">
        <f t="shared" si="231"/>
        <v>100</v>
      </c>
      <c r="M388" s="243">
        <f t="shared" si="231"/>
        <v>100</v>
      </c>
      <c r="N388" s="243">
        <f t="shared" si="233"/>
        <v>100</v>
      </c>
      <c r="O388" s="130">
        <v>100</v>
      </c>
      <c r="P388" s="130">
        <v>0</v>
      </c>
      <c r="Q388" s="130">
        <v>0</v>
      </c>
      <c r="R388" s="130">
        <v>0</v>
      </c>
      <c r="S388" s="130">
        <v>0</v>
      </c>
      <c r="T388" s="88"/>
      <c r="U388" s="101" t="s">
        <v>142</v>
      </c>
      <c r="V388" s="5">
        <f t="shared" si="224"/>
        <v>0.55000000000000004</v>
      </c>
      <c r="W388" s="5">
        <f t="shared" si="232"/>
        <v>0.85</v>
      </c>
      <c r="X388" s="5">
        <f t="shared" si="225"/>
        <v>0.9</v>
      </c>
      <c r="Y388" s="5">
        <f t="shared" si="234"/>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customHeight="1" outlineLevel="2" x14ac:dyDescent="0.35">
      <c r="A389" s="104"/>
      <c r="B389" s="97"/>
      <c r="C389" s="17"/>
      <c r="D389" s="17"/>
      <c r="E389" s="17"/>
      <c r="F389" s="13"/>
      <c r="G389" s="88"/>
      <c r="H389" s="88"/>
      <c r="I389" s="101"/>
      <c r="J389" s="101" t="s">
        <v>143</v>
      </c>
      <c r="K389" s="243">
        <f t="shared" si="231"/>
        <v>100</v>
      </c>
      <c r="L389" s="243">
        <f t="shared" si="231"/>
        <v>100</v>
      </c>
      <c r="M389" s="243">
        <f t="shared" si="231"/>
        <v>100</v>
      </c>
      <c r="N389" s="243">
        <f t="shared" si="233"/>
        <v>100</v>
      </c>
      <c r="O389" s="130">
        <v>100</v>
      </c>
      <c r="P389" s="130">
        <v>0</v>
      </c>
      <c r="Q389" s="130">
        <v>0</v>
      </c>
      <c r="R389" s="130">
        <v>0</v>
      </c>
      <c r="S389" s="130">
        <v>0</v>
      </c>
      <c r="T389" s="88"/>
      <c r="U389" s="101" t="s">
        <v>143</v>
      </c>
      <c r="V389" s="5">
        <f t="shared" si="224"/>
        <v>0.55000000000000004</v>
      </c>
      <c r="W389" s="5">
        <f t="shared" si="232"/>
        <v>0.85</v>
      </c>
      <c r="X389" s="5">
        <f t="shared" si="225"/>
        <v>0.9</v>
      </c>
      <c r="Y389" s="5">
        <f t="shared" si="234"/>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customHeight="1" outlineLevel="2" x14ac:dyDescent="0.35">
      <c r="A390" s="104"/>
      <c r="B390" s="97"/>
      <c r="C390" s="17"/>
      <c r="D390" s="17"/>
      <c r="E390" s="17"/>
      <c r="F390" s="13"/>
      <c r="G390" s="88"/>
      <c r="H390" s="88"/>
      <c r="I390" s="101"/>
      <c r="J390" s="101" t="s">
        <v>144</v>
      </c>
      <c r="K390" s="243">
        <f t="shared" si="231"/>
        <v>100</v>
      </c>
      <c r="L390" s="243">
        <f t="shared" si="231"/>
        <v>100</v>
      </c>
      <c r="M390" s="243">
        <f t="shared" si="231"/>
        <v>100</v>
      </c>
      <c r="N390" s="243">
        <f t="shared" si="233"/>
        <v>100</v>
      </c>
      <c r="O390" s="130">
        <v>100</v>
      </c>
      <c r="P390" s="130">
        <v>0</v>
      </c>
      <c r="Q390" s="130">
        <v>0</v>
      </c>
      <c r="R390" s="130">
        <v>0</v>
      </c>
      <c r="S390" s="130">
        <v>0</v>
      </c>
      <c r="T390" s="88"/>
      <c r="U390" s="101" t="s">
        <v>144</v>
      </c>
      <c r="V390" s="5">
        <f t="shared" si="224"/>
        <v>0.55000000000000004</v>
      </c>
      <c r="W390" s="5">
        <f t="shared" si="232"/>
        <v>0.85</v>
      </c>
      <c r="X390" s="5">
        <f t="shared" si="225"/>
        <v>0.9</v>
      </c>
      <c r="Y390" s="5">
        <f t="shared" si="234"/>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customHeight="1" outlineLevel="2" x14ac:dyDescent="0.35">
      <c r="A391" s="104"/>
      <c r="B391" s="97"/>
      <c r="C391" s="17"/>
      <c r="D391" s="17"/>
      <c r="E391" s="17"/>
      <c r="F391" s="13"/>
      <c r="G391" s="88"/>
      <c r="H391" s="88"/>
      <c r="I391" s="101" t="s">
        <v>805</v>
      </c>
      <c r="J391" s="101" t="s">
        <v>387</v>
      </c>
      <c r="K391" s="130">
        <v>200</v>
      </c>
      <c r="L391" s="130">
        <v>300</v>
      </c>
      <c r="M391" s="130">
        <v>300</v>
      </c>
      <c r="N391" s="243">
        <f t="shared" si="233"/>
        <v>400</v>
      </c>
      <c r="O391" s="130">
        <v>400</v>
      </c>
      <c r="P391" s="130">
        <v>0</v>
      </c>
      <c r="Q391" s="130">
        <v>0</v>
      </c>
      <c r="R391" s="130">
        <v>0</v>
      </c>
      <c r="S391" s="130">
        <v>0</v>
      </c>
      <c r="T391" s="88"/>
      <c r="U391" s="101" t="s">
        <v>387</v>
      </c>
      <c r="V391" s="5">
        <f t="shared" si="224"/>
        <v>0.27500000000000002</v>
      </c>
      <c r="W391" s="5">
        <f t="shared" si="232"/>
        <v>0.63749999999999996</v>
      </c>
      <c r="X391" s="5">
        <f t="shared" si="225"/>
        <v>0.67500000000000004</v>
      </c>
      <c r="Y391" s="5">
        <f t="shared" si="234"/>
        <v>1</v>
      </c>
      <c r="Z391" s="131">
        <v>1</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customHeight="1" outlineLevel="2" x14ac:dyDescent="0.35">
      <c r="A392" s="104"/>
      <c r="B392" s="97"/>
      <c r="C392" s="17"/>
      <c r="D392" s="17"/>
      <c r="E392" s="17"/>
      <c r="F392" s="13"/>
      <c r="G392" s="88"/>
      <c r="H392" s="88"/>
      <c r="I392" s="101"/>
      <c r="J392" s="101" t="s">
        <v>136</v>
      </c>
      <c r="K392" s="243">
        <f t="shared" ref="K392:M400" si="235">$O392</f>
        <v>733</v>
      </c>
      <c r="L392" s="243">
        <f t="shared" si="235"/>
        <v>733</v>
      </c>
      <c r="M392" s="243">
        <f t="shared" si="235"/>
        <v>733</v>
      </c>
      <c r="N392" s="243">
        <f t="shared" si="233"/>
        <v>733</v>
      </c>
      <c r="O392" s="130">
        <v>733</v>
      </c>
      <c r="P392" s="130">
        <v>0</v>
      </c>
      <c r="Q392" s="130">
        <v>0</v>
      </c>
      <c r="R392" s="130">
        <v>0</v>
      </c>
      <c r="S392" s="130">
        <v>0</v>
      </c>
      <c r="T392" s="88"/>
      <c r="U392" s="101" t="s">
        <v>136</v>
      </c>
      <c r="V392" s="5">
        <f t="shared" si="224"/>
        <v>0.55000000000000004</v>
      </c>
      <c r="W392" s="5">
        <f t="shared" si="232"/>
        <v>0.85</v>
      </c>
      <c r="X392" s="5">
        <f t="shared" si="225"/>
        <v>0.9</v>
      </c>
      <c r="Y392" s="5">
        <f t="shared" si="234"/>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customHeight="1" outlineLevel="2" x14ac:dyDescent="0.35">
      <c r="A393" s="104"/>
      <c r="B393" s="97"/>
      <c r="C393" s="17"/>
      <c r="D393" s="17"/>
      <c r="E393" s="17"/>
      <c r="F393" s="13"/>
      <c r="G393" s="88"/>
      <c r="H393" s="88"/>
      <c r="I393" s="101"/>
      <c r="J393" s="101" t="s">
        <v>137</v>
      </c>
      <c r="K393" s="243">
        <f t="shared" si="235"/>
        <v>1071</v>
      </c>
      <c r="L393" s="243">
        <f t="shared" si="235"/>
        <v>1071</v>
      </c>
      <c r="M393" s="243">
        <f t="shared" si="235"/>
        <v>1071</v>
      </c>
      <c r="N393" s="243">
        <f t="shared" si="233"/>
        <v>1071</v>
      </c>
      <c r="O393" s="130">
        <v>1071</v>
      </c>
      <c r="P393" s="130">
        <v>0</v>
      </c>
      <c r="Q393" s="130">
        <v>0</v>
      </c>
      <c r="R393" s="130">
        <v>0</v>
      </c>
      <c r="S393" s="130">
        <v>0</v>
      </c>
      <c r="T393" s="88"/>
      <c r="U393" s="101" t="s">
        <v>137</v>
      </c>
      <c r="V393" s="5">
        <f t="shared" si="224"/>
        <v>0.55000000000000004</v>
      </c>
      <c r="W393" s="131">
        <f>0.7*$Z393*(L393/$O393)</f>
        <v>0.7</v>
      </c>
      <c r="X393" s="5">
        <f t="shared" si="225"/>
        <v>0.9</v>
      </c>
      <c r="Y393" s="5">
        <f t="shared" si="234"/>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customHeight="1" outlineLevel="2" x14ac:dyDescent="0.35">
      <c r="A394" s="104"/>
      <c r="B394" s="97"/>
      <c r="C394" s="17"/>
      <c r="D394" s="17"/>
      <c r="E394" s="17"/>
      <c r="F394" s="13"/>
      <c r="G394" s="88"/>
      <c r="H394" s="88"/>
      <c r="I394" s="101"/>
      <c r="J394" s="101" t="s">
        <v>138</v>
      </c>
      <c r="K394" s="243">
        <f t="shared" si="235"/>
        <v>1300</v>
      </c>
      <c r="L394" s="243">
        <f t="shared" si="235"/>
        <v>1300</v>
      </c>
      <c r="M394" s="243">
        <f t="shared" si="235"/>
        <v>1300</v>
      </c>
      <c r="N394" s="243">
        <f t="shared" si="233"/>
        <v>1300</v>
      </c>
      <c r="O394" s="130">
        <v>1300</v>
      </c>
      <c r="P394" s="130">
        <v>0</v>
      </c>
      <c r="Q394" s="130">
        <v>0</v>
      </c>
      <c r="R394" s="130">
        <v>0</v>
      </c>
      <c r="S394" s="130">
        <v>0</v>
      </c>
      <c r="T394" s="88"/>
      <c r="U394" s="101" t="s">
        <v>138</v>
      </c>
      <c r="V394" s="5">
        <f t="shared" si="224"/>
        <v>0.55000000000000004</v>
      </c>
      <c r="W394" s="5">
        <f t="shared" ref="W394:W402" si="236">0.85*$Z394*(L394/$O394)</f>
        <v>0.85</v>
      </c>
      <c r="X394" s="5">
        <f t="shared" si="225"/>
        <v>0.9</v>
      </c>
      <c r="Y394" s="5">
        <f t="shared" si="234"/>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customHeight="1" outlineLevel="2" x14ac:dyDescent="0.35">
      <c r="A395" s="104"/>
      <c r="B395" s="97"/>
      <c r="C395" s="17"/>
      <c r="D395" s="17"/>
      <c r="E395" s="17"/>
      <c r="F395" s="13"/>
      <c r="G395" s="88"/>
      <c r="H395" s="88"/>
      <c r="I395" s="101"/>
      <c r="J395" s="101" t="s">
        <v>139</v>
      </c>
      <c r="K395" s="243">
        <f t="shared" si="235"/>
        <v>1500</v>
      </c>
      <c r="L395" s="243">
        <f t="shared" si="235"/>
        <v>1500</v>
      </c>
      <c r="M395" s="243">
        <f t="shared" si="235"/>
        <v>1500</v>
      </c>
      <c r="N395" s="243">
        <f t="shared" si="233"/>
        <v>1500</v>
      </c>
      <c r="O395" s="130">
        <v>1500</v>
      </c>
      <c r="P395" s="130">
        <v>0</v>
      </c>
      <c r="Q395" s="130">
        <v>0</v>
      </c>
      <c r="R395" s="130">
        <v>0</v>
      </c>
      <c r="S395" s="130">
        <v>0</v>
      </c>
      <c r="T395" s="88"/>
      <c r="U395" s="101" t="s">
        <v>139</v>
      </c>
      <c r="V395" s="5">
        <f t="shared" ref="V395:V420" si="237">0.55*$Z395*(K395/$O395)</f>
        <v>0.55000000000000004</v>
      </c>
      <c r="W395" s="5">
        <f t="shared" si="236"/>
        <v>0.85</v>
      </c>
      <c r="X395" s="5">
        <f t="shared" ref="X395:X420" si="238">0.9*$Z395*(M395/$O395)</f>
        <v>0.9</v>
      </c>
      <c r="Y395" s="131">
        <f>0.7*$Z395*(N395/$O395)</f>
        <v>0.7</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customHeight="1" outlineLevel="2" x14ac:dyDescent="0.35">
      <c r="A396" s="104"/>
      <c r="B396" s="97"/>
      <c r="C396" s="17"/>
      <c r="D396" s="17"/>
      <c r="E396" s="17"/>
      <c r="F396" s="13"/>
      <c r="G396" s="88"/>
      <c r="H396" s="88"/>
      <c r="I396" s="101"/>
      <c r="J396" s="101" t="s">
        <v>140</v>
      </c>
      <c r="K396" s="243">
        <f t="shared" si="235"/>
        <v>100</v>
      </c>
      <c r="L396" s="243">
        <f t="shared" si="235"/>
        <v>100</v>
      </c>
      <c r="M396" s="243">
        <f t="shared" si="235"/>
        <v>100</v>
      </c>
      <c r="N396" s="243">
        <f t="shared" si="233"/>
        <v>100</v>
      </c>
      <c r="O396" s="130">
        <v>100</v>
      </c>
      <c r="P396" s="130">
        <v>0</v>
      </c>
      <c r="Q396" s="130">
        <v>0</v>
      </c>
      <c r="R396" s="130">
        <v>0</v>
      </c>
      <c r="S396" s="130">
        <v>0</v>
      </c>
      <c r="T396" s="88"/>
      <c r="U396" s="101" t="s">
        <v>140</v>
      </c>
      <c r="V396" s="5">
        <f t="shared" si="237"/>
        <v>0.55000000000000004</v>
      </c>
      <c r="W396" s="5">
        <f t="shared" si="236"/>
        <v>0.85</v>
      </c>
      <c r="X396" s="5">
        <f t="shared" si="238"/>
        <v>0.9</v>
      </c>
      <c r="Y396" s="5">
        <f t="shared" ref="Y396:Y404" si="239">$Z396*(N396/$O396)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customHeight="1" outlineLevel="2" x14ac:dyDescent="0.35">
      <c r="A397" s="104"/>
      <c r="B397" s="97"/>
      <c r="C397" s="17"/>
      <c r="D397" s="17"/>
      <c r="E397" s="17"/>
      <c r="F397" s="13"/>
      <c r="G397" s="88"/>
      <c r="H397" s="88"/>
      <c r="I397" s="101"/>
      <c r="J397" s="101" t="s">
        <v>141</v>
      </c>
      <c r="K397" s="243">
        <f t="shared" si="235"/>
        <v>100</v>
      </c>
      <c r="L397" s="243">
        <f t="shared" si="235"/>
        <v>100</v>
      </c>
      <c r="M397" s="243">
        <f t="shared" si="235"/>
        <v>100</v>
      </c>
      <c r="N397" s="243">
        <f t="shared" si="233"/>
        <v>100</v>
      </c>
      <c r="O397" s="130">
        <v>100</v>
      </c>
      <c r="P397" s="130">
        <v>0</v>
      </c>
      <c r="Q397" s="130">
        <v>0</v>
      </c>
      <c r="R397" s="130">
        <v>0</v>
      </c>
      <c r="S397" s="130">
        <v>0</v>
      </c>
      <c r="T397" s="88"/>
      <c r="U397" s="101" t="s">
        <v>141</v>
      </c>
      <c r="V397" s="5">
        <f t="shared" si="237"/>
        <v>0.55000000000000004</v>
      </c>
      <c r="W397" s="5">
        <f t="shared" si="236"/>
        <v>0.85</v>
      </c>
      <c r="X397" s="5">
        <f t="shared" si="238"/>
        <v>0.9</v>
      </c>
      <c r="Y397" s="5">
        <f t="shared" si="239"/>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customHeight="1" outlineLevel="2" x14ac:dyDescent="0.35">
      <c r="A398" s="104"/>
      <c r="B398" s="97"/>
      <c r="C398" s="17"/>
      <c r="D398" s="17"/>
      <c r="E398" s="17"/>
      <c r="F398" s="13"/>
      <c r="G398" s="88"/>
      <c r="H398" s="88"/>
      <c r="I398" s="101"/>
      <c r="J398" s="101" t="s">
        <v>142</v>
      </c>
      <c r="K398" s="243">
        <f t="shared" si="235"/>
        <v>100</v>
      </c>
      <c r="L398" s="243">
        <f t="shared" si="235"/>
        <v>100</v>
      </c>
      <c r="M398" s="243">
        <f t="shared" si="235"/>
        <v>100</v>
      </c>
      <c r="N398" s="243">
        <f t="shared" si="233"/>
        <v>100</v>
      </c>
      <c r="O398" s="130">
        <v>100</v>
      </c>
      <c r="P398" s="130">
        <v>0</v>
      </c>
      <c r="Q398" s="130">
        <v>0</v>
      </c>
      <c r="R398" s="130">
        <v>0</v>
      </c>
      <c r="S398" s="130">
        <v>0</v>
      </c>
      <c r="T398" s="88"/>
      <c r="U398" s="101" t="s">
        <v>142</v>
      </c>
      <c r="V398" s="5">
        <f t="shared" si="237"/>
        <v>0.55000000000000004</v>
      </c>
      <c r="W398" s="5">
        <f t="shared" si="236"/>
        <v>0.85</v>
      </c>
      <c r="X398" s="5">
        <f t="shared" si="238"/>
        <v>0.9</v>
      </c>
      <c r="Y398" s="5">
        <f t="shared" si="239"/>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customHeight="1" outlineLevel="2" x14ac:dyDescent="0.35">
      <c r="A399" s="104"/>
      <c r="B399" s="97"/>
      <c r="C399" s="17"/>
      <c r="D399" s="17"/>
      <c r="E399" s="17"/>
      <c r="F399" s="13"/>
      <c r="G399" s="88"/>
      <c r="H399" s="88"/>
      <c r="I399" s="101"/>
      <c r="J399" s="101" t="s">
        <v>143</v>
      </c>
      <c r="K399" s="243">
        <f t="shared" si="235"/>
        <v>100</v>
      </c>
      <c r="L399" s="243">
        <f t="shared" si="235"/>
        <v>100</v>
      </c>
      <c r="M399" s="243">
        <f t="shared" si="235"/>
        <v>100</v>
      </c>
      <c r="N399" s="243">
        <f t="shared" si="233"/>
        <v>100</v>
      </c>
      <c r="O399" s="130">
        <v>100</v>
      </c>
      <c r="P399" s="130">
        <v>0</v>
      </c>
      <c r="Q399" s="130">
        <v>0</v>
      </c>
      <c r="R399" s="130">
        <v>0</v>
      </c>
      <c r="S399" s="130">
        <v>0</v>
      </c>
      <c r="T399" s="88"/>
      <c r="U399" s="101" t="s">
        <v>143</v>
      </c>
      <c r="V399" s="5">
        <f t="shared" si="237"/>
        <v>0.55000000000000004</v>
      </c>
      <c r="W399" s="5">
        <f t="shared" si="236"/>
        <v>0.85</v>
      </c>
      <c r="X399" s="5">
        <f t="shared" si="238"/>
        <v>0.9</v>
      </c>
      <c r="Y399" s="5">
        <f t="shared" si="239"/>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customHeight="1" outlineLevel="2" x14ac:dyDescent="0.35">
      <c r="A400" s="104"/>
      <c r="B400" s="97"/>
      <c r="C400" s="17"/>
      <c r="D400" s="17"/>
      <c r="E400" s="17"/>
      <c r="F400" s="13"/>
      <c r="G400" s="88"/>
      <c r="H400" s="88"/>
      <c r="I400" s="101"/>
      <c r="J400" s="101" t="s">
        <v>144</v>
      </c>
      <c r="K400" s="243">
        <f t="shared" si="235"/>
        <v>100</v>
      </c>
      <c r="L400" s="243">
        <f t="shared" si="235"/>
        <v>100</v>
      </c>
      <c r="M400" s="243">
        <f t="shared" si="235"/>
        <v>100</v>
      </c>
      <c r="N400" s="243">
        <f t="shared" si="233"/>
        <v>100</v>
      </c>
      <c r="O400" s="130">
        <v>100</v>
      </c>
      <c r="P400" s="130">
        <v>0</v>
      </c>
      <c r="Q400" s="130">
        <v>0</v>
      </c>
      <c r="R400" s="130">
        <v>0</v>
      </c>
      <c r="S400" s="130">
        <v>0</v>
      </c>
      <c r="T400" s="88"/>
      <c r="U400" s="101" t="s">
        <v>144</v>
      </c>
      <c r="V400" s="5">
        <f t="shared" si="237"/>
        <v>0.55000000000000004</v>
      </c>
      <c r="W400" s="5">
        <f t="shared" si="236"/>
        <v>0.85</v>
      </c>
      <c r="X400" s="5">
        <f t="shared" si="238"/>
        <v>0.9</v>
      </c>
      <c r="Y400" s="5">
        <f t="shared" si="239"/>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customHeight="1" outlineLevel="2" x14ac:dyDescent="0.35">
      <c r="A401" s="104"/>
      <c r="B401" s="97"/>
      <c r="C401" s="17"/>
      <c r="D401" s="17"/>
      <c r="E401" s="17"/>
      <c r="F401" s="13"/>
      <c r="G401" s="88"/>
      <c r="H401" s="88"/>
      <c r="I401" s="101" t="s">
        <v>806</v>
      </c>
      <c r="J401" s="101" t="s">
        <v>387</v>
      </c>
      <c r="K401" s="130">
        <v>200</v>
      </c>
      <c r="L401" s="130">
        <v>300</v>
      </c>
      <c r="M401" s="130">
        <v>300</v>
      </c>
      <c r="N401" s="243">
        <f t="shared" si="233"/>
        <v>400</v>
      </c>
      <c r="O401" s="130">
        <v>400</v>
      </c>
      <c r="P401" s="130">
        <v>0</v>
      </c>
      <c r="Q401" s="130">
        <v>0</v>
      </c>
      <c r="R401" s="130">
        <v>0</v>
      </c>
      <c r="S401" s="130">
        <v>0</v>
      </c>
      <c r="T401" s="88"/>
      <c r="U401" s="101" t="s">
        <v>387</v>
      </c>
      <c r="V401" s="5">
        <f t="shared" si="237"/>
        <v>0.27500000000000002</v>
      </c>
      <c r="W401" s="5">
        <f t="shared" si="236"/>
        <v>0.63749999999999996</v>
      </c>
      <c r="X401" s="5">
        <f t="shared" si="238"/>
        <v>0.67500000000000004</v>
      </c>
      <c r="Y401" s="5">
        <f t="shared" si="239"/>
        <v>1</v>
      </c>
      <c r="Z401" s="131">
        <v>1</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customHeight="1" outlineLevel="2" x14ac:dyDescent="0.35">
      <c r="A402" s="104"/>
      <c r="B402" s="97"/>
      <c r="C402" s="17"/>
      <c r="D402" s="17"/>
      <c r="E402" s="17"/>
      <c r="F402" s="13"/>
      <c r="G402" s="88"/>
      <c r="H402" s="88"/>
      <c r="I402" s="101"/>
      <c r="J402" s="101" t="s">
        <v>136</v>
      </c>
      <c r="K402" s="243">
        <f t="shared" ref="K402:M410" si="240">$O402</f>
        <v>733</v>
      </c>
      <c r="L402" s="243">
        <f t="shared" si="240"/>
        <v>733</v>
      </c>
      <c r="M402" s="243">
        <f t="shared" si="240"/>
        <v>733</v>
      </c>
      <c r="N402" s="243">
        <f t="shared" si="233"/>
        <v>733</v>
      </c>
      <c r="O402" s="130">
        <v>733</v>
      </c>
      <c r="P402" s="130">
        <v>0</v>
      </c>
      <c r="Q402" s="130">
        <v>0</v>
      </c>
      <c r="R402" s="130">
        <v>0</v>
      </c>
      <c r="S402" s="130">
        <v>0</v>
      </c>
      <c r="T402" s="88"/>
      <c r="U402" s="101" t="s">
        <v>136</v>
      </c>
      <c r="V402" s="5">
        <f t="shared" si="237"/>
        <v>0.55000000000000004</v>
      </c>
      <c r="W402" s="5">
        <f t="shared" si="236"/>
        <v>0.85</v>
      </c>
      <c r="X402" s="5">
        <f t="shared" si="238"/>
        <v>0.9</v>
      </c>
      <c r="Y402" s="5">
        <f t="shared" si="239"/>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customHeight="1" outlineLevel="2" x14ac:dyDescent="0.35">
      <c r="A403" s="104"/>
      <c r="B403" s="97"/>
      <c r="C403" s="17"/>
      <c r="D403" s="17"/>
      <c r="E403" s="17"/>
      <c r="F403" s="13"/>
      <c r="G403" s="88"/>
      <c r="H403" s="88"/>
      <c r="I403" s="101"/>
      <c r="J403" s="101" t="s">
        <v>137</v>
      </c>
      <c r="K403" s="243">
        <f t="shared" si="240"/>
        <v>1071</v>
      </c>
      <c r="L403" s="243">
        <f t="shared" si="240"/>
        <v>1071</v>
      </c>
      <c r="M403" s="243">
        <f t="shared" si="240"/>
        <v>1071</v>
      </c>
      <c r="N403" s="243">
        <f t="shared" si="233"/>
        <v>1071</v>
      </c>
      <c r="O403" s="130">
        <v>1071</v>
      </c>
      <c r="P403" s="130">
        <v>0</v>
      </c>
      <c r="Q403" s="130">
        <v>0</v>
      </c>
      <c r="R403" s="130">
        <v>0</v>
      </c>
      <c r="S403" s="130">
        <v>0</v>
      </c>
      <c r="T403" s="88"/>
      <c r="U403" s="101" t="s">
        <v>137</v>
      </c>
      <c r="V403" s="5">
        <f t="shared" si="237"/>
        <v>0.55000000000000004</v>
      </c>
      <c r="W403" s="131">
        <f>0.7*$Z403*(L403/$O403)</f>
        <v>0.7</v>
      </c>
      <c r="X403" s="5">
        <f t="shared" si="238"/>
        <v>0.9</v>
      </c>
      <c r="Y403" s="5">
        <f t="shared" si="239"/>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customHeight="1" outlineLevel="2" x14ac:dyDescent="0.35">
      <c r="A404" s="104"/>
      <c r="B404" s="97"/>
      <c r="C404" s="17"/>
      <c r="D404" s="17"/>
      <c r="E404" s="17"/>
      <c r="F404" s="13"/>
      <c r="G404" s="88"/>
      <c r="H404" s="88"/>
      <c r="I404" s="101"/>
      <c r="J404" s="101" t="s">
        <v>138</v>
      </c>
      <c r="K404" s="243">
        <f t="shared" si="240"/>
        <v>1300</v>
      </c>
      <c r="L404" s="243">
        <f t="shared" si="240"/>
        <v>1300</v>
      </c>
      <c r="M404" s="243">
        <f t="shared" si="240"/>
        <v>1300</v>
      </c>
      <c r="N404" s="243">
        <f t="shared" si="233"/>
        <v>1300</v>
      </c>
      <c r="O404" s="130">
        <v>1300</v>
      </c>
      <c r="P404" s="130">
        <v>0</v>
      </c>
      <c r="Q404" s="130">
        <v>0</v>
      </c>
      <c r="R404" s="130">
        <v>0</v>
      </c>
      <c r="S404" s="130">
        <v>0</v>
      </c>
      <c r="T404" s="88"/>
      <c r="U404" s="101" t="s">
        <v>138</v>
      </c>
      <c r="V404" s="5">
        <f t="shared" si="237"/>
        <v>0.55000000000000004</v>
      </c>
      <c r="W404" s="5">
        <f t="shared" ref="W404:W412" si="241">0.85*$Z404*(L404/$O404)</f>
        <v>0.85</v>
      </c>
      <c r="X404" s="5">
        <f t="shared" si="238"/>
        <v>0.9</v>
      </c>
      <c r="Y404" s="5">
        <f t="shared" si="239"/>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customHeight="1" outlineLevel="2" x14ac:dyDescent="0.35">
      <c r="A405" s="104"/>
      <c r="B405" s="97"/>
      <c r="C405" s="17"/>
      <c r="D405" s="17"/>
      <c r="E405" s="17"/>
      <c r="F405" s="13"/>
      <c r="G405" s="88"/>
      <c r="H405" s="88"/>
      <c r="I405" s="101"/>
      <c r="J405" s="101" t="s">
        <v>139</v>
      </c>
      <c r="K405" s="243">
        <f t="shared" si="240"/>
        <v>1500</v>
      </c>
      <c r="L405" s="243">
        <f t="shared" si="240"/>
        <v>1500</v>
      </c>
      <c r="M405" s="243">
        <f t="shared" si="240"/>
        <v>1500</v>
      </c>
      <c r="N405" s="243">
        <f t="shared" si="233"/>
        <v>1500</v>
      </c>
      <c r="O405" s="130">
        <v>1500</v>
      </c>
      <c r="P405" s="130">
        <v>0</v>
      </c>
      <c r="Q405" s="130">
        <v>0</v>
      </c>
      <c r="R405" s="130">
        <v>0</v>
      </c>
      <c r="S405" s="130">
        <v>0</v>
      </c>
      <c r="T405" s="88"/>
      <c r="U405" s="101" t="s">
        <v>139</v>
      </c>
      <c r="V405" s="5">
        <f t="shared" si="237"/>
        <v>0.55000000000000004</v>
      </c>
      <c r="W405" s="5">
        <f t="shared" si="241"/>
        <v>0.85</v>
      </c>
      <c r="X405" s="5">
        <f t="shared" si="238"/>
        <v>0.9</v>
      </c>
      <c r="Y405" s="131">
        <f>0.7*$Z405*(N405/$O405)</f>
        <v>0.7</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customHeight="1" outlineLevel="2" x14ac:dyDescent="0.35">
      <c r="A406" s="104"/>
      <c r="B406" s="97"/>
      <c r="C406" s="17"/>
      <c r="D406" s="17"/>
      <c r="E406" s="17"/>
      <c r="F406" s="13"/>
      <c r="G406" s="88"/>
      <c r="H406" s="88"/>
      <c r="I406" s="101"/>
      <c r="J406" s="101" t="s">
        <v>140</v>
      </c>
      <c r="K406" s="243">
        <f t="shared" si="240"/>
        <v>100</v>
      </c>
      <c r="L406" s="243">
        <f t="shared" si="240"/>
        <v>100</v>
      </c>
      <c r="M406" s="243">
        <f t="shared" si="240"/>
        <v>100</v>
      </c>
      <c r="N406" s="243">
        <f t="shared" si="233"/>
        <v>100</v>
      </c>
      <c r="O406" s="130">
        <v>100</v>
      </c>
      <c r="P406" s="130">
        <v>0</v>
      </c>
      <c r="Q406" s="130">
        <v>0</v>
      </c>
      <c r="R406" s="130">
        <v>0</v>
      </c>
      <c r="S406" s="130">
        <v>0</v>
      </c>
      <c r="T406" s="88"/>
      <c r="U406" s="101" t="s">
        <v>140</v>
      </c>
      <c r="V406" s="5">
        <f t="shared" si="237"/>
        <v>0.55000000000000004</v>
      </c>
      <c r="W406" s="5">
        <f t="shared" si="241"/>
        <v>0.85</v>
      </c>
      <c r="X406" s="5">
        <f t="shared" si="238"/>
        <v>0.9</v>
      </c>
      <c r="Y406" s="5">
        <f t="shared" ref="Y406:Y414" si="242">$Z406*(N406/$O406)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customHeight="1" outlineLevel="2" x14ac:dyDescent="0.35">
      <c r="A407" s="104"/>
      <c r="B407" s="97"/>
      <c r="C407" s="17"/>
      <c r="D407" s="17"/>
      <c r="E407" s="17"/>
      <c r="F407" s="13"/>
      <c r="G407" s="88"/>
      <c r="H407" s="88"/>
      <c r="I407" s="101"/>
      <c r="J407" s="101" t="s">
        <v>141</v>
      </c>
      <c r="K407" s="243">
        <f t="shared" si="240"/>
        <v>100</v>
      </c>
      <c r="L407" s="243">
        <f t="shared" si="240"/>
        <v>100</v>
      </c>
      <c r="M407" s="243">
        <f t="shared" si="240"/>
        <v>100</v>
      </c>
      <c r="N407" s="243">
        <f t="shared" si="233"/>
        <v>100</v>
      </c>
      <c r="O407" s="130">
        <v>100</v>
      </c>
      <c r="P407" s="130">
        <v>0</v>
      </c>
      <c r="Q407" s="130">
        <v>0</v>
      </c>
      <c r="R407" s="130">
        <v>0</v>
      </c>
      <c r="S407" s="130">
        <v>0</v>
      </c>
      <c r="T407" s="88"/>
      <c r="U407" s="101" t="s">
        <v>141</v>
      </c>
      <c r="V407" s="5">
        <f t="shared" si="237"/>
        <v>0.55000000000000004</v>
      </c>
      <c r="W407" s="5">
        <f t="shared" si="241"/>
        <v>0.85</v>
      </c>
      <c r="X407" s="5">
        <f t="shared" si="238"/>
        <v>0.9</v>
      </c>
      <c r="Y407" s="5">
        <f t="shared" si="242"/>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customHeight="1" outlineLevel="2" x14ac:dyDescent="0.35">
      <c r="A408" s="104"/>
      <c r="B408" s="97"/>
      <c r="C408" s="17"/>
      <c r="D408" s="17"/>
      <c r="E408" s="17"/>
      <c r="F408" s="13"/>
      <c r="G408" s="88"/>
      <c r="H408" s="88"/>
      <c r="I408" s="101"/>
      <c r="J408" s="101" t="s">
        <v>142</v>
      </c>
      <c r="K408" s="243">
        <f t="shared" si="240"/>
        <v>100</v>
      </c>
      <c r="L408" s="243">
        <f t="shared" si="240"/>
        <v>100</v>
      </c>
      <c r="M408" s="243">
        <f t="shared" si="240"/>
        <v>100</v>
      </c>
      <c r="N408" s="243">
        <f t="shared" si="233"/>
        <v>100</v>
      </c>
      <c r="O408" s="130">
        <v>100</v>
      </c>
      <c r="P408" s="130">
        <v>0</v>
      </c>
      <c r="Q408" s="130">
        <v>0</v>
      </c>
      <c r="R408" s="130">
        <v>0</v>
      </c>
      <c r="S408" s="130">
        <v>0</v>
      </c>
      <c r="T408" s="88"/>
      <c r="U408" s="101" t="s">
        <v>142</v>
      </c>
      <c r="V408" s="5">
        <f t="shared" si="237"/>
        <v>0.55000000000000004</v>
      </c>
      <c r="W408" s="5">
        <f t="shared" si="241"/>
        <v>0.85</v>
      </c>
      <c r="X408" s="5">
        <f t="shared" si="238"/>
        <v>0.9</v>
      </c>
      <c r="Y408" s="5">
        <f t="shared" si="242"/>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customHeight="1" outlineLevel="2" x14ac:dyDescent="0.35">
      <c r="A409" s="104"/>
      <c r="B409" s="97"/>
      <c r="C409" s="17"/>
      <c r="D409" s="17"/>
      <c r="E409" s="17"/>
      <c r="F409" s="13"/>
      <c r="G409" s="88"/>
      <c r="H409" s="88"/>
      <c r="I409" s="101"/>
      <c r="J409" s="101" t="s">
        <v>143</v>
      </c>
      <c r="K409" s="243">
        <f t="shared" si="240"/>
        <v>100</v>
      </c>
      <c r="L409" s="243">
        <f t="shared" si="240"/>
        <v>100</v>
      </c>
      <c r="M409" s="243">
        <f t="shared" si="240"/>
        <v>100</v>
      </c>
      <c r="N409" s="243">
        <f t="shared" si="233"/>
        <v>100</v>
      </c>
      <c r="O409" s="130">
        <v>100</v>
      </c>
      <c r="P409" s="130">
        <v>0</v>
      </c>
      <c r="Q409" s="130">
        <v>0</v>
      </c>
      <c r="R409" s="130">
        <v>0</v>
      </c>
      <c r="S409" s="130">
        <v>0</v>
      </c>
      <c r="T409" s="88"/>
      <c r="U409" s="101" t="s">
        <v>143</v>
      </c>
      <c r="V409" s="5">
        <f t="shared" si="237"/>
        <v>0.55000000000000004</v>
      </c>
      <c r="W409" s="5">
        <f t="shared" si="241"/>
        <v>0.85</v>
      </c>
      <c r="X409" s="5">
        <f t="shared" si="238"/>
        <v>0.9</v>
      </c>
      <c r="Y409" s="5">
        <f t="shared" si="242"/>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customHeight="1" outlineLevel="2" x14ac:dyDescent="0.35">
      <c r="A410" s="104"/>
      <c r="B410" s="97"/>
      <c r="C410" s="17"/>
      <c r="D410" s="17"/>
      <c r="E410" s="17"/>
      <c r="F410" s="13"/>
      <c r="G410" s="88"/>
      <c r="H410" s="88"/>
      <c r="I410" s="101"/>
      <c r="J410" s="101" t="s">
        <v>144</v>
      </c>
      <c r="K410" s="243">
        <f t="shared" si="240"/>
        <v>100</v>
      </c>
      <c r="L410" s="243">
        <f t="shared" si="240"/>
        <v>100</v>
      </c>
      <c r="M410" s="243">
        <f t="shared" si="240"/>
        <v>100</v>
      </c>
      <c r="N410" s="243">
        <f t="shared" si="233"/>
        <v>100</v>
      </c>
      <c r="O410" s="130">
        <v>100</v>
      </c>
      <c r="P410" s="130">
        <v>0</v>
      </c>
      <c r="Q410" s="130">
        <v>0</v>
      </c>
      <c r="R410" s="130">
        <v>0</v>
      </c>
      <c r="S410" s="130">
        <v>0</v>
      </c>
      <c r="T410" s="88"/>
      <c r="U410" s="101" t="s">
        <v>144</v>
      </c>
      <c r="V410" s="5">
        <f t="shared" si="237"/>
        <v>0.55000000000000004</v>
      </c>
      <c r="W410" s="5">
        <f t="shared" si="241"/>
        <v>0.85</v>
      </c>
      <c r="X410" s="5">
        <f t="shared" si="238"/>
        <v>0.9</v>
      </c>
      <c r="Y410" s="5">
        <f t="shared" si="242"/>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customHeight="1" outlineLevel="2" x14ac:dyDescent="0.35">
      <c r="A411" s="104"/>
      <c r="B411" s="97"/>
      <c r="C411" s="17"/>
      <c r="D411" s="17"/>
      <c r="E411" s="17"/>
      <c r="F411" s="13"/>
      <c r="G411" s="88"/>
      <c r="H411" s="88"/>
      <c r="I411" s="101" t="s">
        <v>807</v>
      </c>
      <c r="J411" s="101" t="s">
        <v>387</v>
      </c>
      <c r="K411" s="130">
        <v>200</v>
      </c>
      <c r="L411" s="130">
        <v>300</v>
      </c>
      <c r="M411" s="130">
        <v>300</v>
      </c>
      <c r="N411" s="243">
        <f t="shared" si="233"/>
        <v>400</v>
      </c>
      <c r="O411" s="130">
        <v>400</v>
      </c>
      <c r="P411" s="130">
        <v>0</v>
      </c>
      <c r="Q411" s="130">
        <v>0</v>
      </c>
      <c r="R411" s="130">
        <v>0</v>
      </c>
      <c r="S411" s="130">
        <v>0</v>
      </c>
      <c r="T411" s="88"/>
      <c r="U411" s="101" t="s">
        <v>387</v>
      </c>
      <c r="V411" s="5">
        <f t="shared" si="237"/>
        <v>0.27500000000000002</v>
      </c>
      <c r="W411" s="5">
        <f t="shared" si="241"/>
        <v>0.63749999999999996</v>
      </c>
      <c r="X411" s="5">
        <f t="shared" si="238"/>
        <v>0.67500000000000004</v>
      </c>
      <c r="Y411" s="5">
        <f t="shared" si="242"/>
        <v>1</v>
      </c>
      <c r="Z411" s="131">
        <v>1</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customHeight="1" outlineLevel="2" x14ac:dyDescent="0.35">
      <c r="A412" s="104"/>
      <c r="B412" s="97"/>
      <c r="C412" s="17"/>
      <c r="D412" s="17"/>
      <c r="E412" s="17"/>
      <c r="F412" s="13"/>
      <c r="G412" s="88"/>
      <c r="H412" s="88"/>
      <c r="I412" s="101"/>
      <c r="J412" s="101" t="s">
        <v>136</v>
      </c>
      <c r="K412" s="243">
        <f t="shared" ref="K412:M420" si="243">$O412</f>
        <v>733</v>
      </c>
      <c r="L412" s="243">
        <f t="shared" si="243"/>
        <v>733</v>
      </c>
      <c r="M412" s="243">
        <f t="shared" si="243"/>
        <v>733</v>
      </c>
      <c r="N412" s="243">
        <f t="shared" si="233"/>
        <v>733</v>
      </c>
      <c r="O412" s="130">
        <v>733</v>
      </c>
      <c r="P412" s="130">
        <v>0</v>
      </c>
      <c r="Q412" s="130">
        <v>0</v>
      </c>
      <c r="R412" s="130">
        <v>0</v>
      </c>
      <c r="S412" s="130">
        <v>0</v>
      </c>
      <c r="T412" s="88"/>
      <c r="U412" s="101" t="s">
        <v>136</v>
      </c>
      <c r="V412" s="5">
        <f t="shared" si="237"/>
        <v>0.55000000000000004</v>
      </c>
      <c r="W412" s="5">
        <f t="shared" si="241"/>
        <v>0.85</v>
      </c>
      <c r="X412" s="5">
        <f t="shared" si="238"/>
        <v>0.9</v>
      </c>
      <c r="Y412" s="5">
        <f t="shared" si="242"/>
        <v>1</v>
      </c>
      <c r="Z412" s="131">
        <v>1</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customHeight="1" outlineLevel="2" x14ac:dyDescent="0.35">
      <c r="A413" s="104"/>
      <c r="B413" s="97"/>
      <c r="C413" s="17"/>
      <c r="D413" s="17"/>
      <c r="E413" s="17"/>
      <c r="F413" s="13"/>
      <c r="G413" s="88"/>
      <c r="H413" s="88"/>
      <c r="I413" s="101"/>
      <c r="J413" s="101" t="s">
        <v>137</v>
      </c>
      <c r="K413" s="243">
        <f t="shared" si="243"/>
        <v>1071</v>
      </c>
      <c r="L413" s="243">
        <f t="shared" si="243"/>
        <v>1071</v>
      </c>
      <c r="M413" s="243">
        <f t="shared" si="243"/>
        <v>1071</v>
      </c>
      <c r="N413" s="243">
        <f t="shared" si="233"/>
        <v>1071</v>
      </c>
      <c r="O413" s="130">
        <v>1071</v>
      </c>
      <c r="P413" s="130">
        <v>0</v>
      </c>
      <c r="Q413" s="130">
        <v>0</v>
      </c>
      <c r="R413" s="130">
        <v>0</v>
      </c>
      <c r="S413" s="130">
        <v>0</v>
      </c>
      <c r="T413" s="88"/>
      <c r="U413" s="101" t="s">
        <v>137</v>
      </c>
      <c r="V413" s="5">
        <f t="shared" si="237"/>
        <v>0.55000000000000004</v>
      </c>
      <c r="W413" s="131">
        <f>0.7*$Z413*(L413/$O413)</f>
        <v>0.7</v>
      </c>
      <c r="X413" s="5">
        <f t="shared" si="238"/>
        <v>0.9</v>
      </c>
      <c r="Y413" s="5">
        <f t="shared" si="242"/>
        <v>1</v>
      </c>
      <c r="Z413" s="131">
        <v>1</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customHeight="1" outlineLevel="2" x14ac:dyDescent="0.35">
      <c r="A414" s="104"/>
      <c r="B414" s="97"/>
      <c r="C414" s="17"/>
      <c r="D414" s="17"/>
      <c r="E414" s="17"/>
      <c r="F414" s="13"/>
      <c r="G414" s="88"/>
      <c r="H414" s="88"/>
      <c r="I414" s="101"/>
      <c r="J414" s="101" t="s">
        <v>138</v>
      </c>
      <c r="K414" s="243">
        <f t="shared" si="243"/>
        <v>1300</v>
      </c>
      <c r="L414" s="243">
        <f t="shared" si="243"/>
        <v>1300</v>
      </c>
      <c r="M414" s="243">
        <f t="shared" si="243"/>
        <v>1300</v>
      </c>
      <c r="N414" s="243">
        <f t="shared" si="233"/>
        <v>1300</v>
      </c>
      <c r="O414" s="130">
        <v>1300</v>
      </c>
      <c r="P414" s="130">
        <v>0</v>
      </c>
      <c r="Q414" s="130">
        <v>0</v>
      </c>
      <c r="R414" s="130">
        <v>0</v>
      </c>
      <c r="S414" s="130">
        <v>0</v>
      </c>
      <c r="T414" s="88"/>
      <c r="U414" s="101" t="s">
        <v>138</v>
      </c>
      <c r="V414" s="5">
        <f t="shared" si="237"/>
        <v>0.55000000000000004</v>
      </c>
      <c r="W414" s="5">
        <f t="shared" ref="W414:W420" si="244">0.85*$Z414*(L414/$O414)</f>
        <v>0.85</v>
      </c>
      <c r="X414" s="5">
        <f t="shared" si="238"/>
        <v>0.9</v>
      </c>
      <c r="Y414" s="5">
        <f t="shared" si="242"/>
        <v>1</v>
      </c>
      <c r="Z414" s="131">
        <v>1</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customHeight="1" outlineLevel="2" x14ac:dyDescent="0.35">
      <c r="A415" s="104"/>
      <c r="B415" s="97"/>
      <c r="C415" s="17"/>
      <c r="D415" s="17"/>
      <c r="E415" s="17"/>
      <c r="F415" s="13"/>
      <c r="G415" s="88"/>
      <c r="H415" s="88"/>
      <c r="I415" s="101"/>
      <c r="J415" s="101" t="s">
        <v>139</v>
      </c>
      <c r="K415" s="243">
        <f t="shared" si="243"/>
        <v>1500</v>
      </c>
      <c r="L415" s="243">
        <f t="shared" si="243"/>
        <v>1500</v>
      </c>
      <c r="M415" s="243">
        <f t="shared" si="243"/>
        <v>1500</v>
      </c>
      <c r="N415" s="243">
        <f t="shared" si="233"/>
        <v>1500</v>
      </c>
      <c r="O415" s="130">
        <v>1500</v>
      </c>
      <c r="P415" s="130">
        <v>0</v>
      </c>
      <c r="Q415" s="130">
        <v>0</v>
      </c>
      <c r="R415" s="130">
        <v>0</v>
      </c>
      <c r="S415" s="130">
        <v>0</v>
      </c>
      <c r="T415" s="88"/>
      <c r="U415" s="101" t="s">
        <v>139</v>
      </c>
      <c r="V415" s="5">
        <f t="shared" si="237"/>
        <v>0.55000000000000004</v>
      </c>
      <c r="W415" s="5">
        <f t="shared" si="244"/>
        <v>0.85</v>
      </c>
      <c r="X415" s="5">
        <f t="shared" si="238"/>
        <v>0.9</v>
      </c>
      <c r="Y415" s="131">
        <f>0.7*$Z415*(N415/$O415)</f>
        <v>0.7</v>
      </c>
      <c r="Z415" s="131">
        <v>1</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customHeight="1" outlineLevel="2" x14ac:dyDescent="0.35">
      <c r="A416" s="104"/>
      <c r="B416" s="97"/>
      <c r="C416" s="17"/>
      <c r="D416" s="17"/>
      <c r="E416" s="17"/>
      <c r="F416" s="13"/>
      <c r="G416" s="88"/>
      <c r="H416" s="88"/>
      <c r="I416" s="101"/>
      <c r="J416" s="101" t="s">
        <v>140</v>
      </c>
      <c r="K416" s="243">
        <f t="shared" si="243"/>
        <v>100</v>
      </c>
      <c r="L416" s="243">
        <f t="shared" si="243"/>
        <v>100</v>
      </c>
      <c r="M416" s="243">
        <f t="shared" si="243"/>
        <v>100</v>
      </c>
      <c r="N416" s="243">
        <f t="shared" si="233"/>
        <v>100</v>
      </c>
      <c r="O416" s="130">
        <v>100</v>
      </c>
      <c r="P416" s="130">
        <v>0</v>
      </c>
      <c r="Q416" s="130">
        <v>0</v>
      </c>
      <c r="R416" s="130">
        <v>0</v>
      </c>
      <c r="S416" s="130">
        <v>0</v>
      </c>
      <c r="T416" s="88"/>
      <c r="U416" s="101" t="s">
        <v>140</v>
      </c>
      <c r="V416" s="5">
        <f t="shared" si="237"/>
        <v>0.55000000000000004</v>
      </c>
      <c r="W416" s="5">
        <f t="shared" si="244"/>
        <v>0.85</v>
      </c>
      <c r="X416" s="5">
        <f t="shared" si="238"/>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customHeight="1" outlineLevel="2" x14ac:dyDescent="0.35">
      <c r="A417" s="104"/>
      <c r="B417" s="97"/>
      <c r="C417" s="17"/>
      <c r="D417" s="17"/>
      <c r="E417" s="17"/>
      <c r="F417" s="13"/>
      <c r="G417" s="88"/>
      <c r="H417" s="88"/>
      <c r="I417" s="101"/>
      <c r="J417" s="101" t="s">
        <v>141</v>
      </c>
      <c r="K417" s="243">
        <f t="shared" si="243"/>
        <v>100</v>
      </c>
      <c r="L417" s="243">
        <f t="shared" si="243"/>
        <v>100</v>
      </c>
      <c r="M417" s="243">
        <f t="shared" si="243"/>
        <v>100</v>
      </c>
      <c r="N417" s="243">
        <f t="shared" si="233"/>
        <v>100</v>
      </c>
      <c r="O417" s="130">
        <v>100</v>
      </c>
      <c r="P417" s="130">
        <v>0</v>
      </c>
      <c r="Q417" s="130">
        <v>0</v>
      </c>
      <c r="R417" s="130">
        <v>0</v>
      </c>
      <c r="S417" s="130">
        <v>0</v>
      </c>
      <c r="T417" s="88"/>
      <c r="U417" s="101" t="s">
        <v>141</v>
      </c>
      <c r="V417" s="5">
        <f t="shared" si="237"/>
        <v>0.55000000000000004</v>
      </c>
      <c r="W417" s="5">
        <f t="shared" si="244"/>
        <v>0.85</v>
      </c>
      <c r="X417" s="5">
        <f t="shared" si="238"/>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customHeight="1" outlineLevel="2" x14ac:dyDescent="0.35">
      <c r="A418" s="104"/>
      <c r="B418" s="97"/>
      <c r="C418" s="17"/>
      <c r="D418" s="17"/>
      <c r="E418" s="17"/>
      <c r="F418" s="13"/>
      <c r="G418" s="88"/>
      <c r="H418" s="88"/>
      <c r="I418" s="101"/>
      <c r="J418" s="101" t="s">
        <v>142</v>
      </c>
      <c r="K418" s="243">
        <f t="shared" si="243"/>
        <v>100</v>
      </c>
      <c r="L418" s="243">
        <f t="shared" si="243"/>
        <v>100</v>
      </c>
      <c r="M418" s="243">
        <f t="shared" si="243"/>
        <v>100</v>
      </c>
      <c r="N418" s="243">
        <f t="shared" si="233"/>
        <v>100</v>
      </c>
      <c r="O418" s="130">
        <v>100</v>
      </c>
      <c r="P418" s="130">
        <v>0</v>
      </c>
      <c r="Q418" s="130">
        <v>0</v>
      </c>
      <c r="R418" s="130">
        <v>0</v>
      </c>
      <c r="S418" s="130">
        <v>0</v>
      </c>
      <c r="T418" s="88"/>
      <c r="U418" s="101" t="s">
        <v>142</v>
      </c>
      <c r="V418" s="5">
        <f t="shared" si="237"/>
        <v>0.55000000000000004</v>
      </c>
      <c r="W418" s="5">
        <f t="shared" si="244"/>
        <v>0.85</v>
      </c>
      <c r="X418" s="5">
        <f t="shared" si="238"/>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customHeight="1" outlineLevel="2" x14ac:dyDescent="0.35">
      <c r="A419" s="104"/>
      <c r="B419" s="97"/>
      <c r="C419" s="17"/>
      <c r="D419" s="17"/>
      <c r="E419" s="17"/>
      <c r="F419" s="13"/>
      <c r="G419" s="88"/>
      <c r="H419" s="88"/>
      <c r="I419" s="101"/>
      <c r="J419" s="101" t="s">
        <v>143</v>
      </c>
      <c r="K419" s="243">
        <f t="shared" si="243"/>
        <v>100</v>
      </c>
      <c r="L419" s="243">
        <f t="shared" si="243"/>
        <v>100</v>
      </c>
      <c r="M419" s="243">
        <f t="shared" si="243"/>
        <v>100</v>
      </c>
      <c r="N419" s="243">
        <f t="shared" si="233"/>
        <v>100</v>
      </c>
      <c r="O419" s="130">
        <v>100</v>
      </c>
      <c r="P419" s="130">
        <v>0</v>
      </c>
      <c r="Q419" s="130">
        <v>0</v>
      </c>
      <c r="R419" s="130">
        <v>0</v>
      </c>
      <c r="S419" s="130">
        <v>0</v>
      </c>
      <c r="T419" s="88"/>
      <c r="U419" s="101" t="s">
        <v>143</v>
      </c>
      <c r="V419" s="5">
        <f t="shared" si="237"/>
        <v>0.55000000000000004</v>
      </c>
      <c r="W419" s="5">
        <f t="shared" si="244"/>
        <v>0.85</v>
      </c>
      <c r="X419" s="5">
        <f t="shared" si="238"/>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4" customHeight="1" outlineLevel="2" x14ac:dyDescent="0.35">
      <c r="A420" s="104"/>
      <c r="B420" s="97"/>
      <c r="C420" s="17"/>
      <c r="D420" s="17"/>
      <c r="E420" s="17"/>
      <c r="F420" s="13"/>
      <c r="G420" s="88"/>
      <c r="H420" s="88"/>
      <c r="I420" s="101"/>
      <c r="J420" s="101" t="s">
        <v>144</v>
      </c>
      <c r="K420" s="243">
        <f t="shared" si="243"/>
        <v>100</v>
      </c>
      <c r="L420" s="243">
        <f t="shared" si="243"/>
        <v>100</v>
      </c>
      <c r="M420" s="243">
        <f t="shared" si="243"/>
        <v>100</v>
      </c>
      <c r="N420" s="243">
        <f t="shared" si="233"/>
        <v>100</v>
      </c>
      <c r="O420" s="130">
        <v>100</v>
      </c>
      <c r="P420" s="130">
        <v>0</v>
      </c>
      <c r="Q420" s="130">
        <v>0</v>
      </c>
      <c r="R420" s="130">
        <v>0</v>
      </c>
      <c r="S420" s="130">
        <v>0</v>
      </c>
      <c r="T420" s="88"/>
      <c r="U420" s="101" t="s">
        <v>144</v>
      </c>
      <c r="V420" s="5">
        <f t="shared" si="237"/>
        <v>0.55000000000000004</v>
      </c>
      <c r="W420" s="5">
        <f t="shared" si="244"/>
        <v>0.85</v>
      </c>
      <c r="X420" s="5">
        <f t="shared" si="238"/>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7"/>
      <c r="G434" s="23"/>
      <c r="H434" s="23"/>
      <c r="I434" s="23"/>
      <c r="J434" s="23"/>
      <c r="K434" s="23" t="s">
        <v>181</v>
      </c>
      <c r="L434" s="23"/>
      <c r="M434" s="23" t="str">
        <f>J145</f>
        <v>typ</v>
      </c>
      <c r="N434" s="23" t="str">
        <f t="shared" ref="N434:V434" si="245">K145</f>
        <v>z0</v>
      </c>
      <c r="O434" s="23" t="str">
        <f t="shared" si="245"/>
        <v>z1</v>
      </c>
      <c r="P434" s="23" t="str">
        <f t="shared" si="245"/>
        <v>z2</v>
      </c>
      <c r="Q434" s="23" t="str">
        <f t="shared" si="245"/>
        <v>z3</v>
      </c>
      <c r="R434" s="23" t="str">
        <f t="shared" si="245"/>
        <v>z4</v>
      </c>
      <c r="S434" s="23" t="str">
        <f t="shared" si="245"/>
        <v>z5</v>
      </c>
      <c r="T434" s="23" t="str">
        <f t="shared" si="245"/>
        <v>z6</v>
      </c>
      <c r="U434" s="23" t="str">
        <f t="shared" si="245"/>
        <v>z7</v>
      </c>
      <c r="V434" s="23" t="str">
        <f t="shared" si="245"/>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7"/>
      <c r="G464" s="17"/>
      <c r="H464" s="17"/>
      <c r="I464" s="17"/>
      <c r="J464" s="612" t="s">
        <v>1184</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4" customHeight="1" outlineLevel="1" x14ac:dyDescent="0.35">
      <c r="A466" s="104"/>
      <c r="B466" s="97"/>
      <c r="C466" s="17"/>
      <c r="D466" s="17"/>
      <c r="E466" s="17"/>
      <c r="F466" s="17"/>
      <c r="G466" s="23"/>
      <c r="H466" s="23" t="s">
        <v>158</v>
      </c>
      <c r="I466" s="23" t="str">
        <f>J145</f>
        <v>typ</v>
      </c>
      <c r="J466" s="23" t="str">
        <f t="shared" ref="J466:R466" si="246">K145</f>
        <v>z0</v>
      </c>
      <c r="K466" s="23" t="str">
        <f t="shared" si="246"/>
        <v>z1</v>
      </c>
      <c r="L466" s="23" t="str">
        <f t="shared" si="246"/>
        <v>z2</v>
      </c>
      <c r="M466" s="23" t="str">
        <f t="shared" si="246"/>
        <v>z3</v>
      </c>
      <c r="N466" s="23" t="str">
        <f t="shared" si="246"/>
        <v>z4</v>
      </c>
      <c r="O466" s="23" t="str">
        <f t="shared" si="246"/>
        <v>z5</v>
      </c>
      <c r="P466" s="23" t="str">
        <f t="shared" si="246"/>
        <v>z6</v>
      </c>
      <c r="Q466" s="23" t="str">
        <f t="shared" si="246"/>
        <v>z7</v>
      </c>
      <c r="R466" s="23" t="str">
        <f t="shared" si="246"/>
        <v>z8</v>
      </c>
      <c r="T466" s="23" t="str">
        <f t="shared" ref="T466:AC466" si="247">J145</f>
        <v>typ</v>
      </c>
      <c r="U466" s="23" t="str">
        <f t="shared" si="247"/>
        <v>z0</v>
      </c>
      <c r="V466" s="23" t="str">
        <f t="shared" si="247"/>
        <v>z1</v>
      </c>
      <c r="W466" s="23" t="str">
        <f t="shared" si="247"/>
        <v>z2</v>
      </c>
      <c r="X466" s="23" t="str">
        <f t="shared" si="247"/>
        <v>z3</v>
      </c>
      <c r="Y466" s="23" t="str">
        <f t="shared" si="247"/>
        <v>z4</v>
      </c>
      <c r="Z466" s="23" t="str">
        <f t="shared" si="247"/>
        <v>z5</v>
      </c>
      <c r="AA466" s="23" t="str">
        <f t="shared" si="247"/>
        <v>z6</v>
      </c>
      <c r="AB466" s="23" t="str">
        <f t="shared" si="247"/>
        <v>z7</v>
      </c>
      <c r="AC466" s="23" t="str">
        <f t="shared" si="247"/>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customHeight="1" outlineLevel="1" x14ac:dyDescent="0.35">
      <c r="A469" s="104"/>
      <c r="B469" s="97"/>
      <c r="C469" s="17"/>
      <c r="D469" s="17"/>
      <c r="E469" s="17"/>
      <c r="F469" s="13"/>
      <c r="G469" s="88"/>
      <c r="H469" s="101" t="s">
        <v>389</v>
      </c>
      <c r="I469" s="134">
        <f t="shared" ref="I469:R469" si="248">1-(0.99)^(1/30.5)</f>
        <v>3.2946492282004414E-4</v>
      </c>
      <c r="J469" s="134">
        <f t="shared" si="248"/>
        <v>3.2946492282004414E-4</v>
      </c>
      <c r="K469" s="134">
        <f>1-(0.99)^(1/30.5)</f>
        <v>3.2946492282004414E-4</v>
      </c>
      <c r="L469" s="134">
        <f t="shared" si="248"/>
        <v>3.2946492282004414E-4</v>
      </c>
      <c r="M469" s="134">
        <f t="shared" si="248"/>
        <v>3.2946492282004414E-4</v>
      </c>
      <c r="N469" s="134">
        <f t="shared" si="248"/>
        <v>3.2946492282004414E-4</v>
      </c>
      <c r="O469" s="134">
        <f t="shared" si="248"/>
        <v>3.2946492282004414E-4</v>
      </c>
      <c r="P469" s="134">
        <f t="shared" si="248"/>
        <v>3.2946492282004414E-4</v>
      </c>
      <c r="Q469" s="134">
        <f t="shared" si="248"/>
        <v>3.2946492282004414E-4</v>
      </c>
      <c r="R469" s="134">
        <f t="shared" si="248"/>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customHeight="1" outlineLevel="1" x14ac:dyDescent="0.35">
      <c r="A470" s="104"/>
      <c r="B470" s="97"/>
      <c r="C470" s="17"/>
      <c r="D470" s="17"/>
      <c r="E470" s="17"/>
      <c r="F470" s="13"/>
      <c r="G470" s="88"/>
      <c r="H470" s="101" t="s">
        <v>390</v>
      </c>
      <c r="I470" s="134">
        <f t="shared" ref="I470:R471" si="249">1-(0.97)^(1/30.5)</f>
        <v>9.9816404300479E-4</v>
      </c>
      <c r="J470" s="134">
        <f t="shared" si="249"/>
        <v>9.9816404300479E-4</v>
      </c>
      <c r="K470" s="134">
        <f>1-(0.97)^(1/30.5)</f>
        <v>9.9816404300479E-4</v>
      </c>
      <c r="L470" s="134">
        <f t="shared" si="249"/>
        <v>9.9816404300479E-4</v>
      </c>
      <c r="M470" s="134">
        <f t="shared" si="249"/>
        <v>9.9816404300479E-4</v>
      </c>
      <c r="N470" s="134">
        <f t="shared" si="249"/>
        <v>9.9816404300479E-4</v>
      </c>
      <c r="O470" s="134">
        <f t="shared" si="249"/>
        <v>9.9816404300479E-4</v>
      </c>
      <c r="P470" s="134">
        <f t="shared" si="249"/>
        <v>9.9816404300479E-4</v>
      </c>
      <c r="Q470" s="134">
        <f t="shared" si="249"/>
        <v>9.9816404300479E-4</v>
      </c>
      <c r="R470" s="134">
        <f t="shared" si="249"/>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customHeight="1" outlineLevel="1" x14ac:dyDescent="0.35">
      <c r="A471" s="104"/>
      <c r="B471" s="97"/>
      <c r="C471" s="17"/>
      <c r="D471" s="17"/>
      <c r="E471" s="17"/>
      <c r="F471" s="13"/>
      <c r="G471" s="88"/>
      <c r="H471" s="101" t="s">
        <v>391</v>
      </c>
      <c r="I471" s="134">
        <f t="shared" si="249"/>
        <v>9.9816404300479E-4</v>
      </c>
      <c r="J471" s="134">
        <f t="shared" si="249"/>
        <v>9.9816404300479E-4</v>
      </c>
      <c r="K471" s="134">
        <f>1-(0.97)^(1/30.5)</f>
        <v>9.9816404300479E-4</v>
      </c>
      <c r="L471" s="134">
        <f t="shared" si="249"/>
        <v>9.9816404300479E-4</v>
      </c>
      <c r="M471" s="134">
        <f t="shared" si="249"/>
        <v>9.9816404300479E-4</v>
      </c>
      <c r="N471" s="134">
        <f t="shared" si="249"/>
        <v>9.9816404300479E-4</v>
      </c>
      <c r="O471" s="134">
        <f t="shared" si="249"/>
        <v>9.9816404300479E-4</v>
      </c>
      <c r="P471" s="134">
        <f t="shared" si="249"/>
        <v>9.9816404300479E-4</v>
      </c>
      <c r="Q471" s="134">
        <f t="shared" si="249"/>
        <v>9.9816404300479E-4</v>
      </c>
      <c r="R471" s="134">
        <f t="shared" si="249"/>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customHeight="1" outlineLevel="1" x14ac:dyDescent="0.35">
      <c r="A472" s="104"/>
      <c r="B472" s="97"/>
      <c r="C472" s="17"/>
      <c r="D472" s="17"/>
      <c r="E472" s="17"/>
      <c r="F472" s="13"/>
      <c r="G472" s="88"/>
      <c r="H472" s="101" t="s">
        <v>392</v>
      </c>
      <c r="I472" s="134">
        <f t="shared" ref="I472:R472" si="250">1-(0.9)^(1/30.5)</f>
        <v>3.4484834121156771E-3</v>
      </c>
      <c r="J472" s="134">
        <f t="shared" si="250"/>
        <v>3.4484834121156771E-3</v>
      </c>
      <c r="K472" s="134">
        <f>1-(0.9)^(1/30.5)</f>
        <v>3.4484834121156771E-3</v>
      </c>
      <c r="L472" s="134">
        <f t="shared" si="250"/>
        <v>3.4484834121156771E-3</v>
      </c>
      <c r="M472" s="134">
        <f t="shared" si="250"/>
        <v>3.4484834121156771E-3</v>
      </c>
      <c r="N472" s="134">
        <f t="shared" si="250"/>
        <v>3.4484834121156771E-3</v>
      </c>
      <c r="O472" s="134">
        <f t="shared" si="250"/>
        <v>3.4484834121156771E-3</v>
      </c>
      <c r="P472" s="134">
        <f t="shared" si="250"/>
        <v>3.4484834121156771E-3</v>
      </c>
      <c r="Q472" s="134">
        <f t="shared" si="250"/>
        <v>3.4484834121156771E-3</v>
      </c>
      <c r="R472" s="134">
        <f t="shared" si="250"/>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customHeight="1" outlineLevel="1" x14ac:dyDescent="0.3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customHeight="1" outlineLevel="1" x14ac:dyDescent="0.3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customHeight="1" outlineLevel="1" x14ac:dyDescent="0.3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customHeight="1" outlineLevel="1" x14ac:dyDescent="0.3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customHeight="1" outlineLevel="1" x14ac:dyDescent="0.3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4" customHeight="1" outlineLevel="1" x14ac:dyDescent="0.3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4"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4" hidden="1" customHeight="1" outlineLevel="1" x14ac:dyDescent="0.3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4"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4"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4"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4" hidden="1" customHeight="1" outlineLevel="1" x14ac:dyDescent="0.3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4" hidden="1" customHeight="1" outlineLevel="1" x14ac:dyDescent="0.3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1169</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4" hidden="1" customHeight="1" outlineLevel="1" x14ac:dyDescent="0.3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4" hidden="1" customHeight="1" outlineLevel="1" x14ac:dyDescent="0.3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4" hidden="1" customHeight="1" outlineLevel="1" x14ac:dyDescent="0.3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51">AC493</f>
        <v>0</v>
      </c>
      <c r="AD494" s="93">
        <f t="shared" ref="AD494:AD501" si="252">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4" hidden="1" customHeight="1" outlineLevel="1" x14ac:dyDescent="0.3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51"/>
        <v>0</v>
      </c>
      <c r="AD495" s="93">
        <f t="shared" si="252"/>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4" hidden="1" customHeight="1" outlineLevel="1" x14ac:dyDescent="0.3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51"/>
        <v>0</v>
      </c>
      <c r="AD496" s="93">
        <f t="shared" si="252"/>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51"/>
        <v>0</v>
      </c>
      <c r="AD497" s="93">
        <f t="shared" si="252"/>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51"/>
        <v>0</v>
      </c>
      <c r="AD498" s="93">
        <f t="shared" si="252"/>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51"/>
        <v>0</v>
      </c>
      <c r="AD499" s="93">
        <f t="shared" si="252"/>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51"/>
        <v>0</v>
      </c>
      <c r="AD500" s="93">
        <f t="shared" si="252"/>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1" x14ac:dyDescent="0.3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51"/>
        <v>0</v>
      </c>
      <c r="AD501" s="93">
        <f t="shared" si="252"/>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3">V493</f>
        <v>0</v>
      </c>
      <c r="W503" s="93"/>
      <c r="X503" s="93"/>
      <c r="Y503" s="93"/>
      <c r="Z503" s="93"/>
      <c r="AA503" s="93"/>
      <c r="AB503" s="93"/>
      <c r="AC503" s="93">
        <f t="shared" ref="AC503:AC566" si="254">AC493+1</f>
        <v>1</v>
      </c>
      <c r="AD503" s="93">
        <f t="shared" ref="AD503:AD566" si="255">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3"/>
        <v>0</v>
      </c>
      <c r="W504" s="93"/>
      <c r="X504" s="93"/>
      <c r="Y504" s="93"/>
      <c r="Z504" s="93"/>
      <c r="AA504" s="93"/>
      <c r="AB504" s="93"/>
      <c r="AC504" s="93">
        <f t="shared" si="254"/>
        <v>1</v>
      </c>
      <c r="AD504" s="93">
        <f t="shared" si="255"/>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3"/>
        <v>0.05</v>
      </c>
      <c r="W505" s="93"/>
      <c r="X505" s="93"/>
      <c r="Y505" s="93"/>
      <c r="Z505" s="93"/>
      <c r="AA505" s="93"/>
      <c r="AB505" s="93"/>
      <c r="AC505" s="93">
        <f t="shared" si="254"/>
        <v>1</v>
      </c>
      <c r="AD505" s="93">
        <f t="shared" si="255"/>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3"/>
        <v>0.1</v>
      </c>
      <c r="W506" s="93"/>
      <c r="X506" s="93"/>
      <c r="Y506" s="93"/>
      <c r="Z506" s="93"/>
      <c r="AA506" s="93"/>
      <c r="AB506" s="93"/>
      <c r="AC506" s="93">
        <f t="shared" si="254"/>
        <v>1</v>
      </c>
      <c r="AD506" s="93">
        <f t="shared" si="255"/>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3"/>
        <v>0</v>
      </c>
      <c r="W507" s="93"/>
      <c r="X507" s="93"/>
      <c r="Y507" s="93"/>
      <c r="Z507" s="93"/>
      <c r="AA507" s="93"/>
      <c r="AB507" s="93"/>
      <c r="AC507" s="93">
        <f t="shared" si="254"/>
        <v>1</v>
      </c>
      <c r="AD507" s="93">
        <f t="shared" si="255"/>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3"/>
        <v>0</v>
      </c>
      <c r="W508" s="93"/>
      <c r="X508" s="93"/>
      <c r="Y508" s="93"/>
      <c r="Z508" s="93"/>
      <c r="AA508" s="93"/>
      <c r="AB508" s="93"/>
      <c r="AC508" s="93">
        <f t="shared" si="254"/>
        <v>1</v>
      </c>
      <c r="AD508" s="93">
        <f t="shared" si="255"/>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3"/>
        <v>0</v>
      </c>
      <c r="W509" s="93"/>
      <c r="X509" s="93"/>
      <c r="Y509" s="93"/>
      <c r="Z509" s="93"/>
      <c r="AA509" s="93"/>
      <c r="AB509" s="93"/>
      <c r="AC509" s="93">
        <f t="shared" si="254"/>
        <v>1</v>
      </c>
      <c r="AD509" s="93">
        <f t="shared" si="255"/>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3"/>
        <v>0</v>
      </c>
      <c r="W510" s="93"/>
      <c r="X510" s="93"/>
      <c r="Y510" s="93"/>
      <c r="Z510" s="93"/>
      <c r="AA510" s="93"/>
      <c r="AB510" s="93"/>
      <c r="AC510" s="93">
        <f t="shared" si="254"/>
        <v>1</v>
      </c>
      <c r="AD510" s="93">
        <f t="shared" si="255"/>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3"/>
        <v>0</v>
      </c>
      <c r="W511" s="93"/>
      <c r="X511" s="93"/>
      <c r="Y511" s="93"/>
      <c r="Z511" s="93"/>
      <c r="AA511" s="93"/>
      <c r="AB511" s="93"/>
      <c r="AC511" s="93">
        <f t="shared" si="254"/>
        <v>1</v>
      </c>
      <c r="AD511" s="93">
        <f t="shared" si="255"/>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3"/>
        <v>0</v>
      </c>
      <c r="W512" s="93"/>
      <c r="X512" s="93"/>
      <c r="Y512" s="93"/>
      <c r="Z512" s="93"/>
      <c r="AA512" s="93"/>
      <c r="AB512" s="93"/>
      <c r="AC512" s="93">
        <f t="shared" si="254"/>
        <v>2</v>
      </c>
      <c r="AD512" s="93">
        <f t="shared" si="255"/>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3"/>
        <v>0</v>
      </c>
      <c r="W513" s="93"/>
      <c r="X513" s="93"/>
      <c r="Y513" s="93"/>
      <c r="Z513" s="93"/>
      <c r="AA513" s="93"/>
      <c r="AB513" s="93"/>
      <c r="AC513" s="93">
        <f t="shared" si="254"/>
        <v>2</v>
      </c>
      <c r="AD513" s="93">
        <f t="shared" si="255"/>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3"/>
        <v>0</v>
      </c>
      <c r="W514" s="93"/>
      <c r="X514" s="93"/>
      <c r="Y514" s="93"/>
      <c r="Z514" s="93"/>
      <c r="AA514" s="93"/>
      <c r="AB514" s="93"/>
      <c r="AC514" s="93">
        <f t="shared" si="254"/>
        <v>2</v>
      </c>
      <c r="AD514" s="93">
        <f t="shared" si="255"/>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3"/>
        <v>0.05</v>
      </c>
      <c r="W515" s="93"/>
      <c r="X515" s="93"/>
      <c r="Y515" s="93"/>
      <c r="Z515" s="93"/>
      <c r="AA515" s="93"/>
      <c r="AB515" s="93"/>
      <c r="AC515" s="93">
        <f t="shared" si="254"/>
        <v>2</v>
      </c>
      <c r="AD515" s="93">
        <f t="shared" si="255"/>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3"/>
        <v>0.1</v>
      </c>
      <c r="W516" s="93"/>
      <c r="X516" s="93"/>
      <c r="Y516" s="93"/>
      <c r="Z516" s="93"/>
      <c r="AA516" s="93"/>
      <c r="AB516" s="93"/>
      <c r="AC516" s="93">
        <f t="shared" si="254"/>
        <v>2</v>
      </c>
      <c r="AD516" s="93">
        <f t="shared" si="255"/>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3"/>
        <v>0</v>
      </c>
      <c r="W517" s="93"/>
      <c r="X517" s="93"/>
      <c r="Y517" s="93"/>
      <c r="Z517" s="93"/>
      <c r="AA517" s="93"/>
      <c r="AB517" s="93"/>
      <c r="AC517" s="93">
        <f t="shared" si="254"/>
        <v>2</v>
      </c>
      <c r="AD517" s="93">
        <f t="shared" si="255"/>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3"/>
        <v>0</v>
      </c>
      <c r="W518" s="93"/>
      <c r="X518" s="93"/>
      <c r="Y518" s="93"/>
      <c r="Z518" s="93"/>
      <c r="AA518" s="93"/>
      <c r="AB518" s="93"/>
      <c r="AC518" s="93">
        <f t="shared" si="254"/>
        <v>2</v>
      </c>
      <c r="AD518" s="93">
        <f t="shared" si="255"/>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3"/>
        <v>0</v>
      </c>
      <c r="W519" s="93"/>
      <c r="X519" s="93"/>
      <c r="Y519" s="93"/>
      <c r="Z519" s="93"/>
      <c r="AA519" s="93"/>
      <c r="AB519" s="93"/>
      <c r="AC519" s="93">
        <f t="shared" si="254"/>
        <v>2</v>
      </c>
      <c r="AD519" s="93">
        <f t="shared" si="255"/>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3"/>
        <v>0</v>
      </c>
      <c r="W520" s="93"/>
      <c r="X520" s="93"/>
      <c r="Y520" s="93"/>
      <c r="Z520" s="93"/>
      <c r="AA520" s="93"/>
      <c r="AB520" s="93"/>
      <c r="AC520" s="93">
        <f t="shared" si="254"/>
        <v>2</v>
      </c>
      <c r="AD520" s="93">
        <f t="shared" si="255"/>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3"/>
        <v>0</v>
      </c>
      <c r="W521" s="93"/>
      <c r="X521" s="93"/>
      <c r="Y521" s="93"/>
      <c r="Z521" s="93"/>
      <c r="AA521" s="93"/>
      <c r="AB521" s="93"/>
      <c r="AC521" s="93">
        <f t="shared" si="254"/>
        <v>2</v>
      </c>
      <c r="AD521" s="93">
        <f t="shared" si="255"/>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3"/>
        <v>0</v>
      </c>
      <c r="W522" s="93"/>
      <c r="X522" s="93"/>
      <c r="Y522" s="93"/>
      <c r="Z522" s="93"/>
      <c r="AA522" s="93"/>
      <c r="AB522" s="93"/>
      <c r="AC522" s="93">
        <f t="shared" si="254"/>
        <v>3</v>
      </c>
      <c r="AD522" s="93">
        <f t="shared" si="255"/>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3"/>
        <v>0</v>
      </c>
      <c r="W523" s="93"/>
      <c r="X523" s="93"/>
      <c r="Y523" s="93"/>
      <c r="Z523" s="93"/>
      <c r="AA523" s="93"/>
      <c r="AB523" s="93"/>
      <c r="AC523" s="93">
        <f t="shared" si="254"/>
        <v>3</v>
      </c>
      <c r="AD523" s="93">
        <f t="shared" si="255"/>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3"/>
        <v>0</v>
      </c>
      <c r="W524" s="93"/>
      <c r="X524" s="93"/>
      <c r="Y524" s="93"/>
      <c r="Z524" s="93"/>
      <c r="AA524" s="93"/>
      <c r="AB524" s="93"/>
      <c r="AC524" s="93">
        <f t="shared" si="254"/>
        <v>3</v>
      </c>
      <c r="AD524" s="93">
        <f t="shared" si="255"/>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3"/>
        <v>0.05</v>
      </c>
      <c r="W525" s="93"/>
      <c r="X525" s="93"/>
      <c r="Y525" s="93"/>
      <c r="Z525" s="93"/>
      <c r="AA525" s="93"/>
      <c r="AB525" s="93"/>
      <c r="AC525" s="93">
        <f t="shared" si="254"/>
        <v>3</v>
      </c>
      <c r="AD525" s="93">
        <f t="shared" si="255"/>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3"/>
        <v>0.1</v>
      </c>
      <c r="W526" s="93"/>
      <c r="X526" s="93"/>
      <c r="Y526" s="93"/>
      <c r="Z526" s="93"/>
      <c r="AA526" s="93"/>
      <c r="AB526" s="93"/>
      <c r="AC526" s="93">
        <f t="shared" si="254"/>
        <v>3</v>
      </c>
      <c r="AD526" s="93">
        <f t="shared" si="255"/>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3"/>
        <v>0</v>
      </c>
      <c r="W527" s="93"/>
      <c r="X527" s="93"/>
      <c r="Y527" s="93"/>
      <c r="Z527" s="93"/>
      <c r="AA527" s="93"/>
      <c r="AB527" s="93"/>
      <c r="AC527" s="93">
        <f t="shared" si="254"/>
        <v>3</v>
      </c>
      <c r="AD527" s="93">
        <f t="shared" si="255"/>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3"/>
        <v>0</v>
      </c>
      <c r="W528" s="93"/>
      <c r="X528" s="93"/>
      <c r="Y528" s="93"/>
      <c r="Z528" s="93"/>
      <c r="AA528" s="93"/>
      <c r="AB528" s="93"/>
      <c r="AC528" s="93">
        <f t="shared" si="254"/>
        <v>3</v>
      </c>
      <c r="AD528" s="93">
        <f t="shared" si="255"/>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3"/>
        <v>0</v>
      </c>
      <c r="W529" s="93"/>
      <c r="X529" s="93"/>
      <c r="Y529" s="93"/>
      <c r="Z529" s="93"/>
      <c r="AA529" s="93"/>
      <c r="AB529" s="93"/>
      <c r="AC529" s="93">
        <f t="shared" si="254"/>
        <v>3</v>
      </c>
      <c r="AD529" s="93">
        <f t="shared" si="255"/>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3"/>
        <v>0</v>
      </c>
      <c r="W530" s="93"/>
      <c r="X530" s="93"/>
      <c r="Y530" s="93"/>
      <c r="Z530" s="93"/>
      <c r="AA530" s="93"/>
      <c r="AB530" s="93"/>
      <c r="AC530" s="93">
        <f t="shared" si="254"/>
        <v>3</v>
      </c>
      <c r="AD530" s="93">
        <f t="shared" si="255"/>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3"/>
        <v>0</v>
      </c>
      <c r="W531" s="93"/>
      <c r="X531" s="93"/>
      <c r="Y531" s="93"/>
      <c r="Z531" s="93"/>
      <c r="AA531" s="93"/>
      <c r="AB531" s="93"/>
      <c r="AC531" s="93">
        <f t="shared" si="254"/>
        <v>3</v>
      </c>
      <c r="AD531" s="93">
        <f t="shared" si="255"/>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3"/>
        <v>0</v>
      </c>
      <c r="W532" s="93"/>
      <c r="X532" s="93"/>
      <c r="Y532" s="93"/>
      <c r="Z532" s="93"/>
      <c r="AA532" s="93"/>
      <c r="AB532" s="93"/>
      <c r="AC532" s="93">
        <f t="shared" si="254"/>
        <v>4</v>
      </c>
      <c r="AD532" s="93">
        <f t="shared" si="255"/>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3"/>
        <v>0</v>
      </c>
      <c r="W533" s="93"/>
      <c r="X533" s="93"/>
      <c r="Y533" s="93"/>
      <c r="Z533" s="93"/>
      <c r="AA533" s="93"/>
      <c r="AB533" s="93"/>
      <c r="AC533" s="93">
        <f t="shared" si="254"/>
        <v>4</v>
      </c>
      <c r="AD533" s="93">
        <f t="shared" si="255"/>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3"/>
        <v>0</v>
      </c>
      <c r="W534" s="93"/>
      <c r="X534" s="93"/>
      <c r="Y534" s="93"/>
      <c r="Z534" s="93"/>
      <c r="AA534" s="93"/>
      <c r="AB534" s="93"/>
      <c r="AC534" s="93">
        <f t="shared" si="254"/>
        <v>4</v>
      </c>
      <c r="AD534" s="93">
        <f t="shared" si="255"/>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3"/>
        <v>0.05</v>
      </c>
      <c r="W535" s="93"/>
      <c r="X535" s="93"/>
      <c r="Y535" s="93"/>
      <c r="Z535" s="93"/>
      <c r="AA535" s="93"/>
      <c r="AB535" s="93"/>
      <c r="AC535" s="93">
        <f t="shared" si="254"/>
        <v>4</v>
      </c>
      <c r="AD535" s="93">
        <f t="shared" si="255"/>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3"/>
        <v>0.1</v>
      </c>
      <c r="W536" s="93"/>
      <c r="X536" s="93"/>
      <c r="Y536" s="93"/>
      <c r="Z536" s="93"/>
      <c r="AA536" s="93"/>
      <c r="AB536" s="93"/>
      <c r="AC536" s="93">
        <f t="shared" si="254"/>
        <v>4</v>
      </c>
      <c r="AD536" s="93">
        <f t="shared" si="255"/>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3"/>
        <v>0</v>
      </c>
      <c r="W537" s="93"/>
      <c r="X537" s="93"/>
      <c r="Y537" s="93"/>
      <c r="Z537" s="93"/>
      <c r="AA537" s="93"/>
      <c r="AB537" s="93"/>
      <c r="AC537" s="93">
        <f t="shared" si="254"/>
        <v>4</v>
      </c>
      <c r="AD537" s="93">
        <f t="shared" si="255"/>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3"/>
        <v>0</v>
      </c>
      <c r="W538" s="93"/>
      <c r="X538" s="93"/>
      <c r="Y538" s="93"/>
      <c r="Z538" s="93"/>
      <c r="AA538" s="93"/>
      <c r="AB538" s="93"/>
      <c r="AC538" s="93">
        <f t="shared" si="254"/>
        <v>4</v>
      </c>
      <c r="AD538" s="93">
        <f t="shared" si="255"/>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3"/>
        <v>0</v>
      </c>
      <c r="W539" s="93"/>
      <c r="X539" s="93"/>
      <c r="Y539" s="93"/>
      <c r="Z539" s="93"/>
      <c r="AA539" s="93"/>
      <c r="AB539" s="93"/>
      <c r="AC539" s="93">
        <f t="shared" si="254"/>
        <v>4</v>
      </c>
      <c r="AD539" s="93">
        <f t="shared" si="255"/>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3"/>
        <v>0</v>
      </c>
      <c r="W540" s="93"/>
      <c r="X540" s="93"/>
      <c r="Y540" s="93"/>
      <c r="Z540" s="93"/>
      <c r="AA540" s="93"/>
      <c r="AB540" s="93"/>
      <c r="AC540" s="93">
        <f t="shared" si="254"/>
        <v>4</v>
      </c>
      <c r="AD540" s="93">
        <f t="shared" si="255"/>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3"/>
        <v>0</v>
      </c>
      <c r="W541" s="93"/>
      <c r="X541" s="93"/>
      <c r="Y541" s="93"/>
      <c r="Z541" s="93"/>
      <c r="AA541" s="93"/>
      <c r="AB541" s="93"/>
      <c r="AC541" s="93">
        <f t="shared" si="254"/>
        <v>4</v>
      </c>
      <c r="AD541" s="93">
        <f t="shared" si="255"/>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3"/>
        <v>0</v>
      </c>
      <c r="W542" s="93"/>
      <c r="X542" s="93"/>
      <c r="Y542" s="93"/>
      <c r="Z542" s="93"/>
      <c r="AA542" s="93"/>
      <c r="AB542" s="93"/>
      <c r="AC542" s="93">
        <f t="shared" si="254"/>
        <v>5</v>
      </c>
      <c r="AD542" s="93">
        <f t="shared" si="255"/>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3"/>
        <v>0</v>
      </c>
      <c r="W543" s="93"/>
      <c r="X543" s="93"/>
      <c r="Y543" s="93"/>
      <c r="Z543" s="93"/>
      <c r="AA543" s="93"/>
      <c r="AB543" s="93"/>
      <c r="AC543" s="93">
        <f t="shared" si="254"/>
        <v>5</v>
      </c>
      <c r="AD543" s="93">
        <f t="shared" si="255"/>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3"/>
        <v>0</v>
      </c>
      <c r="W544" s="93"/>
      <c r="X544" s="93"/>
      <c r="Y544" s="93"/>
      <c r="Z544" s="93"/>
      <c r="AA544" s="93"/>
      <c r="AB544" s="93"/>
      <c r="AC544" s="93">
        <f t="shared" si="254"/>
        <v>5</v>
      </c>
      <c r="AD544" s="93">
        <f t="shared" si="255"/>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3"/>
        <v>0.05</v>
      </c>
      <c r="W545" s="93"/>
      <c r="X545" s="93"/>
      <c r="Y545" s="93"/>
      <c r="Z545" s="93"/>
      <c r="AA545" s="93"/>
      <c r="AB545" s="93"/>
      <c r="AC545" s="93">
        <f t="shared" si="254"/>
        <v>5</v>
      </c>
      <c r="AD545" s="93">
        <f t="shared" si="255"/>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3"/>
        <v>0.1</v>
      </c>
      <c r="W546" s="93"/>
      <c r="X546" s="93"/>
      <c r="Y546" s="93"/>
      <c r="Z546" s="93"/>
      <c r="AA546" s="93"/>
      <c r="AB546" s="93"/>
      <c r="AC546" s="93">
        <f t="shared" si="254"/>
        <v>5</v>
      </c>
      <c r="AD546" s="93">
        <f t="shared" si="255"/>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3"/>
        <v>0</v>
      </c>
      <c r="W547" s="93"/>
      <c r="X547" s="93"/>
      <c r="Y547" s="93"/>
      <c r="Z547" s="93"/>
      <c r="AA547" s="93"/>
      <c r="AB547" s="93"/>
      <c r="AC547" s="93">
        <f t="shared" si="254"/>
        <v>5</v>
      </c>
      <c r="AD547" s="93">
        <f t="shared" si="255"/>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3"/>
        <v>0</v>
      </c>
      <c r="W548" s="93"/>
      <c r="X548" s="93"/>
      <c r="Y548" s="93"/>
      <c r="Z548" s="93"/>
      <c r="AA548" s="93"/>
      <c r="AB548" s="93"/>
      <c r="AC548" s="93">
        <f t="shared" si="254"/>
        <v>5</v>
      </c>
      <c r="AD548" s="93">
        <f t="shared" si="255"/>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3"/>
        <v>0</v>
      </c>
      <c r="W549" s="93"/>
      <c r="X549" s="93"/>
      <c r="Y549" s="93"/>
      <c r="Z549" s="93"/>
      <c r="AA549" s="93"/>
      <c r="AB549" s="93"/>
      <c r="AC549" s="93">
        <f t="shared" si="254"/>
        <v>5</v>
      </c>
      <c r="AD549" s="93">
        <f t="shared" si="255"/>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3"/>
        <v>0</v>
      </c>
      <c r="W550" s="93"/>
      <c r="X550" s="93"/>
      <c r="Y550" s="93"/>
      <c r="Z550" s="93"/>
      <c r="AA550" s="93"/>
      <c r="AB550" s="93"/>
      <c r="AC550" s="93">
        <f t="shared" si="254"/>
        <v>5</v>
      </c>
      <c r="AD550" s="93">
        <f t="shared" si="255"/>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3"/>
        <v>0</v>
      </c>
      <c r="W551" s="93"/>
      <c r="X551" s="93"/>
      <c r="Y551" s="93"/>
      <c r="Z551" s="93"/>
      <c r="AA551" s="93"/>
      <c r="AB551" s="93"/>
      <c r="AC551" s="93">
        <f t="shared" si="254"/>
        <v>5</v>
      </c>
      <c r="AD551" s="93">
        <f t="shared" si="255"/>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3"/>
        <v>0</v>
      </c>
      <c r="W552" s="93"/>
      <c r="X552" s="93"/>
      <c r="Y552" s="93"/>
      <c r="Z552" s="93"/>
      <c r="AA552" s="93"/>
      <c r="AB552" s="93"/>
      <c r="AC552" s="93">
        <f t="shared" si="254"/>
        <v>6</v>
      </c>
      <c r="AD552" s="93">
        <f t="shared" si="255"/>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3"/>
        <v>0</v>
      </c>
      <c r="W553" s="93"/>
      <c r="X553" s="93"/>
      <c r="Y553" s="93"/>
      <c r="Z553" s="93"/>
      <c r="AA553" s="93"/>
      <c r="AB553" s="93"/>
      <c r="AC553" s="93">
        <f t="shared" si="254"/>
        <v>6</v>
      </c>
      <c r="AD553" s="93">
        <f t="shared" si="255"/>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3"/>
        <v>0</v>
      </c>
      <c r="W554" s="93"/>
      <c r="X554" s="93"/>
      <c r="Y554" s="93"/>
      <c r="Z554" s="93"/>
      <c r="AA554" s="93"/>
      <c r="AB554" s="93"/>
      <c r="AC554" s="93">
        <f t="shared" si="254"/>
        <v>6</v>
      </c>
      <c r="AD554" s="93">
        <f t="shared" si="255"/>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3"/>
        <v>0.05</v>
      </c>
      <c r="W555" s="93"/>
      <c r="X555" s="93"/>
      <c r="Y555" s="93"/>
      <c r="Z555" s="93"/>
      <c r="AA555" s="93"/>
      <c r="AB555" s="93"/>
      <c r="AC555" s="93">
        <f t="shared" si="254"/>
        <v>6</v>
      </c>
      <c r="AD555" s="93">
        <f t="shared" si="255"/>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3"/>
        <v>0.1</v>
      </c>
      <c r="W556" s="93"/>
      <c r="X556" s="93"/>
      <c r="Y556" s="93"/>
      <c r="Z556" s="93"/>
      <c r="AA556" s="93"/>
      <c r="AB556" s="93"/>
      <c r="AC556" s="93">
        <f t="shared" si="254"/>
        <v>6</v>
      </c>
      <c r="AD556" s="93">
        <f t="shared" si="255"/>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3"/>
        <v>0</v>
      </c>
      <c r="W557" s="93"/>
      <c r="X557" s="93"/>
      <c r="Y557" s="93"/>
      <c r="Z557" s="93"/>
      <c r="AA557" s="93"/>
      <c r="AB557" s="93"/>
      <c r="AC557" s="93">
        <f t="shared" si="254"/>
        <v>6</v>
      </c>
      <c r="AD557" s="93">
        <f t="shared" si="255"/>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3"/>
        <v>0</v>
      </c>
      <c r="W558" s="93"/>
      <c r="X558" s="93"/>
      <c r="Y558" s="93"/>
      <c r="Z558" s="93"/>
      <c r="AA558" s="93"/>
      <c r="AB558" s="93"/>
      <c r="AC558" s="93">
        <f t="shared" si="254"/>
        <v>6</v>
      </c>
      <c r="AD558" s="93">
        <f t="shared" si="255"/>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3"/>
        <v>0</v>
      </c>
      <c r="W559" s="93"/>
      <c r="X559" s="93"/>
      <c r="Y559" s="93"/>
      <c r="Z559" s="93"/>
      <c r="AA559" s="93"/>
      <c r="AB559" s="93"/>
      <c r="AC559" s="93">
        <f t="shared" si="254"/>
        <v>6</v>
      </c>
      <c r="AD559" s="93">
        <f t="shared" si="255"/>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3"/>
        <v>0</v>
      </c>
      <c r="W560" s="93"/>
      <c r="X560" s="93"/>
      <c r="Y560" s="93"/>
      <c r="Z560" s="93"/>
      <c r="AA560" s="93"/>
      <c r="AB560" s="93"/>
      <c r="AC560" s="93">
        <f t="shared" si="254"/>
        <v>6</v>
      </c>
      <c r="AD560" s="93">
        <f t="shared" si="255"/>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3"/>
        <v>0</v>
      </c>
      <c r="W561" s="93"/>
      <c r="X561" s="93"/>
      <c r="Y561" s="93"/>
      <c r="Z561" s="93"/>
      <c r="AA561" s="93"/>
      <c r="AB561" s="93"/>
      <c r="AC561" s="93">
        <f t="shared" si="254"/>
        <v>6</v>
      </c>
      <c r="AD561" s="93">
        <f t="shared" si="255"/>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3"/>
        <v>0</v>
      </c>
      <c r="W562" s="93"/>
      <c r="X562" s="93"/>
      <c r="Y562" s="93"/>
      <c r="Z562" s="93"/>
      <c r="AA562" s="93"/>
      <c r="AB562" s="93"/>
      <c r="AC562" s="93">
        <f t="shared" si="254"/>
        <v>7</v>
      </c>
      <c r="AD562" s="93">
        <f t="shared" si="255"/>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3"/>
        <v>0</v>
      </c>
      <c r="W563" s="93"/>
      <c r="X563" s="93"/>
      <c r="Y563" s="93"/>
      <c r="Z563" s="93"/>
      <c r="AA563" s="93"/>
      <c r="AB563" s="93"/>
      <c r="AC563" s="93">
        <f t="shared" si="254"/>
        <v>7</v>
      </c>
      <c r="AD563" s="93">
        <f t="shared" si="255"/>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3"/>
        <v>0</v>
      </c>
      <c r="W564" s="93"/>
      <c r="X564" s="93"/>
      <c r="Y564" s="93"/>
      <c r="Z564" s="93"/>
      <c r="AA564" s="93"/>
      <c r="AB564" s="93"/>
      <c r="AC564" s="93">
        <f t="shared" si="254"/>
        <v>7</v>
      </c>
      <c r="AD564" s="93">
        <f t="shared" si="255"/>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3"/>
        <v>0.05</v>
      </c>
      <c r="W565" s="93"/>
      <c r="X565" s="93"/>
      <c r="Y565" s="93"/>
      <c r="Z565" s="93"/>
      <c r="AA565" s="93"/>
      <c r="AB565" s="93"/>
      <c r="AC565" s="93">
        <f t="shared" si="254"/>
        <v>7</v>
      </c>
      <c r="AD565" s="93">
        <f t="shared" si="255"/>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3"/>
        <v>0.1</v>
      </c>
      <c r="W566" s="93"/>
      <c r="X566" s="93"/>
      <c r="Y566" s="93"/>
      <c r="Z566" s="93"/>
      <c r="AA566" s="93"/>
      <c r="AB566" s="93"/>
      <c r="AC566" s="93">
        <f t="shared" si="254"/>
        <v>7</v>
      </c>
      <c r="AD566" s="93">
        <f t="shared" si="255"/>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6">V557</f>
        <v>0</v>
      </c>
      <c r="W567" s="93"/>
      <c r="X567" s="93"/>
      <c r="Y567" s="93"/>
      <c r="Z567" s="93"/>
      <c r="AA567" s="93"/>
      <c r="AB567" s="93"/>
      <c r="AC567" s="93">
        <f t="shared" ref="AC567:AC591" si="257">AC557+1</f>
        <v>7</v>
      </c>
      <c r="AD567" s="93">
        <f t="shared" ref="AD567:AD591" si="258">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6"/>
        <v>0</v>
      </c>
      <c r="W568" s="93"/>
      <c r="X568" s="93"/>
      <c r="Y568" s="93"/>
      <c r="Z568" s="93"/>
      <c r="AA568" s="93"/>
      <c r="AB568" s="93"/>
      <c r="AC568" s="93">
        <f t="shared" si="257"/>
        <v>7</v>
      </c>
      <c r="AD568" s="93">
        <f t="shared" si="258"/>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6"/>
        <v>0</v>
      </c>
      <c r="W569" s="93"/>
      <c r="X569" s="93"/>
      <c r="Y569" s="93"/>
      <c r="Z569" s="93"/>
      <c r="AA569" s="93"/>
      <c r="AB569" s="93"/>
      <c r="AC569" s="93">
        <f t="shared" si="257"/>
        <v>7</v>
      </c>
      <c r="AD569" s="93">
        <f t="shared" si="258"/>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6"/>
        <v>0</v>
      </c>
      <c r="W570" s="93"/>
      <c r="X570" s="93"/>
      <c r="Y570" s="93"/>
      <c r="Z570" s="93"/>
      <c r="AA570" s="93"/>
      <c r="AB570" s="93"/>
      <c r="AC570" s="93">
        <f t="shared" si="257"/>
        <v>7</v>
      </c>
      <c r="AD570" s="93">
        <f t="shared" si="258"/>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6"/>
        <v>0</v>
      </c>
      <c r="W571" s="93"/>
      <c r="X571" s="93"/>
      <c r="Y571" s="93"/>
      <c r="Z571" s="93"/>
      <c r="AA571" s="93"/>
      <c r="AB571" s="93"/>
      <c r="AC571" s="93">
        <f t="shared" si="257"/>
        <v>7</v>
      </c>
      <c r="AD571" s="93">
        <f t="shared" si="258"/>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6"/>
        <v>0</v>
      </c>
      <c r="W572" s="93"/>
      <c r="X572" s="93"/>
      <c r="Y572" s="93"/>
      <c r="Z572" s="93"/>
      <c r="AA572" s="93"/>
      <c r="AB572" s="93"/>
      <c r="AC572" s="93">
        <f t="shared" si="257"/>
        <v>8</v>
      </c>
      <c r="AD572" s="93">
        <f t="shared" si="258"/>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6"/>
        <v>0</v>
      </c>
      <c r="W573" s="93"/>
      <c r="X573" s="93"/>
      <c r="Y573" s="93"/>
      <c r="Z573" s="93"/>
      <c r="AA573" s="93"/>
      <c r="AB573" s="93"/>
      <c r="AC573" s="93">
        <f t="shared" si="257"/>
        <v>8</v>
      </c>
      <c r="AD573" s="93">
        <f t="shared" si="258"/>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6"/>
        <v>0</v>
      </c>
      <c r="W574" s="93"/>
      <c r="X574" s="93"/>
      <c r="Y574" s="93"/>
      <c r="Z574" s="93"/>
      <c r="AA574" s="93"/>
      <c r="AB574" s="93"/>
      <c r="AC574" s="93">
        <f t="shared" si="257"/>
        <v>8</v>
      </c>
      <c r="AD574" s="93">
        <f t="shared" si="258"/>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6"/>
        <v>0.05</v>
      </c>
      <c r="W575" s="93"/>
      <c r="X575" s="93"/>
      <c r="Y575" s="93"/>
      <c r="Z575" s="93"/>
      <c r="AA575" s="93"/>
      <c r="AB575" s="93"/>
      <c r="AC575" s="93">
        <f t="shared" si="257"/>
        <v>8</v>
      </c>
      <c r="AD575" s="93">
        <f t="shared" si="258"/>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6"/>
        <v>0.1</v>
      </c>
      <c r="W576" s="93"/>
      <c r="X576" s="93"/>
      <c r="Y576" s="93"/>
      <c r="Z576" s="93"/>
      <c r="AA576" s="93"/>
      <c r="AB576" s="93"/>
      <c r="AC576" s="93">
        <f t="shared" si="257"/>
        <v>8</v>
      </c>
      <c r="AD576" s="93">
        <f t="shared" si="258"/>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6"/>
        <v>0</v>
      </c>
      <c r="W577" s="93"/>
      <c r="X577" s="93"/>
      <c r="Y577" s="93"/>
      <c r="Z577" s="93"/>
      <c r="AA577" s="93"/>
      <c r="AB577" s="93"/>
      <c r="AC577" s="93">
        <f t="shared" si="257"/>
        <v>8</v>
      </c>
      <c r="AD577" s="93">
        <f t="shared" si="258"/>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6"/>
        <v>0</v>
      </c>
      <c r="W578" s="93"/>
      <c r="X578" s="93"/>
      <c r="Y578" s="93"/>
      <c r="Z578" s="93"/>
      <c r="AA578" s="93"/>
      <c r="AB578" s="93"/>
      <c r="AC578" s="93">
        <f t="shared" si="257"/>
        <v>8</v>
      </c>
      <c r="AD578" s="93">
        <f t="shared" si="258"/>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6"/>
        <v>0</v>
      </c>
      <c r="W579" s="93"/>
      <c r="X579" s="93"/>
      <c r="Y579" s="93"/>
      <c r="Z579" s="93"/>
      <c r="AA579" s="93"/>
      <c r="AB579" s="93"/>
      <c r="AC579" s="93">
        <f t="shared" si="257"/>
        <v>8</v>
      </c>
      <c r="AD579" s="93">
        <f t="shared" si="258"/>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6"/>
        <v>0</v>
      </c>
      <c r="W580" s="93"/>
      <c r="X580" s="93"/>
      <c r="Y580" s="93"/>
      <c r="Z580" s="93"/>
      <c r="AA580" s="93"/>
      <c r="AB580" s="93"/>
      <c r="AC580" s="93">
        <f t="shared" si="257"/>
        <v>8</v>
      </c>
      <c r="AD580" s="93">
        <f t="shared" si="258"/>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6"/>
        <v>0</v>
      </c>
      <c r="W581" s="93"/>
      <c r="X581" s="93"/>
      <c r="Y581" s="93"/>
      <c r="Z581" s="93"/>
      <c r="AA581" s="93"/>
      <c r="AB581" s="93"/>
      <c r="AC581" s="93">
        <f t="shared" si="257"/>
        <v>8</v>
      </c>
      <c r="AD581" s="93">
        <f t="shared" si="258"/>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6"/>
        <v>0</v>
      </c>
      <c r="W582" s="93"/>
      <c r="X582" s="93"/>
      <c r="Y582" s="93"/>
      <c r="Z582" s="93"/>
      <c r="AA582" s="93"/>
      <c r="AB582" s="93"/>
      <c r="AC582" s="93">
        <f t="shared" si="257"/>
        <v>9</v>
      </c>
      <c r="AD582" s="93">
        <f t="shared" si="258"/>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6"/>
        <v>0</v>
      </c>
      <c r="W583" s="93"/>
      <c r="X583" s="93"/>
      <c r="Y583" s="93"/>
      <c r="Z583" s="93"/>
      <c r="AA583" s="93"/>
      <c r="AB583" s="93"/>
      <c r="AC583" s="93">
        <f t="shared" si="257"/>
        <v>9</v>
      </c>
      <c r="AD583" s="93">
        <f t="shared" si="258"/>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6"/>
        <v>0</v>
      </c>
      <c r="W584" s="93"/>
      <c r="X584" s="93"/>
      <c r="Y584" s="93"/>
      <c r="Z584" s="93"/>
      <c r="AA584" s="93"/>
      <c r="AB584" s="93"/>
      <c r="AC584" s="93">
        <f t="shared" si="257"/>
        <v>9</v>
      </c>
      <c r="AD584" s="93">
        <f t="shared" si="258"/>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6"/>
        <v>0.05</v>
      </c>
      <c r="W585" s="93"/>
      <c r="X585" s="93"/>
      <c r="Y585" s="93"/>
      <c r="Z585" s="93"/>
      <c r="AA585" s="93"/>
      <c r="AB585" s="93"/>
      <c r="AC585" s="93">
        <f t="shared" si="257"/>
        <v>9</v>
      </c>
      <c r="AD585" s="93">
        <f t="shared" si="258"/>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6"/>
        <v>0.1</v>
      </c>
      <c r="W586" s="93"/>
      <c r="X586" s="93"/>
      <c r="Y586" s="93"/>
      <c r="Z586" s="93"/>
      <c r="AA586" s="93"/>
      <c r="AB586" s="93"/>
      <c r="AC586" s="93">
        <f t="shared" si="257"/>
        <v>9</v>
      </c>
      <c r="AD586" s="93">
        <f t="shared" si="258"/>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6"/>
        <v>0</v>
      </c>
      <c r="W587" s="93"/>
      <c r="X587" s="93"/>
      <c r="Y587" s="93"/>
      <c r="Z587" s="93"/>
      <c r="AA587" s="93"/>
      <c r="AB587" s="93"/>
      <c r="AC587" s="93">
        <f t="shared" si="257"/>
        <v>9</v>
      </c>
      <c r="AD587" s="93">
        <f t="shared" si="258"/>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6"/>
        <v>0</v>
      </c>
      <c r="W588" s="93"/>
      <c r="X588" s="93"/>
      <c r="Y588" s="93"/>
      <c r="Z588" s="93"/>
      <c r="AA588" s="93"/>
      <c r="AB588" s="93"/>
      <c r="AC588" s="93">
        <f t="shared" si="257"/>
        <v>9</v>
      </c>
      <c r="AD588" s="93">
        <f t="shared" si="258"/>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6"/>
        <v>0</v>
      </c>
      <c r="W589" s="93"/>
      <c r="X589" s="93"/>
      <c r="Y589" s="93"/>
      <c r="Z589" s="93"/>
      <c r="AA589" s="93"/>
      <c r="AB589" s="93"/>
      <c r="AC589" s="93">
        <f t="shared" si="257"/>
        <v>9</v>
      </c>
      <c r="AD589" s="93">
        <f t="shared" si="258"/>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6"/>
        <v>0</v>
      </c>
      <c r="W590" s="93"/>
      <c r="X590" s="93"/>
      <c r="Y590" s="93"/>
      <c r="Z590" s="93"/>
      <c r="AA590" s="93"/>
      <c r="AB590" s="93"/>
      <c r="AC590" s="93">
        <f t="shared" si="257"/>
        <v>9</v>
      </c>
      <c r="AD590" s="93">
        <f t="shared" si="258"/>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4" hidden="1" customHeight="1" outlineLevel="2" x14ac:dyDescent="0.3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6"/>
        <v>0</v>
      </c>
      <c r="W591" s="93"/>
      <c r="X591" s="93"/>
      <c r="Y591" s="93"/>
      <c r="Z591" s="93"/>
      <c r="AA591" s="93"/>
      <c r="AB591" s="93"/>
      <c r="AC591" s="93">
        <f t="shared" si="257"/>
        <v>9</v>
      </c>
      <c r="AD591" s="93">
        <f t="shared" si="258"/>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4" hidden="1" customHeight="1" outlineLevel="1" collapsed="1" x14ac:dyDescent="0.35">
      <c r="A598" s="104"/>
      <c r="B598" s="97"/>
      <c r="C598" s="12"/>
      <c r="D598" s="12">
        <v>0</v>
      </c>
      <c r="E598" s="12" t="s">
        <v>1</v>
      </c>
      <c r="F598" s="71"/>
      <c r="G598" s="72" t="s">
        <v>1078</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63" t="s">
        <v>1079</v>
      </c>
      <c r="H599" s="963"/>
      <c r="I599" s="963"/>
      <c r="J599" s="963"/>
      <c r="K599" s="963"/>
      <c r="L599" s="963"/>
      <c r="M599" s="963"/>
      <c r="N599" s="963"/>
      <c r="O599" s="963"/>
      <c r="P599" s="963"/>
      <c r="Q599" s="963"/>
      <c r="R599" s="96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9">K$145</f>
        <v>z0</v>
      </c>
      <c r="O605" s="23" t="str">
        <f t="shared" si="259"/>
        <v>z1</v>
      </c>
      <c r="P605" s="23" t="str">
        <f t="shared" si="259"/>
        <v>z2</v>
      </c>
      <c r="Q605" s="23" t="str">
        <f t="shared" si="259"/>
        <v>z3</v>
      </c>
      <c r="R605" s="23" t="str">
        <f t="shared" si="259"/>
        <v>z4</v>
      </c>
      <c r="S605" s="23" t="str">
        <f t="shared" si="259"/>
        <v>z5</v>
      </c>
      <c r="T605" s="23" t="str">
        <f t="shared" si="259"/>
        <v>z6</v>
      </c>
      <c r="U605" s="23" t="str">
        <f t="shared" si="259"/>
        <v>z7</v>
      </c>
      <c r="V605" s="23" t="str">
        <f t="shared" si="259"/>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1080</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88"/>
      <c r="I609" s="101" t="s">
        <v>1081</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1" x14ac:dyDescent="0.3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H628" s="106" t="s">
        <v>829</v>
      </c>
      <c r="I628" s="101" t="s">
        <v>389</v>
      </c>
      <c r="J628" s="111">
        <v>0.72</v>
      </c>
      <c r="K628" s="576">
        <v>5.5E-2</v>
      </c>
      <c r="L628" s="99">
        <v>400</v>
      </c>
      <c r="M628" s="87"/>
      <c r="N628" s="577">
        <f t="shared" ref="N628:N659" si="260">$J628+$K628/2</f>
        <v>0.74749999999999994</v>
      </c>
      <c r="P628" s="577">
        <f t="shared" ref="P628:P659" si="261">$J628-$K628/2</f>
        <v>0.6925</v>
      </c>
      <c r="S628" s="578">
        <f t="shared" ref="S628:S659" si="262">MAX($J492:$R492)+$T492</f>
        <v>0.72000000000000008</v>
      </c>
      <c r="T628" s="578">
        <f t="shared" ref="T628:T659" si="263">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390</v>
      </c>
      <c r="J629" s="111">
        <v>0.72</v>
      </c>
      <c r="K629" s="576">
        <v>5.5E-2</v>
      </c>
      <c r="L629" s="99">
        <v>400</v>
      </c>
      <c r="M629" s="87"/>
      <c r="N629" s="577">
        <f t="shared" si="260"/>
        <v>0.74749999999999994</v>
      </c>
      <c r="P629" s="577">
        <f t="shared" si="261"/>
        <v>0.6925</v>
      </c>
      <c r="S629" s="578">
        <f t="shared" si="262"/>
        <v>0.72000000000000008</v>
      </c>
      <c r="T629" s="578">
        <f t="shared" si="263"/>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391</v>
      </c>
      <c r="J630" s="111">
        <v>0.72</v>
      </c>
      <c r="K630" s="576">
        <v>5.5E-2</v>
      </c>
      <c r="L630" s="99">
        <v>800</v>
      </c>
      <c r="M630" s="87"/>
      <c r="N630" s="577">
        <f t="shared" si="260"/>
        <v>0.74749999999999994</v>
      </c>
      <c r="P630" s="577">
        <f t="shared" si="261"/>
        <v>0.6925</v>
      </c>
      <c r="S630" s="578">
        <f t="shared" si="262"/>
        <v>0.72000000000000008</v>
      </c>
      <c r="T630" s="578">
        <f t="shared" si="263"/>
        <v>0.72000000000000008</v>
      </c>
      <c r="V630" s="98">
        <v>0.06</v>
      </c>
      <c r="AC630" s="88">
        <f t="shared" ref="AC630:AC637" si="264">AC629</f>
        <v>0</v>
      </c>
      <c r="AD630" s="88">
        <f t="shared" ref="AD630:AD637" si="265">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392</v>
      </c>
      <c r="J631" s="111">
        <v>0.72</v>
      </c>
      <c r="K631" s="576">
        <v>5.5E-2</v>
      </c>
      <c r="L631" s="99">
        <v>2000</v>
      </c>
      <c r="M631" s="87"/>
      <c r="N631" s="577">
        <f t="shared" si="260"/>
        <v>0.74749999999999994</v>
      </c>
      <c r="P631" s="577">
        <f t="shared" si="261"/>
        <v>0.6925</v>
      </c>
      <c r="S631" s="578">
        <f t="shared" si="262"/>
        <v>0.72000000000000008</v>
      </c>
      <c r="T631" s="578">
        <f t="shared" si="263"/>
        <v>0.67</v>
      </c>
      <c r="V631" s="98">
        <v>0.06</v>
      </c>
      <c r="AC631" s="88">
        <f t="shared" si="264"/>
        <v>0</v>
      </c>
      <c r="AD631" s="88">
        <f t="shared" si="265"/>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393</v>
      </c>
      <c r="J632" s="111">
        <v>0.68</v>
      </c>
      <c r="K632" s="576">
        <v>0.125</v>
      </c>
      <c r="L632" s="99">
        <v>2990</v>
      </c>
      <c r="M632" s="87"/>
      <c r="N632" s="577">
        <f t="shared" si="260"/>
        <v>0.74250000000000005</v>
      </c>
      <c r="P632" s="577">
        <f t="shared" si="261"/>
        <v>0.61750000000000005</v>
      </c>
      <c r="S632" s="578">
        <f t="shared" si="262"/>
        <v>0.72</v>
      </c>
      <c r="T632" s="578">
        <f t="shared" si="263"/>
        <v>0.62</v>
      </c>
      <c r="V632" s="98">
        <v>0.06</v>
      </c>
      <c r="AC632" s="88">
        <f t="shared" si="264"/>
        <v>0</v>
      </c>
      <c r="AD632" s="88">
        <f t="shared" si="265"/>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394</v>
      </c>
      <c r="J633" s="111">
        <v>0.66</v>
      </c>
      <c r="K633" s="576">
        <v>0.105</v>
      </c>
      <c r="L633" s="99">
        <v>3800</v>
      </c>
      <c r="M633" s="87"/>
      <c r="N633" s="577">
        <f t="shared" si="260"/>
        <v>0.71250000000000002</v>
      </c>
      <c r="P633" s="577">
        <f t="shared" si="261"/>
        <v>0.60750000000000004</v>
      </c>
      <c r="S633" s="578">
        <f t="shared" si="262"/>
        <v>0.63500000000000001</v>
      </c>
      <c r="T633" s="578">
        <f t="shared" si="263"/>
        <v>0.63500000000000001</v>
      </c>
      <c r="V633" s="98">
        <v>0.06</v>
      </c>
      <c r="AC633" s="88">
        <f t="shared" si="264"/>
        <v>0</v>
      </c>
      <c r="AD633" s="88">
        <f t="shared" si="265"/>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395</v>
      </c>
      <c r="J634" s="111">
        <v>0.61</v>
      </c>
      <c r="K634" s="576">
        <v>0.105</v>
      </c>
      <c r="L634" s="99">
        <v>2500</v>
      </c>
      <c r="M634" s="87"/>
      <c r="N634" s="577">
        <f t="shared" si="260"/>
        <v>0.66249999999999998</v>
      </c>
      <c r="P634" s="577">
        <f t="shared" si="261"/>
        <v>0.5575</v>
      </c>
      <c r="S634" s="578">
        <f t="shared" si="262"/>
        <v>0.61</v>
      </c>
      <c r="T634" s="578">
        <f t="shared" si="263"/>
        <v>0.61</v>
      </c>
      <c r="V634" s="98">
        <v>0.06</v>
      </c>
      <c r="AC634" s="88">
        <f t="shared" si="264"/>
        <v>0</v>
      </c>
      <c r="AD634" s="88">
        <f t="shared" si="265"/>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396</v>
      </c>
      <c r="J635" s="111">
        <v>0.56999999999999995</v>
      </c>
      <c r="K635" s="576">
        <v>8.5000000000000006E-2</v>
      </c>
      <c r="L635" s="99">
        <v>1500</v>
      </c>
      <c r="M635" s="87"/>
      <c r="N635" s="577">
        <f t="shared" si="260"/>
        <v>0.61249999999999993</v>
      </c>
      <c r="P635" s="577">
        <f t="shared" si="261"/>
        <v>0.52749999999999997</v>
      </c>
      <c r="S635" s="578">
        <f t="shared" si="262"/>
        <v>0.6</v>
      </c>
      <c r="T635" s="578">
        <f t="shared" si="263"/>
        <v>0.6</v>
      </c>
      <c r="V635" s="98">
        <v>0.06</v>
      </c>
      <c r="AC635" s="88">
        <f t="shared" si="264"/>
        <v>0</v>
      </c>
      <c r="AD635" s="88">
        <f t="shared" si="265"/>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397</v>
      </c>
      <c r="J636" s="111">
        <v>0.54</v>
      </c>
      <c r="K636" s="576">
        <v>0.06</v>
      </c>
      <c r="L636" s="99">
        <v>800</v>
      </c>
      <c r="M636" s="87"/>
      <c r="N636" s="577">
        <f t="shared" si="260"/>
        <v>0.57000000000000006</v>
      </c>
      <c r="P636" s="577">
        <f t="shared" si="261"/>
        <v>0.51</v>
      </c>
      <c r="S636" s="578">
        <f t="shared" si="262"/>
        <v>0.58000000000000007</v>
      </c>
      <c r="T636" s="578">
        <f t="shared" si="263"/>
        <v>0.58000000000000007</v>
      </c>
      <c r="V636" s="98">
        <v>0.06</v>
      </c>
      <c r="AC636" s="88">
        <f t="shared" si="264"/>
        <v>0</v>
      </c>
      <c r="AD636" s="88">
        <f t="shared" si="265"/>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1" x14ac:dyDescent="0.35">
      <c r="A637" s="104"/>
      <c r="B637" s="97"/>
      <c r="C637" s="17"/>
      <c r="D637" s="17"/>
      <c r="E637" s="17"/>
      <c r="F637" s="13"/>
      <c r="I637" s="101" t="s">
        <v>398</v>
      </c>
      <c r="J637" s="139">
        <v>0.52</v>
      </c>
      <c r="K637" s="576">
        <v>0.04</v>
      </c>
      <c r="L637" s="99">
        <v>650</v>
      </c>
      <c r="M637" s="87"/>
      <c r="N637" s="577">
        <f t="shared" si="260"/>
        <v>0.54</v>
      </c>
      <c r="P637" s="577">
        <f t="shared" si="261"/>
        <v>0.5</v>
      </c>
      <c r="S637" s="578">
        <f t="shared" si="262"/>
        <v>0.55000000000000004</v>
      </c>
      <c r="T637" s="578">
        <f t="shared" si="263"/>
        <v>0.55000000000000004</v>
      </c>
      <c r="V637" s="126">
        <v>0.06</v>
      </c>
      <c r="AC637" s="88">
        <f t="shared" si="264"/>
        <v>0</v>
      </c>
      <c r="AD637" s="88">
        <f t="shared" si="265"/>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H638" s="106" t="s">
        <v>402</v>
      </c>
      <c r="I638" s="101" t="s">
        <v>389</v>
      </c>
      <c r="J638" s="111">
        <v>0.68</v>
      </c>
      <c r="K638" s="576">
        <v>0.05</v>
      </c>
      <c r="L638" s="99">
        <v>150</v>
      </c>
      <c r="M638" s="87"/>
      <c r="N638" s="244">
        <f t="shared" si="260"/>
        <v>0.70500000000000007</v>
      </c>
      <c r="P638" s="244">
        <f t="shared" si="261"/>
        <v>0.65500000000000003</v>
      </c>
      <c r="S638" s="578">
        <f t="shared" si="262"/>
        <v>0.68</v>
      </c>
      <c r="T638" s="578">
        <f t="shared" si="263"/>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390</v>
      </c>
      <c r="J639" s="111">
        <v>0.68</v>
      </c>
      <c r="K639" s="576">
        <v>0.05</v>
      </c>
      <c r="L639" s="99">
        <v>100</v>
      </c>
      <c r="M639" s="87"/>
      <c r="N639" s="244">
        <f t="shared" si="260"/>
        <v>0.70500000000000007</v>
      </c>
      <c r="P639" s="244">
        <f t="shared" si="261"/>
        <v>0.65500000000000003</v>
      </c>
      <c r="S639" s="578">
        <f t="shared" si="262"/>
        <v>0.68</v>
      </c>
      <c r="T639" s="578">
        <f t="shared" si="263"/>
        <v>0.68</v>
      </c>
      <c r="AC639" s="88">
        <f t="shared" ref="AC639:AC702" si="266">AC629+1</f>
        <v>1</v>
      </c>
      <c r="AD639" s="88">
        <f t="shared" ref="AD639:AD702" si="267">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391</v>
      </c>
      <c r="J640" s="111">
        <v>0.68</v>
      </c>
      <c r="K640" s="576">
        <v>0.05</v>
      </c>
      <c r="L640" s="99">
        <v>200</v>
      </c>
      <c r="M640" s="87"/>
      <c r="N640" s="244">
        <f t="shared" si="260"/>
        <v>0.70500000000000007</v>
      </c>
      <c r="P640" s="244">
        <f t="shared" si="261"/>
        <v>0.65500000000000003</v>
      </c>
      <c r="S640" s="578">
        <f t="shared" si="262"/>
        <v>0.68</v>
      </c>
      <c r="T640" s="578">
        <f t="shared" si="263"/>
        <v>0.68</v>
      </c>
      <c r="AC640" s="88">
        <f t="shared" si="266"/>
        <v>1</v>
      </c>
      <c r="AD640" s="88">
        <f t="shared" si="267"/>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392</v>
      </c>
      <c r="J641" s="111">
        <v>0.68</v>
      </c>
      <c r="K641" s="576">
        <v>0.05</v>
      </c>
      <c r="L641" s="99">
        <v>300</v>
      </c>
      <c r="M641" s="87"/>
      <c r="N641" s="244">
        <f t="shared" si="260"/>
        <v>0.70500000000000007</v>
      </c>
      <c r="P641" s="244">
        <f t="shared" si="261"/>
        <v>0.65500000000000003</v>
      </c>
      <c r="S641" s="578">
        <f t="shared" si="262"/>
        <v>0.68</v>
      </c>
      <c r="T641" s="578">
        <f t="shared" si="263"/>
        <v>0.6</v>
      </c>
      <c r="AC641" s="88">
        <f t="shared" si="266"/>
        <v>1</v>
      </c>
      <c r="AD641" s="88">
        <f t="shared" si="267"/>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393</v>
      </c>
      <c r="J642" s="111">
        <v>0.67</v>
      </c>
      <c r="K642" s="576">
        <v>0.1</v>
      </c>
      <c r="L642" s="99">
        <v>1000</v>
      </c>
      <c r="M642" s="87"/>
      <c r="N642" s="244">
        <f t="shared" si="260"/>
        <v>0.72000000000000008</v>
      </c>
      <c r="P642" s="244">
        <f t="shared" si="261"/>
        <v>0.62</v>
      </c>
      <c r="S642" s="578">
        <f t="shared" si="262"/>
        <v>0.66999999999999993</v>
      </c>
      <c r="T642" s="578">
        <f t="shared" si="263"/>
        <v>0.52</v>
      </c>
      <c r="AC642" s="88">
        <f t="shared" si="266"/>
        <v>1</v>
      </c>
      <c r="AD642" s="88">
        <f t="shared" si="267"/>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394</v>
      </c>
      <c r="J643" s="111">
        <v>0.6</v>
      </c>
      <c r="K643" s="576">
        <v>0.15</v>
      </c>
      <c r="L643" s="99">
        <v>4000</v>
      </c>
      <c r="M643" s="87"/>
      <c r="N643" s="244">
        <f t="shared" si="260"/>
        <v>0.67499999999999993</v>
      </c>
      <c r="P643" s="244">
        <f t="shared" si="261"/>
        <v>0.52500000000000002</v>
      </c>
      <c r="S643" s="578">
        <f t="shared" si="262"/>
        <v>0.56499999999999995</v>
      </c>
      <c r="T643" s="578">
        <f t="shared" si="263"/>
        <v>0.42999999999999994</v>
      </c>
      <c r="AC643" s="88">
        <f t="shared" si="266"/>
        <v>1</v>
      </c>
      <c r="AD643" s="88">
        <f t="shared" si="267"/>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395</v>
      </c>
      <c r="J644" s="111">
        <v>0.56999999999999995</v>
      </c>
      <c r="K644" s="576">
        <v>0.15</v>
      </c>
      <c r="L644" s="99">
        <v>3500</v>
      </c>
      <c r="M644" s="87"/>
      <c r="N644" s="244">
        <f t="shared" si="260"/>
        <v>0.64499999999999991</v>
      </c>
      <c r="P644" s="244">
        <f t="shared" si="261"/>
        <v>0.49499999999999994</v>
      </c>
      <c r="S644" s="578">
        <f t="shared" si="262"/>
        <v>0.53999999999999992</v>
      </c>
      <c r="T644" s="578">
        <f t="shared" si="263"/>
        <v>0.53999999999999992</v>
      </c>
      <c r="AC644" s="88">
        <f t="shared" si="266"/>
        <v>1</v>
      </c>
      <c r="AD644" s="88">
        <f t="shared" si="267"/>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396</v>
      </c>
      <c r="J645" s="111">
        <v>0.54</v>
      </c>
      <c r="K645" s="576">
        <v>0.1</v>
      </c>
      <c r="L645" s="99">
        <v>2200</v>
      </c>
      <c r="M645" s="87"/>
      <c r="N645" s="244">
        <f t="shared" si="260"/>
        <v>0.59000000000000008</v>
      </c>
      <c r="P645" s="244">
        <f t="shared" si="261"/>
        <v>0.49000000000000005</v>
      </c>
      <c r="S645" s="578">
        <f t="shared" si="262"/>
        <v>0.57999999999999996</v>
      </c>
      <c r="T645" s="578">
        <f t="shared" si="263"/>
        <v>0.52999999999999992</v>
      </c>
      <c r="AC645" s="88">
        <f t="shared" si="266"/>
        <v>1</v>
      </c>
      <c r="AD645" s="88">
        <f t="shared" si="267"/>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397</v>
      </c>
      <c r="J646" s="111">
        <v>0.52</v>
      </c>
      <c r="K646" s="576">
        <v>7.0000000000000007E-2</v>
      </c>
      <c r="L646" s="99">
        <v>1200</v>
      </c>
      <c r="M646" s="87"/>
      <c r="N646" s="244">
        <f t="shared" si="260"/>
        <v>0.55500000000000005</v>
      </c>
      <c r="P646" s="244">
        <f t="shared" si="261"/>
        <v>0.48499999999999999</v>
      </c>
      <c r="S646" s="578">
        <f t="shared" si="262"/>
        <v>0.57999999999999996</v>
      </c>
      <c r="T646" s="578">
        <f t="shared" si="263"/>
        <v>0.56999999999999995</v>
      </c>
      <c r="AC646" s="88">
        <f t="shared" si="266"/>
        <v>1</v>
      </c>
      <c r="AD646" s="88">
        <f t="shared" si="267"/>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398</v>
      </c>
      <c r="J647" s="139">
        <v>0.5</v>
      </c>
      <c r="K647" s="576">
        <v>0.05</v>
      </c>
      <c r="L647" s="99">
        <v>850</v>
      </c>
      <c r="M647" s="87"/>
      <c r="N647" s="244">
        <f t="shared" si="260"/>
        <v>0.52500000000000002</v>
      </c>
      <c r="P647" s="244">
        <f t="shared" si="261"/>
        <v>0.47499999999999998</v>
      </c>
      <c r="S647" s="578">
        <f t="shared" si="262"/>
        <v>0.55000000000000004</v>
      </c>
      <c r="T647" s="578">
        <f t="shared" si="263"/>
        <v>0.55000000000000004</v>
      </c>
      <c r="AC647" s="88">
        <f t="shared" si="266"/>
        <v>1</v>
      </c>
      <c r="AD647" s="88">
        <f t="shared" si="267"/>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H648" s="106" t="s">
        <v>800</v>
      </c>
      <c r="I648" s="101" t="s">
        <v>389</v>
      </c>
      <c r="J648" s="111">
        <v>0.68</v>
      </c>
      <c r="K648" s="576">
        <v>0.05</v>
      </c>
      <c r="L648" s="99">
        <v>150</v>
      </c>
      <c r="M648" s="87"/>
      <c r="N648" s="244">
        <f t="shared" si="260"/>
        <v>0.70500000000000007</v>
      </c>
      <c r="P648" s="244">
        <f t="shared" si="261"/>
        <v>0.65500000000000003</v>
      </c>
      <c r="S648" s="578">
        <f t="shared" si="262"/>
        <v>0.68</v>
      </c>
      <c r="T648" s="578">
        <f t="shared" si="263"/>
        <v>0.68</v>
      </c>
      <c r="AC648" s="88">
        <f t="shared" si="266"/>
        <v>2</v>
      </c>
      <c r="AD648" s="88">
        <f t="shared" si="267"/>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390</v>
      </c>
      <c r="J649" s="111">
        <v>0.68</v>
      </c>
      <c r="K649" s="576">
        <v>0.05</v>
      </c>
      <c r="L649" s="99">
        <v>100</v>
      </c>
      <c r="M649" s="87"/>
      <c r="N649" s="244">
        <f t="shared" si="260"/>
        <v>0.70500000000000007</v>
      </c>
      <c r="P649" s="244">
        <f t="shared" si="261"/>
        <v>0.65500000000000003</v>
      </c>
      <c r="S649" s="578">
        <f t="shared" si="262"/>
        <v>0.68</v>
      </c>
      <c r="T649" s="578">
        <f t="shared" si="263"/>
        <v>0.68</v>
      </c>
      <c r="AC649" s="88">
        <f t="shared" si="266"/>
        <v>2</v>
      </c>
      <c r="AD649" s="88">
        <f t="shared" si="267"/>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391</v>
      </c>
      <c r="J650" s="111">
        <v>0.68</v>
      </c>
      <c r="K650" s="576">
        <v>0.05</v>
      </c>
      <c r="L650" s="99">
        <v>200</v>
      </c>
      <c r="M650" s="87"/>
      <c r="N650" s="244">
        <f t="shared" si="260"/>
        <v>0.70500000000000007</v>
      </c>
      <c r="P650" s="244">
        <f t="shared" si="261"/>
        <v>0.65500000000000003</v>
      </c>
      <c r="S650" s="578">
        <f t="shared" si="262"/>
        <v>0.68</v>
      </c>
      <c r="T650" s="578">
        <f t="shared" si="263"/>
        <v>0.68</v>
      </c>
      <c r="AC650" s="88">
        <f t="shared" si="266"/>
        <v>2</v>
      </c>
      <c r="AD650" s="88">
        <f t="shared" si="267"/>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392</v>
      </c>
      <c r="J651" s="111">
        <v>0.68</v>
      </c>
      <c r="K651" s="576">
        <v>0.05</v>
      </c>
      <c r="L651" s="99">
        <v>300</v>
      </c>
      <c r="M651" s="87"/>
      <c r="N651" s="244">
        <f t="shared" si="260"/>
        <v>0.70500000000000007</v>
      </c>
      <c r="P651" s="244">
        <f t="shared" si="261"/>
        <v>0.65500000000000003</v>
      </c>
      <c r="S651" s="578">
        <f t="shared" si="262"/>
        <v>0.68</v>
      </c>
      <c r="T651" s="578">
        <f t="shared" si="263"/>
        <v>0.6</v>
      </c>
      <c r="AC651" s="88">
        <f t="shared" si="266"/>
        <v>2</v>
      </c>
      <c r="AD651" s="88">
        <f t="shared" si="267"/>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393</v>
      </c>
      <c r="J652" s="111">
        <v>0.67</v>
      </c>
      <c r="K652" s="576">
        <v>0.1</v>
      </c>
      <c r="L652" s="99">
        <v>1000</v>
      </c>
      <c r="M652" s="87"/>
      <c r="N652" s="244">
        <f t="shared" si="260"/>
        <v>0.72000000000000008</v>
      </c>
      <c r="P652" s="244">
        <f t="shared" si="261"/>
        <v>0.62</v>
      </c>
      <c r="S652" s="578">
        <f t="shared" si="262"/>
        <v>0.66999999999999993</v>
      </c>
      <c r="T652" s="578">
        <f t="shared" si="263"/>
        <v>0.52</v>
      </c>
      <c r="AC652" s="88">
        <f t="shared" si="266"/>
        <v>2</v>
      </c>
      <c r="AD652" s="88">
        <f t="shared" si="267"/>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394</v>
      </c>
      <c r="J653" s="111">
        <v>0.6</v>
      </c>
      <c r="K653" s="576">
        <v>0.15</v>
      </c>
      <c r="L653" s="99">
        <v>4000</v>
      </c>
      <c r="M653" s="87"/>
      <c r="N653" s="244">
        <f t="shared" si="260"/>
        <v>0.67499999999999993</v>
      </c>
      <c r="P653" s="244">
        <f t="shared" si="261"/>
        <v>0.52500000000000002</v>
      </c>
      <c r="S653" s="578">
        <f t="shared" si="262"/>
        <v>0.56499999999999995</v>
      </c>
      <c r="T653" s="578">
        <f t="shared" si="263"/>
        <v>0.42999999999999994</v>
      </c>
      <c r="AC653" s="88">
        <f t="shared" si="266"/>
        <v>2</v>
      </c>
      <c r="AD653" s="88">
        <f t="shared" si="267"/>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395</v>
      </c>
      <c r="J654" s="111">
        <v>0.56999999999999995</v>
      </c>
      <c r="K654" s="576">
        <v>0.15</v>
      </c>
      <c r="L654" s="99">
        <v>3500</v>
      </c>
      <c r="M654" s="87"/>
      <c r="N654" s="244">
        <f t="shared" si="260"/>
        <v>0.64499999999999991</v>
      </c>
      <c r="P654" s="244">
        <f t="shared" si="261"/>
        <v>0.49499999999999994</v>
      </c>
      <c r="S654" s="578">
        <f t="shared" si="262"/>
        <v>0.53999999999999992</v>
      </c>
      <c r="T654" s="578">
        <f t="shared" si="263"/>
        <v>0.53999999999999992</v>
      </c>
      <c r="AC654" s="88">
        <f t="shared" si="266"/>
        <v>2</v>
      </c>
      <c r="AD654" s="88">
        <f t="shared" si="267"/>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396</v>
      </c>
      <c r="J655" s="111">
        <v>0.54</v>
      </c>
      <c r="K655" s="576">
        <v>0.1</v>
      </c>
      <c r="L655" s="99">
        <v>2200</v>
      </c>
      <c r="M655" s="87"/>
      <c r="N655" s="244">
        <f t="shared" si="260"/>
        <v>0.59000000000000008</v>
      </c>
      <c r="P655" s="244">
        <f t="shared" si="261"/>
        <v>0.49000000000000005</v>
      </c>
      <c r="S655" s="578">
        <f t="shared" si="262"/>
        <v>0.57999999999999996</v>
      </c>
      <c r="T655" s="578">
        <f t="shared" si="263"/>
        <v>0.52999999999999992</v>
      </c>
      <c r="AC655" s="88">
        <f t="shared" si="266"/>
        <v>2</v>
      </c>
      <c r="AD655" s="88">
        <f t="shared" si="267"/>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397</v>
      </c>
      <c r="J656" s="111">
        <v>0.52</v>
      </c>
      <c r="K656" s="576">
        <v>7.0000000000000007E-2</v>
      </c>
      <c r="L656" s="99">
        <v>1200</v>
      </c>
      <c r="M656" s="87"/>
      <c r="N656" s="244">
        <f t="shared" si="260"/>
        <v>0.55500000000000005</v>
      </c>
      <c r="P656" s="244">
        <f t="shared" si="261"/>
        <v>0.48499999999999999</v>
      </c>
      <c r="S656" s="578">
        <f t="shared" si="262"/>
        <v>0.57999999999999996</v>
      </c>
      <c r="T656" s="578">
        <f t="shared" si="263"/>
        <v>0.56999999999999995</v>
      </c>
      <c r="AC656" s="88">
        <f t="shared" si="266"/>
        <v>2</v>
      </c>
      <c r="AD656" s="88">
        <f t="shared" si="267"/>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398</v>
      </c>
      <c r="J657" s="139">
        <v>0.5</v>
      </c>
      <c r="K657" s="576">
        <v>0.05</v>
      </c>
      <c r="L657" s="99">
        <v>850</v>
      </c>
      <c r="M657" s="87"/>
      <c r="N657" s="244">
        <f t="shared" si="260"/>
        <v>0.52500000000000002</v>
      </c>
      <c r="P657" s="244">
        <f t="shared" si="261"/>
        <v>0.47499999999999998</v>
      </c>
      <c r="S657" s="578">
        <f t="shared" si="262"/>
        <v>0.55000000000000004</v>
      </c>
      <c r="T657" s="578">
        <f t="shared" si="263"/>
        <v>0.55000000000000004</v>
      </c>
      <c r="AC657" s="88">
        <f t="shared" si="266"/>
        <v>2</v>
      </c>
      <c r="AD657" s="88">
        <f t="shared" si="267"/>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H658" s="106" t="s">
        <v>801</v>
      </c>
      <c r="I658" s="101" t="s">
        <v>389</v>
      </c>
      <c r="J658" s="111">
        <v>0.68</v>
      </c>
      <c r="K658" s="576">
        <v>0.05</v>
      </c>
      <c r="L658" s="99">
        <v>150</v>
      </c>
      <c r="M658" s="87"/>
      <c r="N658" s="244">
        <f t="shared" si="260"/>
        <v>0.70500000000000007</v>
      </c>
      <c r="P658" s="244">
        <f t="shared" si="261"/>
        <v>0.65500000000000003</v>
      </c>
      <c r="S658" s="578">
        <f t="shared" si="262"/>
        <v>0.68</v>
      </c>
      <c r="T658" s="578">
        <f t="shared" si="263"/>
        <v>0.68</v>
      </c>
      <c r="AC658" s="88">
        <f t="shared" si="266"/>
        <v>3</v>
      </c>
      <c r="AD658" s="88">
        <f t="shared" si="267"/>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390</v>
      </c>
      <c r="J659" s="111">
        <v>0.68</v>
      </c>
      <c r="K659" s="576">
        <v>0.05</v>
      </c>
      <c r="L659" s="99">
        <v>100</v>
      </c>
      <c r="M659" s="87"/>
      <c r="N659" s="244">
        <f t="shared" si="260"/>
        <v>0.70500000000000007</v>
      </c>
      <c r="P659" s="244">
        <f t="shared" si="261"/>
        <v>0.65500000000000003</v>
      </c>
      <c r="S659" s="578">
        <f t="shared" si="262"/>
        <v>0.68</v>
      </c>
      <c r="T659" s="578">
        <f t="shared" si="263"/>
        <v>0.68</v>
      </c>
      <c r="AC659" s="88">
        <f t="shared" si="266"/>
        <v>3</v>
      </c>
      <c r="AD659" s="88">
        <f t="shared" si="267"/>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391</v>
      </c>
      <c r="J660" s="111">
        <v>0.68</v>
      </c>
      <c r="K660" s="576">
        <v>0.05</v>
      </c>
      <c r="L660" s="99">
        <v>200</v>
      </c>
      <c r="M660" s="87"/>
      <c r="N660" s="244">
        <f t="shared" ref="N660:N691" si="268">$J660+$K660/2</f>
        <v>0.70500000000000007</v>
      </c>
      <c r="P660" s="244">
        <f t="shared" ref="P660:P691" si="269">$J660-$K660/2</f>
        <v>0.65500000000000003</v>
      </c>
      <c r="S660" s="578">
        <f t="shared" ref="S660:S691" si="270">MAX($J524:$R524)+$T524</f>
        <v>0.68</v>
      </c>
      <c r="T660" s="578">
        <f t="shared" ref="T660:T691" si="271">MIN($J524:$R524)+$T524-INDEX(DigSpread,$AD660+1,1)</f>
        <v>0.68</v>
      </c>
      <c r="AC660" s="88">
        <f t="shared" si="266"/>
        <v>3</v>
      </c>
      <c r="AD660" s="88">
        <f t="shared" si="267"/>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392</v>
      </c>
      <c r="J661" s="111">
        <v>0.68</v>
      </c>
      <c r="K661" s="576">
        <v>0.05</v>
      </c>
      <c r="L661" s="99">
        <v>300</v>
      </c>
      <c r="M661" s="87"/>
      <c r="N661" s="244">
        <f t="shared" si="268"/>
        <v>0.70500000000000007</v>
      </c>
      <c r="P661" s="244">
        <f t="shared" si="269"/>
        <v>0.65500000000000003</v>
      </c>
      <c r="S661" s="578">
        <f t="shared" si="270"/>
        <v>0.68</v>
      </c>
      <c r="T661" s="578">
        <f t="shared" si="271"/>
        <v>0.6</v>
      </c>
      <c r="AC661" s="88">
        <f t="shared" si="266"/>
        <v>3</v>
      </c>
      <c r="AD661" s="88">
        <f t="shared" si="267"/>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393</v>
      </c>
      <c r="J662" s="111">
        <v>0.67</v>
      </c>
      <c r="K662" s="576">
        <v>0.1</v>
      </c>
      <c r="L662" s="99">
        <v>1000</v>
      </c>
      <c r="M662" s="87"/>
      <c r="N662" s="244">
        <f t="shared" si="268"/>
        <v>0.72000000000000008</v>
      </c>
      <c r="P662" s="244">
        <f t="shared" si="269"/>
        <v>0.62</v>
      </c>
      <c r="S662" s="578">
        <f t="shared" si="270"/>
        <v>0.66999999999999993</v>
      </c>
      <c r="T662" s="578">
        <f t="shared" si="271"/>
        <v>0.52</v>
      </c>
      <c r="AC662" s="88">
        <f t="shared" si="266"/>
        <v>3</v>
      </c>
      <c r="AD662" s="88">
        <f t="shared" si="267"/>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394</v>
      </c>
      <c r="J663" s="111">
        <v>0.6</v>
      </c>
      <c r="K663" s="576">
        <v>0.15</v>
      </c>
      <c r="L663" s="99">
        <v>4000</v>
      </c>
      <c r="M663" s="87"/>
      <c r="N663" s="244">
        <f t="shared" si="268"/>
        <v>0.67499999999999993</v>
      </c>
      <c r="P663" s="244">
        <f t="shared" si="269"/>
        <v>0.52500000000000002</v>
      </c>
      <c r="S663" s="578">
        <f t="shared" si="270"/>
        <v>0.56499999999999995</v>
      </c>
      <c r="T663" s="578">
        <f t="shared" si="271"/>
        <v>0.42999999999999994</v>
      </c>
      <c r="AC663" s="88">
        <f t="shared" si="266"/>
        <v>3</v>
      </c>
      <c r="AD663" s="88">
        <f t="shared" si="267"/>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395</v>
      </c>
      <c r="J664" s="111">
        <v>0.56999999999999995</v>
      </c>
      <c r="K664" s="576">
        <v>0.15</v>
      </c>
      <c r="L664" s="99">
        <v>3500</v>
      </c>
      <c r="M664" s="87"/>
      <c r="N664" s="244">
        <f t="shared" si="268"/>
        <v>0.64499999999999991</v>
      </c>
      <c r="P664" s="244">
        <f t="shared" si="269"/>
        <v>0.49499999999999994</v>
      </c>
      <c r="S664" s="578">
        <f t="shared" si="270"/>
        <v>0.53999999999999992</v>
      </c>
      <c r="T664" s="578">
        <f t="shared" si="271"/>
        <v>0.53999999999999992</v>
      </c>
      <c r="AC664" s="88">
        <f t="shared" si="266"/>
        <v>3</v>
      </c>
      <c r="AD664" s="88">
        <f t="shared" si="267"/>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396</v>
      </c>
      <c r="J665" s="111">
        <v>0.54</v>
      </c>
      <c r="K665" s="576">
        <v>0.1</v>
      </c>
      <c r="L665" s="99">
        <v>2200</v>
      </c>
      <c r="M665" s="87"/>
      <c r="N665" s="244">
        <f t="shared" si="268"/>
        <v>0.59000000000000008</v>
      </c>
      <c r="P665" s="244">
        <f t="shared" si="269"/>
        <v>0.49000000000000005</v>
      </c>
      <c r="S665" s="578">
        <f t="shared" si="270"/>
        <v>0.57999999999999996</v>
      </c>
      <c r="T665" s="578">
        <f t="shared" si="271"/>
        <v>0.52999999999999992</v>
      </c>
      <c r="AC665" s="88">
        <f t="shared" si="266"/>
        <v>3</v>
      </c>
      <c r="AD665" s="88">
        <f t="shared" si="267"/>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397</v>
      </c>
      <c r="J666" s="111">
        <v>0.52</v>
      </c>
      <c r="K666" s="576">
        <v>7.0000000000000007E-2</v>
      </c>
      <c r="L666" s="99">
        <v>1200</v>
      </c>
      <c r="M666" s="87"/>
      <c r="N666" s="244">
        <f t="shared" si="268"/>
        <v>0.55500000000000005</v>
      </c>
      <c r="P666" s="244">
        <f t="shared" si="269"/>
        <v>0.48499999999999999</v>
      </c>
      <c r="S666" s="578">
        <f t="shared" si="270"/>
        <v>0.57999999999999996</v>
      </c>
      <c r="T666" s="578">
        <f t="shared" si="271"/>
        <v>0.56999999999999995</v>
      </c>
      <c r="AC666" s="88">
        <f t="shared" si="266"/>
        <v>3</v>
      </c>
      <c r="AD666" s="88">
        <f t="shared" si="267"/>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398</v>
      </c>
      <c r="J667" s="139">
        <v>0.5</v>
      </c>
      <c r="K667" s="576">
        <v>0.05</v>
      </c>
      <c r="L667" s="99">
        <v>850</v>
      </c>
      <c r="M667" s="87"/>
      <c r="N667" s="244">
        <f t="shared" si="268"/>
        <v>0.52500000000000002</v>
      </c>
      <c r="P667" s="244">
        <f t="shared" si="269"/>
        <v>0.47499999999999998</v>
      </c>
      <c r="S667" s="578">
        <f t="shared" si="270"/>
        <v>0.55000000000000004</v>
      </c>
      <c r="T667" s="578">
        <f t="shared" si="271"/>
        <v>0.55000000000000004</v>
      </c>
      <c r="AC667" s="88">
        <f t="shared" si="266"/>
        <v>3</v>
      </c>
      <c r="AD667" s="88">
        <f t="shared" si="267"/>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H668" s="106" t="s">
        <v>802</v>
      </c>
      <c r="I668" s="101" t="s">
        <v>389</v>
      </c>
      <c r="J668" s="111">
        <v>0.68</v>
      </c>
      <c r="K668" s="576">
        <v>0.05</v>
      </c>
      <c r="L668" s="99">
        <v>150</v>
      </c>
      <c r="M668" s="87"/>
      <c r="N668" s="244">
        <f t="shared" si="268"/>
        <v>0.70500000000000007</v>
      </c>
      <c r="P668" s="244">
        <f t="shared" si="269"/>
        <v>0.65500000000000003</v>
      </c>
      <c r="S668" s="578">
        <f t="shared" si="270"/>
        <v>0.68</v>
      </c>
      <c r="T668" s="578">
        <f t="shared" si="271"/>
        <v>0.68</v>
      </c>
      <c r="AC668" s="88">
        <f t="shared" si="266"/>
        <v>4</v>
      </c>
      <c r="AD668" s="88">
        <f t="shared" si="267"/>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390</v>
      </c>
      <c r="J669" s="111">
        <v>0.68</v>
      </c>
      <c r="K669" s="576">
        <v>0.05</v>
      </c>
      <c r="L669" s="99">
        <v>100</v>
      </c>
      <c r="M669" s="87"/>
      <c r="N669" s="244">
        <f t="shared" si="268"/>
        <v>0.70500000000000007</v>
      </c>
      <c r="P669" s="244">
        <f t="shared" si="269"/>
        <v>0.65500000000000003</v>
      </c>
      <c r="S669" s="578">
        <f t="shared" si="270"/>
        <v>0.68</v>
      </c>
      <c r="T669" s="578">
        <f t="shared" si="271"/>
        <v>0.68</v>
      </c>
      <c r="AC669" s="88">
        <f t="shared" si="266"/>
        <v>4</v>
      </c>
      <c r="AD669" s="88">
        <f t="shared" si="267"/>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391</v>
      </c>
      <c r="J670" s="111">
        <v>0.68</v>
      </c>
      <c r="K670" s="576">
        <v>0.05</v>
      </c>
      <c r="L670" s="99">
        <v>200</v>
      </c>
      <c r="M670" s="87"/>
      <c r="N670" s="244">
        <f t="shared" si="268"/>
        <v>0.70500000000000007</v>
      </c>
      <c r="P670" s="244">
        <f t="shared" si="269"/>
        <v>0.65500000000000003</v>
      </c>
      <c r="S670" s="578">
        <f t="shared" si="270"/>
        <v>0.68</v>
      </c>
      <c r="T670" s="578">
        <f t="shared" si="271"/>
        <v>0.68</v>
      </c>
      <c r="AC670" s="88">
        <f t="shared" si="266"/>
        <v>4</v>
      </c>
      <c r="AD670" s="88">
        <f t="shared" si="267"/>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392</v>
      </c>
      <c r="J671" s="111">
        <v>0.68</v>
      </c>
      <c r="K671" s="576">
        <v>0.05</v>
      </c>
      <c r="L671" s="99">
        <v>300</v>
      </c>
      <c r="M671" s="87"/>
      <c r="N671" s="244">
        <f t="shared" si="268"/>
        <v>0.70500000000000007</v>
      </c>
      <c r="P671" s="244">
        <f t="shared" si="269"/>
        <v>0.65500000000000003</v>
      </c>
      <c r="S671" s="578">
        <f t="shared" si="270"/>
        <v>0.68</v>
      </c>
      <c r="T671" s="578">
        <f t="shared" si="271"/>
        <v>0.6</v>
      </c>
      <c r="AC671" s="88">
        <f t="shared" si="266"/>
        <v>4</v>
      </c>
      <c r="AD671" s="88">
        <f t="shared" si="267"/>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393</v>
      </c>
      <c r="J672" s="111">
        <v>0.67</v>
      </c>
      <c r="K672" s="576">
        <v>0.1</v>
      </c>
      <c r="L672" s="99">
        <v>1000</v>
      </c>
      <c r="M672" s="87"/>
      <c r="N672" s="244">
        <f t="shared" si="268"/>
        <v>0.72000000000000008</v>
      </c>
      <c r="P672" s="244">
        <f t="shared" si="269"/>
        <v>0.62</v>
      </c>
      <c r="S672" s="578">
        <f t="shared" si="270"/>
        <v>0.66999999999999993</v>
      </c>
      <c r="T672" s="578">
        <f t="shared" si="271"/>
        <v>0.52</v>
      </c>
      <c r="AC672" s="88">
        <f t="shared" si="266"/>
        <v>4</v>
      </c>
      <c r="AD672" s="88">
        <f t="shared" si="267"/>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394</v>
      </c>
      <c r="J673" s="111">
        <v>0.6</v>
      </c>
      <c r="K673" s="576">
        <v>0.15</v>
      </c>
      <c r="L673" s="99">
        <v>4000</v>
      </c>
      <c r="M673" s="87"/>
      <c r="N673" s="244">
        <f t="shared" si="268"/>
        <v>0.67499999999999993</v>
      </c>
      <c r="P673" s="244">
        <f t="shared" si="269"/>
        <v>0.52500000000000002</v>
      </c>
      <c r="S673" s="578">
        <f t="shared" si="270"/>
        <v>0.56499999999999995</v>
      </c>
      <c r="T673" s="578">
        <f t="shared" si="271"/>
        <v>0.42999999999999994</v>
      </c>
      <c r="AC673" s="88">
        <f t="shared" si="266"/>
        <v>4</v>
      </c>
      <c r="AD673" s="88">
        <f t="shared" si="267"/>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395</v>
      </c>
      <c r="J674" s="111">
        <v>0.56999999999999995</v>
      </c>
      <c r="K674" s="576">
        <v>0.15</v>
      </c>
      <c r="L674" s="99">
        <v>3500</v>
      </c>
      <c r="M674" s="87"/>
      <c r="N674" s="244">
        <f t="shared" si="268"/>
        <v>0.64499999999999991</v>
      </c>
      <c r="P674" s="244">
        <f t="shared" si="269"/>
        <v>0.49499999999999994</v>
      </c>
      <c r="S674" s="578">
        <f t="shared" si="270"/>
        <v>0.53999999999999992</v>
      </c>
      <c r="T674" s="578">
        <f t="shared" si="271"/>
        <v>0.53999999999999992</v>
      </c>
      <c r="AC674" s="88">
        <f t="shared" si="266"/>
        <v>4</v>
      </c>
      <c r="AD674" s="88">
        <f t="shared" si="267"/>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396</v>
      </c>
      <c r="J675" s="111">
        <v>0.54</v>
      </c>
      <c r="K675" s="576">
        <v>0.1</v>
      </c>
      <c r="L675" s="99">
        <v>2200</v>
      </c>
      <c r="M675" s="87"/>
      <c r="N675" s="244">
        <f t="shared" si="268"/>
        <v>0.59000000000000008</v>
      </c>
      <c r="P675" s="244">
        <f t="shared" si="269"/>
        <v>0.49000000000000005</v>
      </c>
      <c r="S675" s="578">
        <f t="shared" si="270"/>
        <v>0.57999999999999996</v>
      </c>
      <c r="T675" s="578">
        <f t="shared" si="271"/>
        <v>0.52999999999999992</v>
      </c>
      <c r="AC675" s="88">
        <f t="shared" si="266"/>
        <v>4</v>
      </c>
      <c r="AD675" s="88">
        <f t="shared" si="267"/>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397</v>
      </c>
      <c r="J676" s="111">
        <v>0.52</v>
      </c>
      <c r="K676" s="576">
        <v>7.0000000000000007E-2</v>
      </c>
      <c r="L676" s="99">
        <v>1200</v>
      </c>
      <c r="M676" s="87"/>
      <c r="N676" s="244">
        <f t="shared" si="268"/>
        <v>0.55500000000000005</v>
      </c>
      <c r="P676" s="244">
        <f t="shared" si="269"/>
        <v>0.48499999999999999</v>
      </c>
      <c r="S676" s="578">
        <f t="shared" si="270"/>
        <v>0.57999999999999996</v>
      </c>
      <c r="T676" s="578">
        <f t="shared" si="271"/>
        <v>0.56999999999999995</v>
      </c>
      <c r="AC676" s="88">
        <f t="shared" si="266"/>
        <v>4</v>
      </c>
      <c r="AD676" s="88">
        <f t="shared" si="267"/>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398</v>
      </c>
      <c r="J677" s="139">
        <v>0.5</v>
      </c>
      <c r="K677" s="576">
        <v>0.05</v>
      </c>
      <c r="L677" s="99">
        <v>850</v>
      </c>
      <c r="M677" s="87"/>
      <c r="N677" s="244">
        <f t="shared" si="268"/>
        <v>0.52500000000000002</v>
      </c>
      <c r="P677" s="244">
        <f t="shared" si="269"/>
        <v>0.47499999999999998</v>
      </c>
      <c r="S677" s="578">
        <f t="shared" si="270"/>
        <v>0.55000000000000004</v>
      </c>
      <c r="T677" s="578">
        <f t="shared" si="271"/>
        <v>0.55000000000000004</v>
      </c>
      <c r="AC677" s="88">
        <f t="shared" si="266"/>
        <v>4</v>
      </c>
      <c r="AD677" s="88">
        <f t="shared" si="267"/>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H678" s="106" t="s">
        <v>803</v>
      </c>
      <c r="I678" s="101" t="s">
        <v>389</v>
      </c>
      <c r="J678" s="111">
        <v>0.68</v>
      </c>
      <c r="K678" s="576">
        <v>0.05</v>
      </c>
      <c r="L678" s="99">
        <v>150</v>
      </c>
      <c r="M678" s="87"/>
      <c r="N678" s="244">
        <f t="shared" si="268"/>
        <v>0.70500000000000007</v>
      </c>
      <c r="P678" s="244">
        <f t="shared" si="269"/>
        <v>0.65500000000000003</v>
      </c>
      <c r="S678" s="578">
        <f t="shared" si="270"/>
        <v>0.68</v>
      </c>
      <c r="T678" s="578">
        <f t="shared" si="271"/>
        <v>0.68</v>
      </c>
      <c r="AC678" s="88">
        <f t="shared" si="266"/>
        <v>5</v>
      </c>
      <c r="AD678" s="88">
        <f t="shared" si="267"/>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390</v>
      </c>
      <c r="J679" s="111">
        <v>0.68</v>
      </c>
      <c r="K679" s="576">
        <v>0.05</v>
      </c>
      <c r="L679" s="99">
        <v>100</v>
      </c>
      <c r="M679" s="87"/>
      <c r="N679" s="244">
        <f t="shared" si="268"/>
        <v>0.70500000000000007</v>
      </c>
      <c r="P679" s="244">
        <f t="shared" si="269"/>
        <v>0.65500000000000003</v>
      </c>
      <c r="S679" s="578">
        <f t="shared" si="270"/>
        <v>0.68</v>
      </c>
      <c r="T679" s="578">
        <f t="shared" si="271"/>
        <v>0.68</v>
      </c>
      <c r="AC679" s="88">
        <f t="shared" si="266"/>
        <v>5</v>
      </c>
      <c r="AD679" s="88">
        <f t="shared" si="267"/>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391</v>
      </c>
      <c r="J680" s="111">
        <v>0.68</v>
      </c>
      <c r="K680" s="576">
        <v>0.05</v>
      </c>
      <c r="L680" s="99">
        <v>200</v>
      </c>
      <c r="M680" s="87"/>
      <c r="N680" s="244">
        <f t="shared" si="268"/>
        <v>0.70500000000000007</v>
      </c>
      <c r="P680" s="244">
        <f t="shared" si="269"/>
        <v>0.65500000000000003</v>
      </c>
      <c r="S680" s="578">
        <f t="shared" si="270"/>
        <v>0.68</v>
      </c>
      <c r="T680" s="578">
        <f t="shared" si="271"/>
        <v>0.68</v>
      </c>
      <c r="AC680" s="88">
        <f t="shared" si="266"/>
        <v>5</v>
      </c>
      <c r="AD680" s="88">
        <f t="shared" si="267"/>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392</v>
      </c>
      <c r="J681" s="111">
        <v>0.68</v>
      </c>
      <c r="K681" s="576">
        <v>0.05</v>
      </c>
      <c r="L681" s="99">
        <v>300</v>
      </c>
      <c r="M681" s="87"/>
      <c r="N681" s="244">
        <f t="shared" si="268"/>
        <v>0.70500000000000007</v>
      </c>
      <c r="P681" s="244">
        <f t="shared" si="269"/>
        <v>0.65500000000000003</v>
      </c>
      <c r="S681" s="578">
        <f t="shared" si="270"/>
        <v>0.68</v>
      </c>
      <c r="T681" s="578">
        <f t="shared" si="271"/>
        <v>0.6</v>
      </c>
      <c r="AC681" s="88">
        <f t="shared" si="266"/>
        <v>5</v>
      </c>
      <c r="AD681" s="88">
        <f t="shared" si="267"/>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393</v>
      </c>
      <c r="J682" s="111">
        <v>0.67</v>
      </c>
      <c r="K682" s="576">
        <v>0.1</v>
      </c>
      <c r="L682" s="99">
        <v>1000</v>
      </c>
      <c r="M682" s="87"/>
      <c r="N682" s="244">
        <f t="shared" si="268"/>
        <v>0.72000000000000008</v>
      </c>
      <c r="P682" s="244">
        <f t="shared" si="269"/>
        <v>0.62</v>
      </c>
      <c r="S682" s="578">
        <f t="shared" si="270"/>
        <v>0.66999999999999993</v>
      </c>
      <c r="T682" s="578">
        <f t="shared" si="271"/>
        <v>0.52</v>
      </c>
      <c r="AC682" s="88">
        <f t="shared" si="266"/>
        <v>5</v>
      </c>
      <c r="AD682" s="88">
        <f t="shared" si="267"/>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394</v>
      </c>
      <c r="J683" s="111">
        <v>0.6</v>
      </c>
      <c r="K683" s="576">
        <v>0.15</v>
      </c>
      <c r="L683" s="99">
        <v>4000</v>
      </c>
      <c r="M683" s="87"/>
      <c r="N683" s="244">
        <f t="shared" si="268"/>
        <v>0.67499999999999993</v>
      </c>
      <c r="P683" s="244">
        <f t="shared" si="269"/>
        <v>0.52500000000000002</v>
      </c>
      <c r="S683" s="578">
        <f t="shared" si="270"/>
        <v>0.56499999999999995</v>
      </c>
      <c r="T683" s="578">
        <f t="shared" si="271"/>
        <v>0.42999999999999994</v>
      </c>
      <c r="AC683" s="88">
        <f t="shared" si="266"/>
        <v>5</v>
      </c>
      <c r="AD683" s="88">
        <f t="shared" si="267"/>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395</v>
      </c>
      <c r="J684" s="111">
        <v>0.56999999999999995</v>
      </c>
      <c r="K684" s="576">
        <v>0.15</v>
      </c>
      <c r="L684" s="99">
        <v>3500</v>
      </c>
      <c r="M684" s="87"/>
      <c r="N684" s="244">
        <f t="shared" si="268"/>
        <v>0.64499999999999991</v>
      </c>
      <c r="P684" s="244">
        <f t="shared" si="269"/>
        <v>0.49499999999999994</v>
      </c>
      <c r="S684" s="578">
        <f t="shared" si="270"/>
        <v>0.53999999999999992</v>
      </c>
      <c r="T684" s="578">
        <f t="shared" si="271"/>
        <v>0.53999999999999992</v>
      </c>
      <c r="AC684" s="88">
        <f t="shared" si="266"/>
        <v>5</v>
      </c>
      <c r="AD684" s="88">
        <f t="shared" si="267"/>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396</v>
      </c>
      <c r="J685" s="111">
        <v>0.54</v>
      </c>
      <c r="K685" s="576">
        <v>0.1</v>
      </c>
      <c r="L685" s="99">
        <v>2200</v>
      </c>
      <c r="M685" s="87"/>
      <c r="N685" s="244">
        <f t="shared" si="268"/>
        <v>0.59000000000000008</v>
      </c>
      <c r="P685" s="244">
        <f t="shared" si="269"/>
        <v>0.49000000000000005</v>
      </c>
      <c r="S685" s="578">
        <f t="shared" si="270"/>
        <v>0.57999999999999996</v>
      </c>
      <c r="T685" s="578">
        <f t="shared" si="271"/>
        <v>0.52999999999999992</v>
      </c>
      <c r="AC685" s="88">
        <f t="shared" si="266"/>
        <v>5</v>
      </c>
      <c r="AD685" s="88">
        <f t="shared" si="267"/>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397</v>
      </c>
      <c r="J686" s="111">
        <v>0.52</v>
      </c>
      <c r="K686" s="576">
        <v>7.0000000000000007E-2</v>
      </c>
      <c r="L686" s="99">
        <v>1200</v>
      </c>
      <c r="M686" s="87"/>
      <c r="N686" s="244">
        <f t="shared" si="268"/>
        <v>0.55500000000000005</v>
      </c>
      <c r="P686" s="244">
        <f t="shared" si="269"/>
        <v>0.48499999999999999</v>
      </c>
      <c r="S686" s="578">
        <f t="shared" si="270"/>
        <v>0.57999999999999996</v>
      </c>
      <c r="T686" s="578">
        <f t="shared" si="271"/>
        <v>0.56999999999999995</v>
      </c>
      <c r="AC686" s="88">
        <f t="shared" si="266"/>
        <v>5</v>
      </c>
      <c r="AD686" s="88">
        <f t="shared" si="267"/>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398</v>
      </c>
      <c r="J687" s="139">
        <v>0.5</v>
      </c>
      <c r="K687" s="576">
        <v>0.05</v>
      </c>
      <c r="L687" s="99">
        <v>850</v>
      </c>
      <c r="M687" s="87"/>
      <c r="N687" s="244">
        <f t="shared" si="268"/>
        <v>0.52500000000000002</v>
      </c>
      <c r="P687" s="244">
        <f t="shared" si="269"/>
        <v>0.47499999999999998</v>
      </c>
      <c r="S687" s="578">
        <f t="shared" si="270"/>
        <v>0.55000000000000004</v>
      </c>
      <c r="T687" s="578">
        <f t="shared" si="271"/>
        <v>0.55000000000000004</v>
      </c>
      <c r="AC687" s="88">
        <f t="shared" si="266"/>
        <v>5</v>
      </c>
      <c r="AD687" s="88">
        <f t="shared" si="267"/>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H688" s="106" t="s">
        <v>804</v>
      </c>
      <c r="I688" s="101" t="s">
        <v>389</v>
      </c>
      <c r="J688" s="111">
        <v>0.68</v>
      </c>
      <c r="K688" s="576">
        <v>0.05</v>
      </c>
      <c r="L688" s="99">
        <v>150</v>
      </c>
      <c r="M688" s="87"/>
      <c r="N688" s="244">
        <f t="shared" si="268"/>
        <v>0.70500000000000007</v>
      </c>
      <c r="P688" s="244">
        <f t="shared" si="269"/>
        <v>0.65500000000000003</v>
      </c>
      <c r="S688" s="578">
        <f t="shared" si="270"/>
        <v>0.68</v>
      </c>
      <c r="T688" s="578">
        <f t="shared" si="271"/>
        <v>0.68</v>
      </c>
      <c r="AC688" s="88">
        <f t="shared" si="266"/>
        <v>6</v>
      </c>
      <c r="AD688" s="88">
        <f t="shared" si="267"/>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390</v>
      </c>
      <c r="J689" s="111">
        <v>0.68</v>
      </c>
      <c r="K689" s="576">
        <v>0.05</v>
      </c>
      <c r="L689" s="99">
        <v>100</v>
      </c>
      <c r="M689" s="87"/>
      <c r="N689" s="244">
        <f t="shared" si="268"/>
        <v>0.70500000000000007</v>
      </c>
      <c r="P689" s="244">
        <f t="shared" si="269"/>
        <v>0.65500000000000003</v>
      </c>
      <c r="S689" s="578">
        <f t="shared" si="270"/>
        <v>0.68</v>
      </c>
      <c r="T689" s="578">
        <f t="shared" si="271"/>
        <v>0.68</v>
      </c>
      <c r="AC689" s="88">
        <f t="shared" si="266"/>
        <v>6</v>
      </c>
      <c r="AD689" s="88">
        <f t="shared" si="267"/>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391</v>
      </c>
      <c r="J690" s="111">
        <v>0.68</v>
      </c>
      <c r="K690" s="576">
        <v>0.05</v>
      </c>
      <c r="L690" s="99">
        <v>200</v>
      </c>
      <c r="M690" s="87"/>
      <c r="N690" s="244">
        <f t="shared" si="268"/>
        <v>0.70500000000000007</v>
      </c>
      <c r="P690" s="244">
        <f t="shared" si="269"/>
        <v>0.65500000000000003</v>
      </c>
      <c r="S690" s="578">
        <f t="shared" si="270"/>
        <v>0.68</v>
      </c>
      <c r="T690" s="578">
        <f t="shared" si="271"/>
        <v>0.68</v>
      </c>
      <c r="AC690" s="88">
        <f t="shared" si="266"/>
        <v>6</v>
      </c>
      <c r="AD690" s="88">
        <f t="shared" si="267"/>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392</v>
      </c>
      <c r="J691" s="111">
        <v>0.68</v>
      </c>
      <c r="K691" s="576">
        <v>0.05</v>
      </c>
      <c r="L691" s="99">
        <v>300</v>
      </c>
      <c r="M691" s="87"/>
      <c r="N691" s="244">
        <f t="shared" si="268"/>
        <v>0.70500000000000007</v>
      </c>
      <c r="P691" s="244">
        <f t="shared" si="269"/>
        <v>0.65500000000000003</v>
      </c>
      <c r="S691" s="578">
        <f t="shared" si="270"/>
        <v>0.68</v>
      </c>
      <c r="T691" s="578">
        <f t="shared" si="271"/>
        <v>0.6</v>
      </c>
      <c r="AC691" s="88">
        <f t="shared" si="266"/>
        <v>6</v>
      </c>
      <c r="AD691" s="88">
        <f t="shared" si="267"/>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393</v>
      </c>
      <c r="J692" s="111">
        <v>0.67</v>
      </c>
      <c r="K692" s="576">
        <v>0.1</v>
      </c>
      <c r="L692" s="99">
        <v>1000</v>
      </c>
      <c r="M692" s="87"/>
      <c r="N692" s="244">
        <f t="shared" ref="N692:N727" si="272">$J692+$K692/2</f>
        <v>0.72000000000000008</v>
      </c>
      <c r="P692" s="244">
        <f t="shared" ref="P692:P727" si="273">$J692-$K692/2</f>
        <v>0.62</v>
      </c>
      <c r="S692" s="578">
        <f t="shared" ref="S692:S723" si="274">MAX($J556:$R556)+$T556</f>
        <v>0.66999999999999993</v>
      </c>
      <c r="T692" s="578">
        <f t="shared" ref="T692:T723" si="275">MIN($J556:$R556)+$T556-INDEX(DigSpread,$AD692+1,1)</f>
        <v>0.52</v>
      </c>
      <c r="AC692" s="88">
        <f t="shared" si="266"/>
        <v>6</v>
      </c>
      <c r="AD692" s="88">
        <f t="shared" si="267"/>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394</v>
      </c>
      <c r="J693" s="111">
        <v>0.6</v>
      </c>
      <c r="K693" s="576">
        <v>0.15</v>
      </c>
      <c r="L693" s="99">
        <v>4000</v>
      </c>
      <c r="M693" s="87"/>
      <c r="N693" s="244">
        <f t="shared" si="272"/>
        <v>0.67499999999999993</v>
      </c>
      <c r="P693" s="244">
        <f t="shared" si="273"/>
        <v>0.52500000000000002</v>
      </c>
      <c r="S693" s="578">
        <f t="shared" si="274"/>
        <v>0.56499999999999995</v>
      </c>
      <c r="T693" s="578">
        <f t="shared" si="275"/>
        <v>0.42999999999999994</v>
      </c>
      <c r="AC693" s="88">
        <f t="shared" si="266"/>
        <v>6</v>
      </c>
      <c r="AD693" s="88">
        <f t="shared" si="267"/>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395</v>
      </c>
      <c r="J694" s="111">
        <v>0.56999999999999995</v>
      </c>
      <c r="K694" s="576">
        <v>0.15</v>
      </c>
      <c r="L694" s="99">
        <v>3500</v>
      </c>
      <c r="M694" s="87"/>
      <c r="N694" s="244">
        <f t="shared" si="272"/>
        <v>0.64499999999999991</v>
      </c>
      <c r="P694" s="244">
        <f t="shared" si="273"/>
        <v>0.49499999999999994</v>
      </c>
      <c r="S694" s="578">
        <f t="shared" si="274"/>
        <v>0.53999999999999992</v>
      </c>
      <c r="T694" s="578">
        <f t="shared" si="275"/>
        <v>0.53999999999999992</v>
      </c>
      <c r="AC694" s="88">
        <f t="shared" si="266"/>
        <v>6</v>
      </c>
      <c r="AD694" s="88">
        <f t="shared" si="267"/>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396</v>
      </c>
      <c r="J695" s="111">
        <v>0.54</v>
      </c>
      <c r="K695" s="576">
        <v>0.1</v>
      </c>
      <c r="L695" s="99">
        <v>2200</v>
      </c>
      <c r="M695" s="87"/>
      <c r="N695" s="244">
        <f t="shared" si="272"/>
        <v>0.59000000000000008</v>
      </c>
      <c r="P695" s="244">
        <f t="shared" si="273"/>
        <v>0.49000000000000005</v>
      </c>
      <c r="S695" s="578">
        <f t="shared" si="274"/>
        <v>0.57999999999999996</v>
      </c>
      <c r="T695" s="578">
        <f t="shared" si="275"/>
        <v>0.52999999999999992</v>
      </c>
      <c r="AC695" s="88">
        <f t="shared" si="266"/>
        <v>6</v>
      </c>
      <c r="AD695" s="88">
        <f t="shared" si="267"/>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397</v>
      </c>
      <c r="J696" s="111">
        <v>0.52</v>
      </c>
      <c r="K696" s="576">
        <v>7.0000000000000007E-2</v>
      </c>
      <c r="L696" s="99">
        <v>1200</v>
      </c>
      <c r="M696" s="87"/>
      <c r="N696" s="244">
        <f t="shared" si="272"/>
        <v>0.55500000000000005</v>
      </c>
      <c r="P696" s="244">
        <f t="shared" si="273"/>
        <v>0.48499999999999999</v>
      </c>
      <c r="S696" s="578">
        <f t="shared" si="274"/>
        <v>0.57999999999999996</v>
      </c>
      <c r="T696" s="578">
        <f t="shared" si="275"/>
        <v>0.56999999999999995</v>
      </c>
      <c r="AC696" s="88">
        <f t="shared" si="266"/>
        <v>6</v>
      </c>
      <c r="AD696" s="88">
        <f t="shared" si="267"/>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398</v>
      </c>
      <c r="J697" s="139">
        <v>0.5</v>
      </c>
      <c r="K697" s="576">
        <v>0.05</v>
      </c>
      <c r="L697" s="99">
        <v>850</v>
      </c>
      <c r="M697" s="87"/>
      <c r="N697" s="244">
        <f t="shared" si="272"/>
        <v>0.52500000000000002</v>
      </c>
      <c r="P697" s="244">
        <f t="shared" si="273"/>
        <v>0.47499999999999998</v>
      </c>
      <c r="S697" s="578">
        <f t="shared" si="274"/>
        <v>0.55000000000000004</v>
      </c>
      <c r="T697" s="578">
        <f t="shared" si="275"/>
        <v>0.55000000000000004</v>
      </c>
      <c r="AC697" s="88">
        <f t="shared" si="266"/>
        <v>6</v>
      </c>
      <c r="AD697" s="88">
        <f t="shared" si="267"/>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H698" s="106" t="s">
        <v>805</v>
      </c>
      <c r="I698" s="101" t="s">
        <v>389</v>
      </c>
      <c r="J698" s="111">
        <v>0.68</v>
      </c>
      <c r="K698" s="576">
        <v>0.05</v>
      </c>
      <c r="L698" s="99">
        <v>150</v>
      </c>
      <c r="M698" s="87"/>
      <c r="N698" s="244">
        <f t="shared" si="272"/>
        <v>0.70500000000000007</v>
      </c>
      <c r="P698" s="244">
        <f t="shared" si="273"/>
        <v>0.65500000000000003</v>
      </c>
      <c r="S698" s="578">
        <f t="shared" si="274"/>
        <v>0.68</v>
      </c>
      <c r="T698" s="578">
        <f t="shared" si="275"/>
        <v>0.68</v>
      </c>
      <c r="AC698" s="88">
        <f t="shared" si="266"/>
        <v>7</v>
      </c>
      <c r="AD698" s="88">
        <f t="shared" si="267"/>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390</v>
      </c>
      <c r="J699" s="111">
        <v>0.68</v>
      </c>
      <c r="K699" s="576">
        <v>0.05</v>
      </c>
      <c r="L699" s="99">
        <v>100</v>
      </c>
      <c r="M699" s="87"/>
      <c r="N699" s="244">
        <f t="shared" si="272"/>
        <v>0.70500000000000007</v>
      </c>
      <c r="P699" s="244">
        <f t="shared" si="273"/>
        <v>0.65500000000000003</v>
      </c>
      <c r="S699" s="578">
        <f t="shared" si="274"/>
        <v>0.68</v>
      </c>
      <c r="T699" s="578">
        <f t="shared" si="275"/>
        <v>0.68</v>
      </c>
      <c r="AC699" s="88">
        <f t="shared" si="266"/>
        <v>7</v>
      </c>
      <c r="AD699" s="88">
        <f t="shared" si="267"/>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391</v>
      </c>
      <c r="J700" s="111">
        <v>0.68</v>
      </c>
      <c r="K700" s="576">
        <v>0.05</v>
      </c>
      <c r="L700" s="99">
        <v>200</v>
      </c>
      <c r="M700" s="87"/>
      <c r="N700" s="244">
        <f t="shared" si="272"/>
        <v>0.70500000000000007</v>
      </c>
      <c r="P700" s="244">
        <f t="shared" si="273"/>
        <v>0.65500000000000003</v>
      </c>
      <c r="S700" s="578">
        <f t="shared" si="274"/>
        <v>0.68</v>
      </c>
      <c r="T700" s="578">
        <f t="shared" si="275"/>
        <v>0.68</v>
      </c>
      <c r="AC700" s="88">
        <f t="shared" si="266"/>
        <v>7</v>
      </c>
      <c r="AD700" s="88">
        <f t="shared" si="267"/>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392</v>
      </c>
      <c r="J701" s="111">
        <v>0.68</v>
      </c>
      <c r="K701" s="576">
        <v>0.05</v>
      </c>
      <c r="L701" s="99">
        <v>300</v>
      </c>
      <c r="M701" s="87"/>
      <c r="N701" s="244">
        <f t="shared" si="272"/>
        <v>0.70500000000000007</v>
      </c>
      <c r="P701" s="244">
        <f t="shared" si="273"/>
        <v>0.65500000000000003</v>
      </c>
      <c r="S701" s="578">
        <f t="shared" si="274"/>
        <v>0.68</v>
      </c>
      <c r="T701" s="578">
        <f t="shared" si="275"/>
        <v>0.6</v>
      </c>
      <c r="AC701" s="88">
        <f t="shared" si="266"/>
        <v>7</v>
      </c>
      <c r="AD701" s="88">
        <f t="shared" si="267"/>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393</v>
      </c>
      <c r="J702" s="111">
        <v>0.67</v>
      </c>
      <c r="K702" s="576">
        <v>0.1</v>
      </c>
      <c r="L702" s="99">
        <v>1000</v>
      </c>
      <c r="M702" s="87"/>
      <c r="N702" s="244">
        <f t="shared" si="272"/>
        <v>0.72000000000000008</v>
      </c>
      <c r="P702" s="244">
        <f t="shared" si="273"/>
        <v>0.62</v>
      </c>
      <c r="S702" s="578">
        <f t="shared" si="274"/>
        <v>0.66999999999999993</v>
      </c>
      <c r="T702" s="578">
        <f t="shared" si="275"/>
        <v>0.52</v>
      </c>
      <c r="AC702" s="88">
        <f t="shared" si="266"/>
        <v>7</v>
      </c>
      <c r="AD702" s="88">
        <f t="shared" si="267"/>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394</v>
      </c>
      <c r="J703" s="111">
        <v>0.6</v>
      </c>
      <c r="K703" s="576">
        <v>0.15</v>
      </c>
      <c r="L703" s="99">
        <v>4000</v>
      </c>
      <c r="M703" s="87"/>
      <c r="N703" s="244">
        <f t="shared" si="272"/>
        <v>0.67499999999999993</v>
      </c>
      <c r="P703" s="244">
        <f t="shared" si="273"/>
        <v>0.52500000000000002</v>
      </c>
      <c r="S703" s="578">
        <f t="shared" si="274"/>
        <v>0.56499999999999995</v>
      </c>
      <c r="T703" s="578">
        <f t="shared" si="275"/>
        <v>0.42999999999999994</v>
      </c>
      <c r="AC703" s="88">
        <f t="shared" ref="AC703:AC727" si="276">AC693+1</f>
        <v>7</v>
      </c>
      <c r="AD703" s="88">
        <f t="shared" ref="AD703:AD727" si="277">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395</v>
      </c>
      <c r="J704" s="111">
        <v>0.56999999999999995</v>
      </c>
      <c r="K704" s="576">
        <v>0.15</v>
      </c>
      <c r="L704" s="99">
        <v>3500</v>
      </c>
      <c r="M704" s="87"/>
      <c r="N704" s="244">
        <f t="shared" si="272"/>
        <v>0.64499999999999991</v>
      </c>
      <c r="P704" s="244">
        <f t="shared" si="273"/>
        <v>0.49499999999999994</v>
      </c>
      <c r="S704" s="578">
        <f t="shared" si="274"/>
        <v>0.53999999999999992</v>
      </c>
      <c r="T704" s="578">
        <f t="shared" si="275"/>
        <v>0.53999999999999992</v>
      </c>
      <c r="AC704" s="88">
        <f t="shared" si="276"/>
        <v>7</v>
      </c>
      <c r="AD704" s="88">
        <f t="shared" si="277"/>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396</v>
      </c>
      <c r="J705" s="111">
        <v>0.54</v>
      </c>
      <c r="K705" s="576">
        <v>0.1</v>
      </c>
      <c r="L705" s="99">
        <v>2200</v>
      </c>
      <c r="M705" s="87"/>
      <c r="N705" s="244">
        <f t="shared" si="272"/>
        <v>0.59000000000000008</v>
      </c>
      <c r="P705" s="244">
        <f t="shared" si="273"/>
        <v>0.49000000000000005</v>
      </c>
      <c r="S705" s="578">
        <f t="shared" si="274"/>
        <v>0.57999999999999996</v>
      </c>
      <c r="T705" s="578">
        <f t="shared" si="275"/>
        <v>0.52999999999999992</v>
      </c>
      <c r="AC705" s="88">
        <f t="shared" si="276"/>
        <v>7</v>
      </c>
      <c r="AD705" s="88">
        <f t="shared" si="277"/>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397</v>
      </c>
      <c r="J706" s="111">
        <v>0.52</v>
      </c>
      <c r="K706" s="576">
        <v>7.0000000000000007E-2</v>
      </c>
      <c r="L706" s="99">
        <v>1200</v>
      </c>
      <c r="M706" s="87"/>
      <c r="N706" s="244">
        <f t="shared" si="272"/>
        <v>0.55500000000000005</v>
      </c>
      <c r="P706" s="244">
        <f t="shared" si="273"/>
        <v>0.48499999999999999</v>
      </c>
      <c r="S706" s="578">
        <f t="shared" si="274"/>
        <v>0.57999999999999996</v>
      </c>
      <c r="T706" s="578">
        <f t="shared" si="275"/>
        <v>0.56999999999999995</v>
      </c>
      <c r="AC706" s="88">
        <f t="shared" si="276"/>
        <v>7</v>
      </c>
      <c r="AD706" s="88">
        <f t="shared" si="277"/>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398</v>
      </c>
      <c r="J707" s="139">
        <v>0.5</v>
      </c>
      <c r="K707" s="576">
        <v>0.05</v>
      </c>
      <c r="L707" s="99">
        <v>850</v>
      </c>
      <c r="M707" s="87"/>
      <c r="N707" s="244">
        <f t="shared" si="272"/>
        <v>0.52500000000000002</v>
      </c>
      <c r="P707" s="244">
        <f t="shared" si="273"/>
        <v>0.47499999999999998</v>
      </c>
      <c r="S707" s="578">
        <f t="shared" si="274"/>
        <v>0.55000000000000004</v>
      </c>
      <c r="T707" s="578">
        <f t="shared" si="275"/>
        <v>0.55000000000000004</v>
      </c>
      <c r="AC707" s="88">
        <f t="shared" si="276"/>
        <v>7</v>
      </c>
      <c r="AD707" s="88">
        <f t="shared" si="277"/>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H708" s="106" t="s">
        <v>806</v>
      </c>
      <c r="I708" s="101" t="s">
        <v>389</v>
      </c>
      <c r="J708" s="111">
        <v>0.68</v>
      </c>
      <c r="K708" s="576">
        <v>0.05</v>
      </c>
      <c r="L708" s="99">
        <v>150</v>
      </c>
      <c r="M708" s="87"/>
      <c r="N708" s="244">
        <f t="shared" si="272"/>
        <v>0.70500000000000007</v>
      </c>
      <c r="P708" s="244">
        <f t="shared" si="273"/>
        <v>0.65500000000000003</v>
      </c>
      <c r="S708" s="578">
        <f t="shared" si="274"/>
        <v>0.68</v>
      </c>
      <c r="T708" s="578">
        <f t="shared" si="275"/>
        <v>0.68</v>
      </c>
      <c r="AC708" s="88">
        <f t="shared" si="276"/>
        <v>8</v>
      </c>
      <c r="AD708" s="88">
        <f t="shared" si="277"/>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390</v>
      </c>
      <c r="J709" s="111">
        <v>0.68</v>
      </c>
      <c r="K709" s="576">
        <v>0.05</v>
      </c>
      <c r="L709" s="99">
        <v>100</v>
      </c>
      <c r="M709" s="87"/>
      <c r="N709" s="244">
        <f t="shared" si="272"/>
        <v>0.70500000000000007</v>
      </c>
      <c r="P709" s="244">
        <f t="shared" si="273"/>
        <v>0.65500000000000003</v>
      </c>
      <c r="S709" s="578">
        <f t="shared" si="274"/>
        <v>0.68</v>
      </c>
      <c r="T709" s="578">
        <f t="shared" si="275"/>
        <v>0.68</v>
      </c>
      <c r="AC709" s="88">
        <f t="shared" si="276"/>
        <v>8</v>
      </c>
      <c r="AD709" s="88">
        <f t="shared" si="277"/>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391</v>
      </c>
      <c r="J710" s="111">
        <v>0.68</v>
      </c>
      <c r="K710" s="576">
        <v>0.05</v>
      </c>
      <c r="L710" s="99">
        <v>200</v>
      </c>
      <c r="M710" s="87"/>
      <c r="N710" s="244">
        <f t="shared" si="272"/>
        <v>0.70500000000000007</v>
      </c>
      <c r="P710" s="244">
        <f t="shared" si="273"/>
        <v>0.65500000000000003</v>
      </c>
      <c r="S710" s="578">
        <f t="shared" si="274"/>
        <v>0.68</v>
      </c>
      <c r="T710" s="578">
        <f t="shared" si="275"/>
        <v>0.68</v>
      </c>
      <c r="AC710" s="88">
        <f t="shared" si="276"/>
        <v>8</v>
      </c>
      <c r="AD710" s="88">
        <f t="shared" si="277"/>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392</v>
      </c>
      <c r="J711" s="111">
        <v>0.68</v>
      </c>
      <c r="K711" s="576">
        <v>0.05</v>
      </c>
      <c r="L711" s="99">
        <v>300</v>
      </c>
      <c r="M711" s="87"/>
      <c r="N711" s="244">
        <f t="shared" si="272"/>
        <v>0.70500000000000007</v>
      </c>
      <c r="P711" s="244">
        <f t="shared" si="273"/>
        <v>0.65500000000000003</v>
      </c>
      <c r="S711" s="578">
        <f t="shared" si="274"/>
        <v>0.68</v>
      </c>
      <c r="T711" s="578">
        <f t="shared" si="275"/>
        <v>0.6</v>
      </c>
      <c r="AC711" s="88">
        <f t="shared" si="276"/>
        <v>8</v>
      </c>
      <c r="AD711" s="88">
        <f t="shared" si="277"/>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393</v>
      </c>
      <c r="J712" s="111">
        <v>0.67</v>
      </c>
      <c r="K712" s="576">
        <v>0.1</v>
      </c>
      <c r="L712" s="99">
        <v>1000</v>
      </c>
      <c r="M712" s="87"/>
      <c r="N712" s="244">
        <f t="shared" si="272"/>
        <v>0.72000000000000008</v>
      </c>
      <c r="P712" s="244">
        <f t="shared" si="273"/>
        <v>0.62</v>
      </c>
      <c r="S712" s="578">
        <f t="shared" si="274"/>
        <v>0.66999999999999993</v>
      </c>
      <c r="T712" s="578">
        <f t="shared" si="275"/>
        <v>0.52</v>
      </c>
      <c r="AC712" s="88">
        <f t="shared" si="276"/>
        <v>8</v>
      </c>
      <c r="AD712" s="88">
        <f t="shared" si="277"/>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394</v>
      </c>
      <c r="J713" s="111">
        <v>0.6</v>
      </c>
      <c r="K713" s="576">
        <v>0.15</v>
      </c>
      <c r="L713" s="99">
        <v>4000</v>
      </c>
      <c r="M713" s="88"/>
      <c r="N713" s="244">
        <f t="shared" si="272"/>
        <v>0.67499999999999993</v>
      </c>
      <c r="P713" s="244">
        <f t="shared" si="273"/>
        <v>0.52500000000000002</v>
      </c>
      <c r="S713" s="578">
        <f t="shared" si="274"/>
        <v>0.56499999999999995</v>
      </c>
      <c r="T713" s="578">
        <f t="shared" si="275"/>
        <v>0.42999999999999994</v>
      </c>
      <c r="AC713" s="88">
        <f t="shared" si="276"/>
        <v>8</v>
      </c>
      <c r="AD713" s="88">
        <f t="shared" si="277"/>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395</v>
      </c>
      <c r="J714" s="111">
        <v>0.56999999999999995</v>
      </c>
      <c r="K714" s="576">
        <v>0.15</v>
      </c>
      <c r="L714" s="99">
        <v>3500</v>
      </c>
      <c r="M714" s="88"/>
      <c r="N714" s="244">
        <f t="shared" si="272"/>
        <v>0.64499999999999991</v>
      </c>
      <c r="P714" s="244">
        <f t="shared" si="273"/>
        <v>0.49499999999999994</v>
      </c>
      <c r="S714" s="578">
        <f t="shared" si="274"/>
        <v>0.53999999999999992</v>
      </c>
      <c r="T714" s="578">
        <f t="shared" si="275"/>
        <v>0.53999999999999992</v>
      </c>
      <c r="AC714" s="88">
        <f t="shared" si="276"/>
        <v>8</v>
      </c>
      <c r="AD714" s="88">
        <f t="shared" si="277"/>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396</v>
      </c>
      <c r="J715" s="111">
        <v>0.54</v>
      </c>
      <c r="K715" s="576">
        <v>0.1</v>
      </c>
      <c r="L715" s="99">
        <v>2200</v>
      </c>
      <c r="M715" s="88"/>
      <c r="N715" s="244">
        <f t="shared" si="272"/>
        <v>0.59000000000000008</v>
      </c>
      <c r="P715" s="244">
        <f t="shared" si="273"/>
        <v>0.49000000000000005</v>
      </c>
      <c r="S715" s="578">
        <f t="shared" si="274"/>
        <v>0.57999999999999996</v>
      </c>
      <c r="T715" s="578">
        <f t="shared" si="275"/>
        <v>0.52999999999999992</v>
      </c>
      <c r="AC715" s="88">
        <f t="shared" si="276"/>
        <v>8</v>
      </c>
      <c r="AD715" s="88">
        <f t="shared" si="277"/>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397</v>
      </c>
      <c r="J716" s="111">
        <v>0.52</v>
      </c>
      <c r="K716" s="576">
        <v>7.0000000000000007E-2</v>
      </c>
      <c r="L716" s="99">
        <v>1200</v>
      </c>
      <c r="M716" s="88"/>
      <c r="N716" s="244">
        <f t="shared" si="272"/>
        <v>0.55500000000000005</v>
      </c>
      <c r="P716" s="244">
        <f t="shared" si="273"/>
        <v>0.48499999999999999</v>
      </c>
      <c r="S716" s="578">
        <f t="shared" si="274"/>
        <v>0.57999999999999996</v>
      </c>
      <c r="T716" s="578">
        <f t="shared" si="275"/>
        <v>0.56999999999999995</v>
      </c>
      <c r="AC716" s="88">
        <f t="shared" si="276"/>
        <v>8</v>
      </c>
      <c r="AD716" s="88">
        <f t="shared" si="277"/>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I717" s="101" t="s">
        <v>398</v>
      </c>
      <c r="J717" s="139">
        <v>0.5</v>
      </c>
      <c r="K717" s="576">
        <v>0.05</v>
      </c>
      <c r="L717" s="99">
        <v>850</v>
      </c>
      <c r="M717" s="88"/>
      <c r="N717" s="244">
        <f t="shared" si="272"/>
        <v>0.52500000000000002</v>
      </c>
      <c r="P717" s="244">
        <f t="shared" si="273"/>
        <v>0.47499999999999998</v>
      </c>
      <c r="S717" s="578">
        <f t="shared" si="274"/>
        <v>0.55000000000000004</v>
      </c>
      <c r="T717" s="578">
        <f t="shared" si="275"/>
        <v>0.55000000000000004</v>
      </c>
      <c r="AC717" s="88">
        <f t="shared" si="276"/>
        <v>8</v>
      </c>
      <c r="AD717" s="88">
        <f t="shared" si="277"/>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H718" s="106" t="s">
        <v>807</v>
      </c>
      <c r="I718" s="101" t="s">
        <v>389</v>
      </c>
      <c r="J718" s="111">
        <v>0.68</v>
      </c>
      <c r="K718" s="576">
        <v>0.05</v>
      </c>
      <c r="L718" s="99">
        <v>150</v>
      </c>
      <c r="M718" s="88"/>
      <c r="N718" s="244">
        <f t="shared" si="272"/>
        <v>0.70500000000000007</v>
      </c>
      <c r="P718" s="244">
        <f t="shared" si="273"/>
        <v>0.65500000000000003</v>
      </c>
      <c r="S718" s="578">
        <f t="shared" si="274"/>
        <v>0.68</v>
      </c>
      <c r="T718" s="578">
        <f t="shared" si="275"/>
        <v>0.68</v>
      </c>
      <c r="AC718" s="88">
        <f t="shared" si="276"/>
        <v>9</v>
      </c>
      <c r="AD718" s="88">
        <f t="shared" si="277"/>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390</v>
      </c>
      <c r="J719" s="111">
        <v>0.68</v>
      </c>
      <c r="K719" s="576">
        <v>0.05</v>
      </c>
      <c r="L719" s="99">
        <v>100</v>
      </c>
      <c r="M719" s="88"/>
      <c r="N719" s="244">
        <f t="shared" si="272"/>
        <v>0.70500000000000007</v>
      </c>
      <c r="P719" s="244">
        <f t="shared" si="273"/>
        <v>0.65500000000000003</v>
      </c>
      <c r="S719" s="578">
        <f t="shared" si="274"/>
        <v>0.68</v>
      </c>
      <c r="T719" s="578">
        <f t="shared" si="275"/>
        <v>0.68</v>
      </c>
      <c r="AC719" s="88">
        <f t="shared" si="276"/>
        <v>9</v>
      </c>
      <c r="AD719" s="88">
        <f t="shared" si="277"/>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391</v>
      </c>
      <c r="J720" s="111">
        <v>0.68</v>
      </c>
      <c r="K720" s="576">
        <v>0.05</v>
      </c>
      <c r="L720" s="99">
        <v>200</v>
      </c>
      <c r="M720" s="88"/>
      <c r="N720" s="244">
        <f t="shared" si="272"/>
        <v>0.70500000000000007</v>
      </c>
      <c r="P720" s="244">
        <f t="shared" si="273"/>
        <v>0.65500000000000003</v>
      </c>
      <c r="S720" s="578">
        <f t="shared" si="274"/>
        <v>0.68</v>
      </c>
      <c r="T720" s="578">
        <f t="shared" si="275"/>
        <v>0.68</v>
      </c>
      <c r="AC720" s="88">
        <f t="shared" si="276"/>
        <v>9</v>
      </c>
      <c r="AD720" s="88">
        <f t="shared" si="277"/>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392</v>
      </c>
      <c r="J721" s="111">
        <v>0.68</v>
      </c>
      <c r="K721" s="576">
        <v>0.05</v>
      </c>
      <c r="L721" s="99">
        <v>300</v>
      </c>
      <c r="M721" s="88"/>
      <c r="N721" s="244">
        <f t="shared" si="272"/>
        <v>0.70500000000000007</v>
      </c>
      <c r="P721" s="244">
        <f t="shared" si="273"/>
        <v>0.65500000000000003</v>
      </c>
      <c r="S721" s="578">
        <f t="shared" si="274"/>
        <v>0.68</v>
      </c>
      <c r="T721" s="578">
        <f t="shared" si="275"/>
        <v>0.6</v>
      </c>
      <c r="AC721" s="88">
        <f t="shared" si="276"/>
        <v>9</v>
      </c>
      <c r="AD721" s="88">
        <f t="shared" si="277"/>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393</v>
      </c>
      <c r="J722" s="111">
        <v>0.67</v>
      </c>
      <c r="K722" s="576">
        <v>0.1</v>
      </c>
      <c r="L722" s="99">
        <v>1000</v>
      </c>
      <c r="M722" s="88"/>
      <c r="N722" s="244">
        <f t="shared" si="272"/>
        <v>0.72000000000000008</v>
      </c>
      <c r="P722" s="244">
        <f t="shared" si="273"/>
        <v>0.62</v>
      </c>
      <c r="S722" s="578">
        <f t="shared" si="274"/>
        <v>0.66999999999999993</v>
      </c>
      <c r="T722" s="578">
        <f t="shared" si="275"/>
        <v>0.52</v>
      </c>
      <c r="AC722" s="88">
        <f t="shared" si="276"/>
        <v>9</v>
      </c>
      <c r="AD722" s="88">
        <f t="shared" si="277"/>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394</v>
      </c>
      <c r="J723" s="111">
        <v>0.6</v>
      </c>
      <c r="K723" s="576">
        <v>0.15</v>
      </c>
      <c r="L723" s="99">
        <v>4000</v>
      </c>
      <c r="M723" s="88"/>
      <c r="N723" s="244">
        <f t="shared" si="272"/>
        <v>0.67499999999999993</v>
      </c>
      <c r="P723" s="244">
        <f t="shared" si="273"/>
        <v>0.52500000000000002</v>
      </c>
      <c r="S723" s="578">
        <f t="shared" si="274"/>
        <v>0.56499999999999995</v>
      </c>
      <c r="T723" s="578">
        <f t="shared" si="275"/>
        <v>0.42999999999999994</v>
      </c>
      <c r="AC723" s="88">
        <f t="shared" si="276"/>
        <v>9</v>
      </c>
      <c r="AD723" s="88">
        <f t="shared" si="277"/>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395</v>
      </c>
      <c r="J724" s="111">
        <v>0.56999999999999995</v>
      </c>
      <c r="K724" s="576">
        <v>0.15</v>
      </c>
      <c r="L724" s="99">
        <v>3500</v>
      </c>
      <c r="M724" s="88"/>
      <c r="N724" s="244">
        <f t="shared" si="272"/>
        <v>0.64499999999999991</v>
      </c>
      <c r="P724" s="244">
        <f t="shared" si="273"/>
        <v>0.49499999999999994</v>
      </c>
      <c r="S724" s="578">
        <f t="shared" ref="S724:S727" si="278">MAX($J588:$R588)+$T588</f>
        <v>0.53999999999999992</v>
      </c>
      <c r="T724" s="578">
        <f t="shared" ref="T724:T727" si="279">MIN($J588:$R588)+$T588-INDEX(DigSpread,$AD724+1,1)</f>
        <v>0.53999999999999992</v>
      </c>
      <c r="AC724" s="88">
        <f t="shared" si="276"/>
        <v>9</v>
      </c>
      <c r="AD724" s="88">
        <f t="shared" si="277"/>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396</v>
      </c>
      <c r="J725" s="111">
        <v>0.54</v>
      </c>
      <c r="K725" s="576">
        <v>0.1</v>
      </c>
      <c r="L725" s="99">
        <v>2200</v>
      </c>
      <c r="M725" s="88"/>
      <c r="N725" s="244">
        <f t="shared" si="272"/>
        <v>0.59000000000000008</v>
      </c>
      <c r="P725" s="244">
        <f t="shared" si="273"/>
        <v>0.49000000000000005</v>
      </c>
      <c r="S725" s="578">
        <f t="shared" si="278"/>
        <v>0.57999999999999996</v>
      </c>
      <c r="T725" s="578">
        <f t="shared" si="279"/>
        <v>0.52999999999999992</v>
      </c>
      <c r="AC725" s="88">
        <f t="shared" si="276"/>
        <v>9</v>
      </c>
      <c r="AD725" s="88">
        <f t="shared" si="277"/>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397</v>
      </c>
      <c r="J726" s="111">
        <v>0.52</v>
      </c>
      <c r="K726" s="576">
        <v>7.0000000000000007E-2</v>
      </c>
      <c r="L726" s="99">
        <v>1200</v>
      </c>
      <c r="M726" s="88"/>
      <c r="N726" s="244">
        <f t="shared" si="272"/>
        <v>0.55500000000000005</v>
      </c>
      <c r="P726" s="244">
        <f t="shared" si="273"/>
        <v>0.48499999999999999</v>
      </c>
      <c r="S726" s="578">
        <f t="shared" si="278"/>
        <v>0.57999999999999996</v>
      </c>
      <c r="T726" s="578">
        <f t="shared" si="279"/>
        <v>0.56999999999999995</v>
      </c>
      <c r="AC726" s="88">
        <f t="shared" si="276"/>
        <v>9</v>
      </c>
      <c r="AD726" s="88">
        <f t="shared" si="277"/>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2" x14ac:dyDescent="0.35">
      <c r="A727" s="104"/>
      <c r="B727" s="97"/>
      <c r="C727" s="17"/>
      <c r="D727" s="17"/>
      <c r="E727" s="17"/>
      <c r="F727" s="13"/>
      <c r="I727" s="101" t="s">
        <v>398</v>
      </c>
      <c r="J727" s="139">
        <v>0.5</v>
      </c>
      <c r="K727" s="576">
        <v>0.05</v>
      </c>
      <c r="L727" s="99">
        <v>850</v>
      </c>
      <c r="M727" s="88"/>
      <c r="N727" s="244">
        <f t="shared" si="272"/>
        <v>0.52500000000000002</v>
      </c>
      <c r="P727" s="244">
        <f t="shared" si="273"/>
        <v>0.47499999999999998</v>
      </c>
      <c r="S727" s="578">
        <f t="shared" si="278"/>
        <v>0.55000000000000004</v>
      </c>
      <c r="T727" s="578">
        <f t="shared" si="279"/>
        <v>0.55000000000000004</v>
      </c>
      <c r="AC727" s="88">
        <f t="shared" si="276"/>
        <v>9</v>
      </c>
      <c r="AD727" s="88">
        <f t="shared" si="277"/>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4"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4"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4"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4"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4"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4" hidden="1" customHeight="1" outlineLevel="1" x14ac:dyDescent="0.35">
      <c r="A743" s="6"/>
      <c r="B743" s="97"/>
      <c r="C743" s="17"/>
      <c r="D743" s="17"/>
      <c r="E743" s="17"/>
      <c r="F743" s="17"/>
      <c r="G743" s="17"/>
      <c r="H743" s="17"/>
      <c r="I743" s="24"/>
      <c r="J743" s="24"/>
      <c r="K743" s="23"/>
      <c r="L743" s="954"/>
      <c r="M743" s="952"/>
      <c r="N743" s="952"/>
      <c r="O743" s="23"/>
      <c r="P743" s="23"/>
      <c r="Q743" s="23"/>
      <c r="R743" s="23"/>
      <c r="S743" s="23"/>
      <c r="T743" s="23"/>
      <c r="U743" s="23"/>
      <c r="V743" s="23"/>
      <c r="W743" s="23"/>
      <c r="X743" s="23"/>
      <c r="Y743" s="23"/>
      <c r="Z743" s="23"/>
      <c r="AA743" s="24"/>
      <c r="AB743" s="24"/>
      <c r="AC743" s="24"/>
      <c r="AD743" s="24"/>
      <c r="AE743" s="16"/>
      <c r="AF743" s="8"/>
    </row>
    <row r="744" spans="1:32" ht="13.4"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4" hidden="1" customHeight="1" outlineLevel="1" x14ac:dyDescent="0.3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1169</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80">Q749*0.7</f>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80"/>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80"/>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80"/>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80"/>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80"/>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80"/>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80"/>
        <v>2.8</v>
      </c>
      <c r="V756" s="93"/>
      <c r="W756" s="93"/>
      <c r="X756" s="93"/>
      <c r="Y756" s="93"/>
      <c r="Z756" s="93"/>
      <c r="AA756" s="13"/>
      <c r="AB756" s="13"/>
      <c r="AC756" s="13"/>
      <c r="AD756" s="13"/>
      <c r="AE756" s="16"/>
      <c r="AF756" s="8"/>
    </row>
    <row r="757" spans="1:58" ht="13.4"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80"/>
        <v>2.8</v>
      </c>
      <c r="V757" s="93"/>
      <c r="W757" s="93"/>
      <c r="X757" s="93"/>
      <c r="Y757" s="93"/>
      <c r="Z757" s="93"/>
      <c r="AA757" s="13"/>
      <c r="AB757" s="13"/>
      <c r="AC757" s="13"/>
      <c r="AD757" s="13"/>
      <c r="AE757" s="16"/>
      <c r="AF757" s="8"/>
    </row>
    <row r="758" spans="1:58" s="106" customFormat="1" ht="13.4" hidden="1" customHeight="1" outlineLevel="2" x14ac:dyDescent="0.35">
      <c r="A758" s="104"/>
      <c r="B758" s="97"/>
      <c r="C758" s="17"/>
      <c r="D758" s="17"/>
      <c r="E758" s="17"/>
      <c r="F758" s="13"/>
      <c r="G758" s="88"/>
      <c r="H758" s="88"/>
      <c r="K758" s="101" t="s">
        <v>402</v>
      </c>
      <c r="L758" s="101" t="s">
        <v>387</v>
      </c>
      <c r="M758" s="5">
        <f>INDEX(M$748:M$757,MATCH($L758,$L$748:$L$757,0))</f>
        <v>0.5</v>
      </c>
      <c r="N758" s="5">
        <f t="shared" ref="N758:S773" si="281">INDEX(N$748:N$757,MATCH($L758,$L$748:$L$757,0))</f>
        <v>1</v>
      </c>
      <c r="O758" s="5">
        <f t="shared" si="281"/>
        <v>4</v>
      </c>
      <c r="P758" s="5">
        <f t="shared" si="281"/>
        <v>2</v>
      </c>
      <c r="Q758" s="5">
        <f t="shared" si="281"/>
        <v>4</v>
      </c>
      <c r="R758" s="5">
        <f t="shared" si="281"/>
        <v>6</v>
      </c>
      <c r="S758" s="5">
        <f t="shared" si="281"/>
        <v>4</v>
      </c>
      <c r="T758" s="5">
        <f t="shared" ref="T758:U777" si="282">INDEX(T$748:T$757,MATCH($L758,$L$748:$L$757,0))</f>
        <v>4</v>
      </c>
      <c r="U758" s="5">
        <f t="shared" si="282"/>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136</v>
      </c>
      <c r="M759" s="5">
        <f t="shared" ref="M759:S790" si="283">INDEX(M$748:M$757,MATCH($L759,$L$748:$L$757,0))</f>
        <v>0.5</v>
      </c>
      <c r="N759" s="5">
        <f t="shared" si="281"/>
        <v>1</v>
      </c>
      <c r="O759" s="5">
        <f t="shared" si="281"/>
        <v>4</v>
      </c>
      <c r="P759" s="5">
        <f t="shared" si="281"/>
        <v>2</v>
      </c>
      <c r="Q759" s="5">
        <f t="shared" si="281"/>
        <v>4</v>
      </c>
      <c r="R759" s="5">
        <f t="shared" si="281"/>
        <v>6</v>
      </c>
      <c r="S759" s="5">
        <f t="shared" si="281"/>
        <v>4</v>
      </c>
      <c r="T759" s="5">
        <f t="shared" si="282"/>
        <v>4</v>
      </c>
      <c r="U759" s="5">
        <f t="shared" si="282"/>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137</v>
      </c>
      <c r="M760" s="5">
        <f t="shared" si="283"/>
        <v>0.5</v>
      </c>
      <c r="N760" s="5">
        <f t="shared" si="281"/>
        <v>1</v>
      </c>
      <c r="O760" s="5">
        <f t="shared" si="281"/>
        <v>4</v>
      </c>
      <c r="P760" s="5">
        <f t="shared" si="281"/>
        <v>2</v>
      </c>
      <c r="Q760" s="5">
        <f t="shared" si="281"/>
        <v>4</v>
      </c>
      <c r="R760" s="5">
        <f t="shared" si="281"/>
        <v>6</v>
      </c>
      <c r="S760" s="5">
        <f t="shared" si="281"/>
        <v>4</v>
      </c>
      <c r="T760" s="5">
        <f t="shared" si="282"/>
        <v>4</v>
      </c>
      <c r="U760" s="5">
        <f t="shared" si="282"/>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138</v>
      </c>
      <c r="M761" s="5">
        <f t="shared" si="283"/>
        <v>0.5</v>
      </c>
      <c r="N761" s="5">
        <f t="shared" si="281"/>
        <v>1</v>
      </c>
      <c r="O761" s="5">
        <f t="shared" si="281"/>
        <v>4</v>
      </c>
      <c r="P761" s="5">
        <f t="shared" si="281"/>
        <v>2</v>
      </c>
      <c r="Q761" s="5">
        <f t="shared" si="281"/>
        <v>4</v>
      </c>
      <c r="R761" s="5">
        <f t="shared" si="281"/>
        <v>6</v>
      </c>
      <c r="S761" s="5">
        <f t="shared" si="281"/>
        <v>4</v>
      </c>
      <c r="T761" s="5">
        <f t="shared" si="282"/>
        <v>4</v>
      </c>
      <c r="U761" s="5">
        <f t="shared" si="282"/>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139</v>
      </c>
      <c r="M762" s="5">
        <f t="shared" si="283"/>
        <v>0.5</v>
      </c>
      <c r="N762" s="5">
        <f t="shared" si="281"/>
        <v>1</v>
      </c>
      <c r="O762" s="5">
        <f t="shared" si="281"/>
        <v>4</v>
      </c>
      <c r="P762" s="5">
        <f t="shared" si="281"/>
        <v>2</v>
      </c>
      <c r="Q762" s="5">
        <f t="shared" si="281"/>
        <v>4</v>
      </c>
      <c r="R762" s="5">
        <f t="shared" si="281"/>
        <v>6</v>
      </c>
      <c r="S762" s="5">
        <f t="shared" si="281"/>
        <v>4</v>
      </c>
      <c r="T762" s="5">
        <f t="shared" si="282"/>
        <v>4</v>
      </c>
      <c r="U762" s="5">
        <f t="shared" si="282"/>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140</v>
      </c>
      <c r="M763" s="5">
        <f t="shared" si="283"/>
        <v>0.5</v>
      </c>
      <c r="N763" s="5">
        <f t="shared" si="281"/>
        <v>1</v>
      </c>
      <c r="O763" s="5">
        <f t="shared" si="281"/>
        <v>4</v>
      </c>
      <c r="P763" s="5">
        <f t="shared" si="281"/>
        <v>2</v>
      </c>
      <c r="Q763" s="5">
        <f t="shared" si="281"/>
        <v>4</v>
      </c>
      <c r="R763" s="5">
        <f t="shared" si="281"/>
        <v>6</v>
      </c>
      <c r="S763" s="5">
        <f t="shared" si="281"/>
        <v>4</v>
      </c>
      <c r="T763" s="5">
        <f t="shared" si="282"/>
        <v>4</v>
      </c>
      <c r="U763" s="5">
        <f t="shared" si="282"/>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141</v>
      </c>
      <c r="M764" s="5">
        <f t="shared" si="283"/>
        <v>0.5</v>
      </c>
      <c r="N764" s="5">
        <f t="shared" si="281"/>
        <v>1</v>
      </c>
      <c r="O764" s="5">
        <f t="shared" si="281"/>
        <v>4</v>
      </c>
      <c r="P764" s="5">
        <f t="shared" si="281"/>
        <v>2</v>
      </c>
      <c r="Q764" s="5">
        <f t="shared" si="281"/>
        <v>4</v>
      </c>
      <c r="R764" s="5">
        <f t="shared" si="281"/>
        <v>6</v>
      </c>
      <c r="S764" s="5">
        <f t="shared" si="281"/>
        <v>4</v>
      </c>
      <c r="T764" s="5">
        <f t="shared" si="282"/>
        <v>4</v>
      </c>
      <c r="U764" s="5">
        <f t="shared" si="282"/>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142</v>
      </c>
      <c r="M765" s="5">
        <f t="shared" si="283"/>
        <v>0.5</v>
      </c>
      <c r="N765" s="5">
        <f t="shared" si="281"/>
        <v>1</v>
      </c>
      <c r="O765" s="5">
        <f t="shared" si="281"/>
        <v>4</v>
      </c>
      <c r="P765" s="5">
        <f t="shared" si="281"/>
        <v>2</v>
      </c>
      <c r="Q765" s="5">
        <f t="shared" si="281"/>
        <v>4</v>
      </c>
      <c r="R765" s="5">
        <f t="shared" si="281"/>
        <v>6</v>
      </c>
      <c r="S765" s="5">
        <f t="shared" si="281"/>
        <v>4</v>
      </c>
      <c r="T765" s="5">
        <f t="shared" si="282"/>
        <v>4</v>
      </c>
      <c r="U765" s="5">
        <f t="shared" si="282"/>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143</v>
      </c>
      <c r="M766" s="5">
        <f t="shared" si="283"/>
        <v>0.5</v>
      </c>
      <c r="N766" s="5">
        <f t="shared" si="281"/>
        <v>1</v>
      </c>
      <c r="O766" s="5">
        <f t="shared" si="281"/>
        <v>4</v>
      </c>
      <c r="P766" s="5">
        <f t="shared" si="281"/>
        <v>2</v>
      </c>
      <c r="Q766" s="5">
        <f t="shared" si="281"/>
        <v>4</v>
      </c>
      <c r="R766" s="5">
        <f t="shared" si="281"/>
        <v>6</v>
      </c>
      <c r="S766" s="5">
        <f t="shared" si="281"/>
        <v>4</v>
      </c>
      <c r="T766" s="5">
        <f t="shared" si="282"/>
        <v>4</v>
      </c>
      <c r="U766" s="5">
        <f t="shared" si="282"/>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144</v>
      </c>
      <c r="M767" s="5">
        <f t="shared" si="283"/>
        <v>0.5</v>
      </c>
      <c r="N767" s="5">
        <f t="shared" si="281"/>
        <v>1</v>
      </c>
      <c r="O767" s="5">
        <f t="shared" si="281"/>
        <v>4</v>
      </c>
      <c r="P767" s="5">
        <f t="shared" si="281"/>
        <v>2</v>
      </c>
      <c r="Q767" s="5">
        <f t="shared" si="281"/>
        <v>4</v>
      </c>
      <c r="R767" s="5">
        <f t="shared" si="281"/>
        <v>6</v>
      </c>
      <c r="S767" s="5">
        <f t="shared" si="281"/>
        <v>4</v>
      </c>
      <c r="T767" s="5">
        <f t="shared" si="282"/>
        <v>4</v>
      </c>
      <c r="U767" s="5">
        <f t="shared" si="282"/>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t="s">
        <v>800</v>
      </c>
      <c r="L768" s="101" t="s">
        <v>387</v>
      </c>
      <c r="M768" s="5">
        <f t="shared" si="283"/>
        <v>0.5</v>
      </c>
      <c r="N768" s="5">
        <f t="shared" si="281"/>
        <v>1</v>
      </c>
      <c r="O768" s="5">
        <f t="shared" si="281"/>
        <v>4</v>
      </c>
      <c r="P768" s="5">
        <f t="shared" si="281"/>
        <v>2</v>
      </c>
      <c r="Q768" s="5">
        <f t="shared" si="281"/>
        <v>4</v>
      </c>
      <c r="R768" s="5">
        <f t="shared" si="281"/>
        <v>6</v>
      </c>
      <c r="S768" s="5">
        <f t="shared" si="281"/>
        <v>4</v>
      </c>
      <c r="T768" s="5">
        <f t="shared" si="282"/>
        <v>4</v>
      </c>
      <c r="U768" s="5">
        <f t="shared" si="282"/>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136</v>
      </c>
      <c r="M769" s="5">
        <f t="shared" si="283"/>
        <v>0.5</v>
      </c>
      <c r="N769" s="5">
        <f t="shared" si="281"/>
        <v>1</v>
      </c>
      <c r="O769" s="5">
        <f t="shared" si="281"/>
        <v>4</v>
      </c>
      <c r="P769" s="5">
        <f t="shared" si="281"/>
        <v>2</v>
      </c>
      <c r="Q769" s="5">
        <f t="shared" si="281"/>
        <v>4</v>
      </c>
      <c r="R769" s="5">
        <f t="shared" si="281"/>
        <v>6</v>
      </c>
      <c r="S769" s="5">
        <f t="shared" si="281"/>
        <v>4</v>
      </c>
      <c r="T769" s="5">
        <f t="shared" si="282"/>
        <v>4</v>
      </c>
      <c r="U769" s="5">
        <f t="shared" si="282"/>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137</v>
      </c>
      <c r="M770" s="5">
        <f t="shared" si="283"/>
        <v>0.5</v>
      </c>
      <c r="N770" s="5">
        <f t="shared" si="281"/>
        <v>1</v>
      </c>
      <c r="O770" s="5">
        <f t="shared" si="281"/>
        <v>4</v>
      </c>
      <c r="P770" s="5">
        <f t="shared" si="281"/>
        <v>2</v>
      </c>
      <c r="Q770" s="5">
        <f t="shared" si="281"/>
        <v>4</v>
      </c>
      <c r="R770" s="5">
        <f t="shared" si="281"/>
        <v>6</v>
      </c>
      <c r="S770" s="5">
        <f t="shared" si="281"/>
        <v>4</v>
      </c>
      <c r="T770" s="5">
        <f t="shared" si="282"/>
        <v>4</v>
      </c>
      <c r="U770" s="5">
        <f t="shared" si="282"/>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138</v>
      </c>
      <c r="M771" s="5">
        <f t="shared" si="283"/>
        <v>0.5</v>
      </c>
      <c r="N771" s="5">
        <f t="shared" si="281"/>
        <v>1</v>
      </c>
      <c r="O771" s="5">
        <f t="shared" si="281"/>
        <v>4</v>
      </c>
      <c r="P771" s="5">
        <f t="shared" si="281"/>
        <v>2</v>
      </c>
      <c r="Q771" s="5">
        <f t="shared" si="281"/>
        <v>4</v>
      </c>
      <c r="R771" s="5">
        <f t="shared" si="281"/>
        <v>6</v>
      </c>
      <c r="S771" s="5">
        <f t="shared" si="281"/>
        <v>4</v>
      </c>
      <c r="T771" s="5">
        <f t="shared" si="282"/>
        <v>4</v>
      </c>
      <c r="U771" s="5">
        <f t="shared" si="282"/>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139</v>
      </c>
      <c r="M772" s="5">
        <f t="shared" si="283"/>
        <v>0.5</v>
      </c>
      <c r="N772" s="5">
        <f t="shared" si="281"/>
        <v>1</v>
      </c>
      <c r="O772" s="5">
        <f t="shared" si="281"/>
        <v>4</v>
      </c>
      <c r="P772" s="5">
        <f t="shared" si="281"/>
        <v>2</v>
      </c>
      <c r="Q772" s="5">
        <f t="shared" si="281"/>
        <v>4</v>
      </c>
      <c r="R772" s="5">
        <f t="shared" si="281"/>
        <v>6</v>
      </c>
      <c r="S772" s="5">
        <f t="shared" si="281"/>
        <v>4</v>
      </c>
      <c r="T772" s="5">
        <f t="shared" si="282"/>
        <v>4</v>
      </c>
      <c r="U772" s="5">
        <f t="shared" si="282"/>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140</v>
      </c>
      <c r="M773" s="5">
        <f t="shared" si="283"/>
        <v>0.5</v>
      </c>
      <c r="N773" s="5">
        <f t="shared" si="281"/>
        <v>1</v>
      </c>
      <c r="O773" s="5">
        <f t="shared" si="281"/>
        <v>4</v>
      </c>
      <c r="P773" s="5">
        <f t="shared" si="281"/>
        <v>2</v>
      </c>
      <c r="Q773" s="5">
        <f t="shared" si="281"/>
        <v>4</v>
      </c>
      <c r="R773" s="5">
        <f t="shared" si="281"/>
        <v>6</v>
      </c>
      <c r="S773" s="5">
        <f t="shared" si="281"/>
        <v>4</v>
      </c>
      <c r="T773" s="5">
        <f t="shared" si="282"/>
        <v>4</v>
      </c>
      <c r="U773" s="5">
        <f t="shared" si="282"/>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141</v>
      </c>
      <c r="M774" s="5">
        <f t="shared" si="283"/>
        <v>0.5</v>
      </c>
      <c r="N774" s="5">
        <f t="shared" si="283"/>
        <v>1</v>
      </c>
      <c r="O774" s="5">
        <f t="shared" si="283"/>
        <v>4</v>
      </c>
      <c r="P774" s="5">
        <f t="shared" si="283"/>
        <v>2</v>
      </c>
      <c r="Q774" s="5">
        <f t="shared" si="283"/>
        <v>4</v>
      </c>
      <c r="R774" s="5">
        <f t="shared" si="283"/>
        <v>6</v>
      </c>
      <c r="S774" s="5">
        <f t="shared" si="283"/>
        <v>4</v>
      </c>
      <c r="T774" s="5">
        <f t="shared" si="282"/>
        <v>4</v>
      </c>
      <c r="U774" s="5">
        <f t="shared" si="282"/>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142</v>
      </c>
      <c r="M775" s="5">
        <f t="shared" si="283"/>
        <v>0.5</v>
      </c>
      <c r="N775" s="5">
        <f t="shared" si="283"/>
        <v>1</v>
      </c>
      <c r="O775" s="5">
        <f t="shared" si="283"/>
        <v>4</v>
      </c>
      <c r="P775" s="5">
        <f t="shared" si="283"/>
        <v>2</v>
      </c>
      <c r="Q775" s="5">
        <f t="shared" si="283"/>
        <v>4</v>
      </c>
      <c r="R775" s="5">
        <f t="shared" si="283"/>
        <v>6</v>
      </c>
      <c r="S775" s="5">
        <f t="shared" si="283"/>
        <v>4</v>
      </c>
      <c r="T775" s="5">
        <f t="shared" si="282"/>
        <v>4</v>
      </c>
      <c r="U775" s="5">
        <f t="shared" si="282"/>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143</v>
      </c>
      <c r="M776" s="5">
        <f t="shared" si="283"/>
        <v>0.5</v>
      </c>
      <c r="N776" s="5">
        <f t="shared" si="283"/>
        <v>1</v>
      </c>
      <c r="O776" s="5">
        <f t="shared" si="283"/>
        <v>4</v>
      </c>
      <c r="P776" s="5">
        <f t="shared" si="283"/>
        <v>2</v>
      </c>
      <c r="Q776" s="5">
        <f t="shared" si="283"/>
        <v>4</v>
      </c>
      <c r="R776" s="5">
        <f t="shared" si="283"/>
        <v>6</v>
      </c>
      <c r="S776" s="5">
        <f t="shared" si="283"/>
        <v>4</v>
      </c>
      <c r="T776" s="5">
        <f t="shared" si="282"/>
        <v>4</v>
      </c>
      <c r="U776" s="5">
        <f t="shared" si="282"/>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144</v>
      </c>
      <c r="M777" s="5">
        <f t="shared" si="283"/>
        <v>0.5</v>
      </c>
      <c r="N777" s="5">
        <f t="shared" si="283"/>
        <v>1</v>
      </c>
      <c r="O777" s="5">
        <f t="shared" si="283"/>
        <v>4</v>
      </c>
      <c r="P777" s="5">
        <f t="shared" si="283"/>
        <v>2</v>
      </c>
      <c r="Q777" s="5">
        <f t="shared" si="283"/>
        <v>4</v>
      </c>
      <c r="R777" s="5">
        <f t="shared" si="283"/>
        <v>6</v>
      </c>
      <c r="S777" s="5">
        <f t="shared" si="283"/>
        <v>4</v>
      </c>
      <c r="T777" s="5">
        <f t="shared" si="282"/>
        <v>4</v>
      </c>
      <c r="U777" s="5">
        <f t="shared" si="282"/>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t="s">
        <v>801</v>
      </c>
      <c r="L778" s="101" t="s">
        <v>387</v>
      </c>
      <c r="M778" s="5">
        <f t="shared" si="283"/>
        <v>0.5</v>
      </c>
      <c r="N778" s="5">
        <f t="shared" si="283"/>
        <v>1</v>
      </c>
      <c r="O778" s="5">
        <f t="shared" si="283"/>
        <v>4</v>
      </c>
      <c r="P778" s="5">
        <f t="shared" si="283"/>
        <v>2</v>
      </c>
      <c r="Q778" s="5">
        <f t="shared" si="283"/>
        <v>4</v>
      </c>
      <c r="R778" s="5">
        <f t="shared" si="283"/>
        <v>6</v>
      </c>
      <c r="S778" s="5">
        <f t="shared" si="283"/>
        <v>4</v>
      </c>
      <c r="T778" s="5">
        <f t="shared" ref="T778:U797" si="284">INDEX(T$748:T$757,MATCH($L778,$L$748:$L$757,0))</f>
        <v>4</v>
      </c>
      <c r="U778" s="5">
        <f t="shared" si="284"/>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136</v>
      </c>
      <c r="M779" s="5">
        <f t="shared" si="283"/>
        <v>0.5</v>
      </c>
      <c r="N779" s="5">
        <f t="shared" si="283"/>
        <v>1</v>
      </c>
      <c r="O779" s="5">
        <f t="shared" si="283"/>
        <v>4</v>
      </c>
      <c r="P779" s="5">
        <f t="shared" si="283"/>
        <v>2</v>
      </c>
      <c r="Q779" s="5">
        <f t="shared" si="283"/>
        <v>4</v>
      </c>
      <c r="R779" s="5">
        <f t="shared" si="283"/>
        <v>6</v>
      </c>
      <c r="S779" s="5">
        <f t="shared" si="283"/>
        <v>4</v>
      </c>
      <c r="T779" s="5">
        <f t="shared" si="284"/>
        <v>4</v>
      </c>
      <c r="U779" s="5">
        <f t="shared" si="284"/>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137</v>
      </c>
      <c r="M780" s="5">
        <f t="shared" si="283"/>
        <v>0.5</v>
      </c>
      <c r="N780" s="5">
        <f t="shared" si="283"/>
        <v>1</v>
      </c>
      <c r="O780" s="5">
        <f t="shared" si="283"/>
        <v>4</v>
      </c>
      <c r="P780" s="5">
        <f t="shared" si="283"/>
        <v>2</v>
      </c>
      <c r="Q780" s="5">
        <f t="shared" si="283"/>
        <v>4</v>
      </c>
      <c r="R780" s="5">
        <f t="shared" si="283"/>
        <v>6</v>
      </c>
      <c r="S780" s="5">
        <f t="shared" si="283"/>
        <v>4</v>
      </c>
      <c r="T780" s="5">
        <f t="shared" si="284"/>
        <v>4</v>
      </c>
      <c r="U780" s="5">
        <f t="shared" si="284"/>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138</v>
      </c>
      <c r="M781" s="5">
        <f t="shared" si="283"/>
        <v>0.5</v>
      </c>
      <c r="N781" s="5">
        <f t="shared" si="283"/>
        <v>1</v>
      </c>
      <c r="O781" s="5">
        <f t="shared" si="283"/>
        <v>4</v>
      </c>
      <c r="P781" s="5">
        <f t="shared" si="283"/>
        <v>2</v>
      </c>
      <c r="Q781" s="5">
        <f t="shared" si="283"/>
        <v>4</v>
      </c>
      <c r="R781" s="5">
        <f t="shared" si="283"/>
        <v>6</v>
      </c>
      <c r="S781" s="5">
        <f t="shared" si="283"/>
        <v>4</v>
      </c>
      <c r="T781" s="5">
        <f t="shared" si="284"/>
        <v>4</v>
      </c>
      <c r="U781" s="5">
        <f t="shared" si="284"/>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139</v>
      </c>
      <c r="M782" s="5">
        <f t="shared" si="283"/>
        <v>0.5</v>
      </c>
      <c r="N782" s="5">
        <f t="shared" si="283"/>
        <v>1</v>
      </c>
      <c r="O782" s="5">
        <f t="shared" si="283"/>
        <v>4</v>
      </c>
      <c r="P782" s="5">
        <f t="shared" si="283"/>
        <v>2</v>
      </c>
      <c r="Q782" s="5">
        <f t="shared" si="283"/>
        <v>4</v>
      </c>
      <c r="R782" s="5">
        <f t="shared" si="283"/>
        <v>6</v>
      </c>
      <c r="S782" s="5">
        <f t="shared" si="283"/>
        <v>4</v>
      </c>
      <c r="T782" s="5">
        <f t="shared" si="284"/>
        <v>4</v>
      </c>
      <c r="U782" s="5">
        <f t="shared" si="284"/>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140</v>
      </c>
      <c r="M783" s="5">
        <f>INDEX(M$748:M$757,MATCH($L783,$L$748:$L$757,0))</f>
        <v>0.5</v>
      </c>
      <c r="N783" s="5">
        <f t="shared" si="283"/>
        <v>1</v>
      </c>
      <c r="O783" s="5">
        <f t="shared" si="283"/>
        <v>4</v>
      </c>
      <c r="P783" s="5">
        <f t="shared" si="283"/>
        <v>2</v>
      </c>
      <c r="Q783" s="5">
        <f t="shared" si="283"/>
        <v>4</v>
      </c>
      <c r="R783" s="5">
        <f t="shared" si="283"/>
        <v>6</v>
      </c>
      <c r="S783" s="5">
        <f t="shared" si="283"/>
        <v>4</v>
      </c>
      <c r="T783" s="5">
        <f t="shared" si="284"/>
        <v>4</v>
      </c>
      <c r="U783" s="5">
        <f t="shared" si="284"/>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141</v>
      </c>
      <c r="M784" s="5">
        <f t="shared" si="283"/>
        <v>0.5</v>
      </c>
      <c r="N784" s="5">
        <f t="shared" si="283"/>
        <v>1</v>
      </c>
      <c r="O784" s="5">
        <f>INDEX(O$748:O$757,MATCH($L784,$L$748:$L$757,0))</f>
        <v>4</v>
      </c>
      <c r="P784" s="5">
        <f t="shared" si="283"/>
        <v>2</v>
      </c>
      <c r="Q784" s="5">
        <f t="shared" si="283"/>
        <v>4</v>
      </c>
      <c r="R784" s="5">
        <f t="shared" si="283"/>
        <v>6</v>
      </c>
      <c r="S784" s="5">
        <f t="shared" si="283"/>
        <v>4</v>
      </c>
      <c r="T784" s="5">
        <f t="shared" si="284"/>
        <v>4</v>
      </c>
      <c r="U784" s="5">
        <f t="shared" si="284"/>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142</v>
      </c>
      <c r="M785" s="5">
        <f t="shared" si="283"/>
        <v>0.5</v>
      </c>
      <c r="N785" s="5">
        <f t="shared" si="283"/>
        <v>1</v>
      </c>
      <c r="O785" s="5">
        <f t="shared" si="283"/>
        <v>4</v>
      </c>
      <c r="P785" s="5">
        <f t="shared" si="283"/>
        <v>2</v>
      </c>
      <c r="Q785" s="5">
        <f t="shared" si="283"/>
        <v>4</v>
      </c>
      <c r="R785" s="5">
        <f t="shared" si="283"/>
        <v>6</v>
      </c>
      <c r="S785" s="5">
        <f t="shared" si="283"/>
        <v>4</v>
      </c>
      <c r="T785" s="5">
        <f t="shared" si="284"/>
        <v>4</v>
      </c>
      <c r="U785" s="5">
        <f t="shared" si="284"/>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143</v>
      </c>
      <c r="M786" s="5">
        <f t="shared" si="283"/>
        <v>0.5</v>
      </c>
      <c r="N786" s="5">
        <f t="shared" si="283"/>
        <v>1</v>
      </c>
      <c r="O786" s="5">
        <f t="shared" si="283"/>
        <v>4</v>
      </c>
      <c r="P786" s="5">
        <f t="shared" si="283"/>
        <v>2</v>
      </c>
      <c r="Q786" s="5">
        <f t="shared" si="283"/>
        <v>4</v>
      </c>
      <c r="R786" s="5">
        <f t="shared" si="283"/>
        <v>6</v>
      </c>
      <c r="S786" s="5">
        <f t="shared" si="283"/>
        <v>4</v>
      </c>
      <c r="T786" s="5">
        <f t="shared" si="284"/>
        <v>4</v>
      </c>
      <c r="U786" s="5">
        <f t="shared" si="284"/>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144</v>
      </c>
      <c r="M787" s="5">
        <f t="shared" si="283"/>
        <v>0.5</v>
      </c>
      <c r="N787" s="5">
        <f t="shared" si="283"/>
        <v>1</v>
      </c>
      <c r="O787" s="5">
        <f t="shared" si="283"/>
        <v>4</v>
      </c>
      <c r="P787" s="5">
        <f t="shared" si="283"/>
        <v>2</v>
      </c>
      <c r="Q787" s="5">
        <f t="shared" si="283"/>
        <v>4</v>
      </c>
      <c r="R787" s="5">
        <f t="shared" si="283"/>
        <v>6</v>
      </c>
      <c r="S787" s="5">
        <f t="shared" si="283"/>
        <v>4</v>
      </c>
      <c r="T787" s="5">
        <f t="shared" si="284"/>
        <v>4</v>
      </c>
      <c r="U787" s="5">
        <f t="shared" si="284"/>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t="s">
        <v>802</v>
      </c>
      <c r="L788" s="101" t="s">
        <v>387</v>
      </c>
      <c r="M788" s="5">
        <f t="shared" si="283"/>
        <v>0.5</v>
      </c>
      <c r="N788" s="5">
        <f t="shared" si="283"/>
        <v>1</v>
      </c>
      <c r="O788" s="5">
        <f t="shared" si="283"/>
        <v>4</v>
      </c>
      <c r="P788" s="5">
        <f t="shared" si="283"/>
        <v>2</v>
      </c>
      <c r="Q788" s="5">
        <f t="shared" si="283"/>
        <v>4</v>
      </c>
      <c r="R788" s="5">
        <f t="shared" si="283"/>
        <v>6</v>
      </c>
      <c r="S788" s="5">
        <f t="shared" si="283"/>
        <v>4</v>
      </c>
      <c r="T788" s="5">
        <f t="shared" si="284"/>
        <v>4</v>
      </c>
      <c r="U788" s="5">
        <f t="shared" si="284"/>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136</v>
      </c>
      <c r="M789" s="5">
        <f t="shared" si="283"/>
        <v>0.5</v>
      </c>
      <c r="N789" s="5">
        <f t="shared" si="283"/>
        <v>1</v>
      </c>
      <c r="O789" s="5">
        <f t="shared" si="283"/>
        <v>4</v>
      </c>
      <c r="P789" s="5">
        <f t="shared" si="283"/>
        <v>2</v>
      </c>
      <c r="Q789" s="5">
        <f t="shared" si="283"/>
        <v>4</v>
      </c>
      <c r="R789" s="5">
        <f t="shared" si="283"/>
        <v>6</v>
      </c>
      <c r="S789" s="5">
        <f t="shared" si="283"/>
        <v>4</v>
      </c>
      <c r="T789" s="5">
        <f t="shared" si="284"/>
        <v>4</v>
      </c>
      <c r="U789" s="5">
        <f t="shared" si="284"/>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137</v>
      </c>
      <c r="M790" s="5">
        <f t="shared" si="283"/>
        <v>0.5</v>
      </c>
      <c r="N790" s="5">
        <f t="shared" si="283"/>
        <v>1</v>
      </c>
      <c r="O790" s="5">
        <f t="shared" si="283"/>
        <v>4</v>
      </c>
      <c r="P790" s="5">
        <f t="shared" si="283"/>
        <v>2</v>
      </c>
      <c r="Q790" s="5">
        <f t="shared" si="283"/>
        <v>4</v>
      </c>
      <c r="R790" s="5">
        <f t="shared" si="283"/>
        <v>6</v>
      </c>
      <c r="S790" s="5">
        <f t="shared" si="283"/>
        <v>4</v>
      </c>
      <c r="T790" s="5">
        <f t="shared" si="284"/>
        <v>4</v>
      </c>
      <c r="U790" s="5">
        <f t="shared" si="284"/>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138</v>
      </c>
      <c r="M791" s="5">
        <f t="shared" ref="M791:S822" si="285">INDEX(M$748:M$757,MATCH($L791,$L$748:$L$757,0))</f>
        <v>0.5</v>
      </c>
      <c r="N791" s="5">
        <f t="shared" si="285"/>
        <v>1</v>
      </c>
      <c r="O791" s="5">
        <f t="shared" si="285"/>
        <v>4</v>
      </c>
      <c r="P791" s="5">
        <f t="shared" si="285"/>
        <v>2</v>
      </c>
      <c r="Q791" s="5">
        <f t="shared" si="285"/>
        <v>4</v>
      </c>
      <c r="R791" s="5">
        <f t="shared" si="285"/>
        <v>6</v>
      </c>
      <c r="S791" s="5">
        <f t="shared" si="285"/>
        <v>4</v>
      </c>
      <c r="T791" s="5">
        <f t="shared" si="284"/>
        <v>4</v>
      </c>
      <c r="U791" s="5">
        <f t="shared" si="284"/>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139</v>
      </c>
      <c r="M792" s="5">
        <f t="shared" si="285"/>
        <v>0.5</v>
      </c>
      <c r="N792" s="5">
        <f t="shared" si="285"/>
        <v>1</v>
      </c>
      <c r="O792" s="5">
        <f t="shared" si="285"/>
        <v>4</v>
      </c>
      <c r="P792" s="5">
        <f t="shared" si="285"/>
        <v>2</v>
      </c>
      <c r="Q792" s="5">
        <f t="shared" si="285"/>
        <v>4</v>
      </c>
      <c r="R792" s="5">
        <f t="shared" si="285"/>
        <v>6</v>
      </c>
      <c r="S792" s="5">
        <f t="shared" si="285"/>
        <v>4</v>
      </c>
      <c r="T792" s="5">
        <f t="shared" si="284"/>
        <v>4</v>
      </c>
      <c r="U792" s="5">
        <f t="shared" si="284"/>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140</v>
      </c>
      <c r="M793" s="5">
        <f t="shared" si="285"/>
        <v>0.5</v>
      </c>
      <c r="N793" s="5">
        <f t="shared" si="285"/>
        <v>1</v>
      </c>
      <c r="O793" s="5">
        <f t="shared" si="285"/>
        <v>4</v>
      </c>
      <c r="P793" s="5">
        <f t="shared" si="285"/>
        <v>2</v>
      </c>
      <c r="Q793" s="5">
        <f t="shared" si="285"/>
        <v>4</v>
      </c>
      <c r="R793" s="5">
        <f t="shared" si="285"/>
        <v>6</v>
      </c>
      <c r="S793" s="5">
        <f t="shared" si="285"/>
        <v>4</v>
      </c>
      <c r="T793" s="5">
        <f t="shared" si="284"/>
        <v>4</v>
      </c>
      <c r="U793" s="5">
        <f t="shared" si="284"/>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141</v>
      </c>
      <c r="M794" s="5">
        <f t="shared" si="285"/>
        <v>0.5</v>
      </c>
      <c r="N794" s="5">
        <f t="shared" si="285"/>
        <v>1</v>
      </c>
      <c r="O794" s="5">
        <f t="shared" si="285"/>
        <v>4</v>
      </c>
      <c r="P794" s="5">
        <f t="shared" si="285"/>
        <v>2</v>
      </c>
      <c r="Q794" s="5">
        <f t="shared" si="285"/>
        <v>4</v>
      </c>
      <c r="R794" s="5">
        <f t="shared" si="285"/>
        <v>6</v>
      </c>
      <c r="S794" s="5">
        <f t="shared" si="285"/>
        <v>4</v>
      </c>
      <c r="T794" s="5">
        <f t="shared" si="284"/>
        <v>4</v>
      </c>
      <c r="U794" s="5">
        <f t="shared" si="284"/>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142</v>
      </c>
      <c r="M795" s="5">
        <f t="shared" si="285"/>
        <v>0.5</v>
      </c>
      <c r="N795" s="5">
        <f t="shared" si="285"/>
        <v>1</v>
      </c>
      <c r="O795" s="5">
        <f t="shared" si="285"/>
        <v>4</v>
      </c>
      <c r="P795" s="5">
        <f t="shared" si="285"/>
        <v>2</v>
      </c>
      <c r="Q795" s="5">
        <f t="shared" si="285"/>
        <v>4</v>
      </c>
      <c r="R795" s="5">
        <f t="shared" si="285"/>
        <v>6</v>
      </c>
      <c r="S795" s="5">
        <f t="shared" si="285"/>
        <v>4</v>
      </c>
      <c r="T795" s="5">
        <f t="shared" si="284"/>
        <v>4</v>
      </c>
      <c r="U795" s="5">
        <f t="shared" si="284"/>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143</v>
      </c>
      <c r="M796" s="5">
        <f t="shared" si="285"/>
        <v>0.5</v>
      </c>
      <c r="N796" s="5">
        <f t="shared" si="285"/>
        <v>1</v>
      </c>
      <c r="O796" s="5">
        <f t="shared" si="285"/>
        <v>4</v>
      </c>
      <c r="P796" s="5">
        <f t="shared" si="285"/>
        <v>2</v>
      </c>
      <c r="Q796" s="5">
        <f t="shared" si="285"/>
        <v>4</v>
      </c>
      <c r="R796" s="5">
        <f t="shared" si="285"/>
        <v>6</v>
      </c>
      <c r="S796" s="5">
        <f t="shared" si="285"/>
        <v>4</v>
      </c>
      <c r="T796" s="5">
        <f t="shared" si="284"/>
        <v>4</v>
      </c>
      <c r="U796" s="5">
        <f t="shared" si="284"/>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144</v>
      </c>
      <c r="M797" s="5">
        <f t="shared" si="285"/>
        <v>0.5</v>
      </c>
      <c r="N797" s="5">
        <f t="shared" si="285"/>
        <v>1</v>
      </c>
      <c r="O797" s="5">
        <f t="shared" si="285"/>
        <v>4</v>
      </c>
      <c r="P797" s="5">
        <f t="shared" si="285"/>
        <v>2</v>
      </c>
      <c r="Q797" s="5">
        <f t="shared" si="285"/>
        <v>4</v>
      </c>
      <c r="R797" s="5">
        <f t="shared" si="285"/>
        <v>6</v>
      </c>
      <c r="S797" s="5">
        <f t="shared" si="285"/>
        <v>4</v>
      </c>
      <c r="T797" s="5">
        <f t="shared" si="284"/>
        <v>4</v>
      </c>
      <c r="U797" s="5">
        <f t="shared" si="284"/>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t="s">
        <v>803</v>
      </c>
      <c r="L798" s="101" t="s">
        <v>387</v>
      </c>
      <c r="M798" s="5">
        <f t="shared" si="285"/>
        <v>0.5</v>
      </c>
      <c r="N798" s="5">
        <f t="shared" si="285"/>
        <v>1</v>
      </c>
      <c r="O798" s="5">
        <f t="shared" si="285"/>
        <v>4</v>
      </c>
      <c r="P798" s="5">
        <f t="shared" si="285"/>
        <v>2</v>
      </c>
      <c r="Q798" s="5">
        <f t="shared" si="285"/>
        <v>4</v>
      </c>
      <c r="R798" s="5">
        <f t="shared" si="285"/>
        <v>6</v>
      </c>
      <c r="S798" s="5">
        <f t="shared" si="285"/>
        <v>4</v>
      </c>
      <c r="T798" s="5">
        <f t="shared" ref="T798:U817" si="286">INDEX(T$748:T$757,MATCH($L798,$L$748:$L$757,0))</f>
        <v>4</v>
      </c>
      <c r="U798" s="5">
        <f t="shared" si="286"/>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136</v>
      </c>
      <c r="M799" s="5">
        <f t="shared" si="285"/>
        <v>0.5</v>
      </c>
      <c r="N799" s="5">
        <f t="shared" si="285"/>
        <v>1</v>
      </c>
      <c r="O799" s="5">
        <f t="shared" si="285"/>
        <v>4</v>
      </c>
      <c r="P799" s="5">
        <f t="shared" si="285"/>
        <v>2</v>
      </c>
      <c r="Q799" s="5">
        <f t="shared" si="285"/>
        <v>4</v>
      </c>
      <c r="R799" s="5">
        <f t="shared" si="285"/>
        <v>6</v>
      </c>
      <c r="S799" s="5">
        <f t="shared" si="285"/>
        <v>4</v>
      </c>
      <c r="T799" s="5">
        <f t="shared" si="286"/>
        <v>4</v>
      </c>
      <c r="U799" s="5">
        <f t="shared" si="286"/>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137</v>
      </c>
      <c r="M800" s="5">
        <f t="shared" si="285"/>
        <v>0.5</v>
      </c>
      <c r="N800" s="5">
        <f t="shared" si="285"/>
        <v>1</v>
      </c>
      <c r="O800" s="5">
        <f t="shared" si="285"/>
        <v>4</v>
      </c>
      <c r="P800" s="5">
        <f t="shared" si="285"/>
        <v>2</v>
      </c>
      <c r="Q800" s="5">
        <f t="shared" si="285"/>
        <v>4</v>
      </c>
      <c r="R800" s="5">
        <f t="shared" si="285"/>
        <v>6</v>
      </c>
      <c r="S800" s="5">
        <f t="shared" si="285"/>
        <v>4</v>
      </c>
      <c r="T800" s="5">
        <f t="shared" si="286"/>
        <v>4</v>
      </c>
      <c r="U800" s="5">
        <f t="shared" si="286"/>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138</v>
      </c>
      <c r="M801" s="5">
        <f t="shared" si="285"/>
        <v>0.5</v>
      </c>
      <c r="N801" s="5">
        <f t="shared" si="285"/>
        <v>1</v>
      </c>
      <c r="O801" s="5">
        <f t="shared" si="285"/>
        <v>4</v>
      </c>
      <c r="P801" s="5">
        <f t="shared" si="285"/>
        <v>2</v>
      </c>
      <c r="Q801" s="5">
        <f t="shared" si="285"/>
        <v>4</v>
      </c>
      <c r="R801" s="5">
        <f t="shared" si="285"/>
        <v>6</v>
      </c>
      <c r="S801" s="5">
        <f t="shared" si="285"/>
        <v>4</v>
      </c>
      <c r="T801" s="5">
        <f t="shared" si="286"/>
        <v>4</v>
      </c>
      <c r="U801" s="5">
        <f t="shared" si="286"/>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139</v>
      </c>
      <c r="M802" s="5">
        <f t="shared" si="285"/>
        <v>0.5</v>
      </c>
      <c r="N802" s="5">
        <f t="shared" si="285"/>
        <v>1</v>
      </c>
      <c r="O802" s="5">
        <f t="shared" si="285"/>
        <v>4</v>
      </c>
      <c r="P802" s="5">
        <f t="shared" si="285"/>
        <v>2</v>
      </c>
      <c r="Q802" s="5">
        <f t="shared" si="285"/>
        <v>4</v>
      </c>
      <c r="R802" s="5">
        <f t="shared" si="285"/>
        <v>6</v>
      </c>
      <c r="S802" s="5">
        <f t="shared" ref="S802:S847" si="287">INDEX(S$748:S$757,MATCH($L802,$L$748:$L$757,0))</f>
        <v>4</v>
      </c>
      <c r="T802" s="5">
        <f t="shared" si="286"/>
        <v>4</v>
      </c>
      <c r="U802" s="5">
        <f t="shared" si="286"/>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140</v>
      </c>
      <c r="M803" s="5">
        <f t="shared" si="285"/>
        <v>0.5</v>
      </c>
      <c r="N803" s="5">
        <f t="shared" si="285"/>
        <v>1</v>
      </c>
      <c r="O803" s="5">
        <f t="shared" si="285"/>
        <v>4</v>
      </c>
      <c r="P803" s="5">
        <f t="shared" si="285"/>
        <v>2</v>
      </c>
      <c r="Q803" s="5">
        <f t="shared" si="285"/>
        <v>4</v>
      </c>
      <c r="R803" s="5">
        <f t="shared" si="285"/>
        <v>6</v>
      </c>
      <c r="S803" s="5">
        <f t="shared" si="287"/>
        <v>4</v>
      </c>
      <c r="T803" s="5">
        <f t="shared" si="286"/>
        <v>4</v>
      </c>
      <c r="U803" s="5">
        <f t="shared" si="286"/>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141</v>
      </c>
      <c r="M804" s="5">
        <f t="shared" si="285"/>
        <v>0.5</v>
      </c>
      <c r="N804" s="5">
        <f t="shared" si="285"/>
        <v>1</v>
      </c>
      <c r="O804" s="5">
        <f t="shared" si="285"/>
        <v>4</v>
      </c>
      <c r="P804" s="5">
        <f t="shared" si="285"/>
        <v>2</v>
      </c>
      <c r="Q804" s="5">
        <f t="shared" si="285"/>
        <v>4</v>
      </c>
      <c r="R804" s="5">
        <f t="shared" si="285"/>
        <v>6</v>
      </c>
      <c r="S804" s="5">
        <f t="shared" si="287"/>
        <v>4</v>
      </c>
      <c r="T804" s="5">
        <f t="shared" si="286"/>
        <v>4</v>
      </c>
      <c r="U804" s="5">
        <f t="shared" si="286"/>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142</v>
      </c>
      <c r="M805" s="5">
        <f t="shared" si="285"/>
        <v>0.5</v>
      </c>
      <c r="N805" s="5">
        <f t="shared" si="285"/>
        <v>1</v>
      </c>
      <c r="O805" s="5">
        <f t="shared" si="285"/>
        <v>4</v>
      </c>
      <c r="P805" s="5">
        <f t="shared" si="285"/>
        <v>2</v>
      </c>
      <c r="Q805" s="5">
        <f t="shared" si="285"/>
        <v>4</v>
      </c>
      <c r="R805" s="5">
        <f t="shared" si="285"/>
        <v>6</v>
      </c>
      <c r="S805" s="5">
        <f t="shared" si="287"/>
        <v>4</v>
      </c>
      <c r="T805" s="5">
        <f t="shared" si="286"/>
        <v>4</v>
      </c>
      <c r="U805" s="5">
        <f t="shared" si="286"/>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143</v>
      </c>
      <c r="M806" s="5">
        <f t="shared" si="285"/>
        <v>0.5</v>
      </c>
      <c r="N806" s="5">
        <f t="shared" si="285"/>
        <v>1</v>
      </c>
      <c r="O806" s="5">
        <f t="shared" si="285"/>
        <v>4</v>
      </c>
      <c r="P806" s="5">
        <f t="shared" si="285"/>
        <v>2</v>
      </c>
      <c r="Q806" s="5">
        <f t="shared" si="285"/>
        <v>4</v>
      </c>
      <c r="R806" s="5">
        <f t="shared" si="285"/>
        <v>6</v>
      </c>
      <c r="S806" s="5">
        <f t="shared" si="287"/>
        <v>4</v>
      </c>
      <c r="T806" s="5">
        <f t="shared" si="286"/>
        <v>4</v>
      </c>
      <c r="U806" s="5">
        <f t="shared" si="286"/>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144</v>
      </c>
      <c r="M807" s="5">
        <f t="shared" si="285"/>
        <v>0.5</v>
      </c>
      <c r="N807" s="5">
        <f t="shared" si="285"/>
        <v>1</v>
      </c>
      <c r="O807" s="5">
        <f t="shared" si="285"/>
        <v>4</v>
      </c>
      <c r="P807" s="5">
        <f t="shared" si="285"/>
        <v>2</v>
      </c>
      <c r="Q807" s="5">
        <f t="shared" si="285"/>
        <v>4</v>
      </c>
      <c r="R807" s="5">
        <f t="shared" si="285"/>
        <v>6</v>
      </c>
      <c r="S807" s="5">
        <f t="shared" si="287"/>
        <v>4</v>
      </c>
      <c r="T807" s="5">
        <f t="shared" si="286"/>
        <v>4</v>
      </c>
      <c r="U807" s="5">
        <f t="shared" si="286"/>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t="s">
        <v>804</v>
      </c>
      <c r="L808" s="101" t="s">
        <v>387</v>
      </c>
      <c r="M808" s="5">
        <f t="shared" si="285"/>
        <v>0.5</v>
      </c>
      <c r="N808" s="5">
        <f t="shared" si="285"/>
        <v>1</v>
      </c>
      <c r="O808" s="5">
        <f t="shared" si="285"/>
        <v>4</v>
      </c>
      <c r="P808" s="5">
        <f t="shared" si="285"/>
        <v>2</v>
      </c>
      <c r="Q808" s="5">
        <f t="shared" si="285"/>
        <v>4</v>
      </c>
      <c r="R808" s="5">
        <f t="shared" si="285"/>
        <v>6</v>
      </c>
      <c r="S808" s="5">
        <f t="shared" si="287"/>
        <v>4</v>
      </c>
      <c r="T808" s="5">
        <f t="shared" si="286"/>
        <v>4</v>
      </c>
      <c r="U808" s="5">
        <f t="shared" si="286"/>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136</v>
      </c>
      <c r="M809" s="5">
        <f t="shared" si="285"/>
        <v>0.5</v>
      </c>
      <c r="N809" s="5">
        <f t="shared" si="285"/>
        <v>1</v>
      </c>
      <c r="O809" s="5">
        <f t="shared" si="285"/>
        <v>4</v>
      </c>
      <c r="P809" s="5">
        <f t="shared" si="285"/>
        <v>2</v>
      </c>
      <c r="Q809" s="5">
        <f t="shared" si="285"/>
        <v>4</v>
      </c>
      <c r="R809" s="5">
        <f t="shared" si="285"/>
        <v>6</v>
      </c>
      <c r="S809" s="5">
        <f t="shared" si="287"/>
        <v>4</v>
      </c>
      <c r="T809" s="5">
        <f t="shared" si="286"/>
        <v>4</v>
      </c>
      <c r="U809" s="5">
        <f t="shared" si="286"/>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137</v>
      </c>
      <c r="M810" s="5">
        <f t="shared" si="285"/>
        <v>0.5</v>
      </c>
      <c r="N810" s="5">
        <f t="shared" si="285"/>
        <v>1</v>
      </c>
      <c r="O810" s="5">
        <f t="shared" si="285"/>
        <v>4</v>
      </c>
      <c r="P810" s="5">
        <f t="shared" si="285"/>
        <v>2</v>
      </c>
      <c r="Q810" s="5">
        <f t="shared" si="285"/>
        <v>4</v>
      </c>
      <c r="R810" s="5">
        <f t="shared" si="285"/>
        <v>6</v>
      </c>
      <c r="S810" s="5">
        <f t="shared" si="287"/>
        <v>4</v>
      </c>
      <c r="T810" s="5">
        <f t="shared" si="286"/>
        <v>4</v>
      </c>
      <c r="U810" s="5">
        <f t="shared" si="286"/>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138</v>
      </c>
      <c r="M811" s="5">
        <f t="shared" si="285"/>
        <v>0.5</v>
      </c>
      <c r="N811" s="5">
        <f t="shared" si="285"/>
        <v>1</v>
      </c>
      <c r="O811" s="5">
        <f t="shared" si="285"/>
        <v>4</v>
      </c>
      <c r="P811" s="5">
        <f t="shared" si="285"/>
        <v>2</v>
      </c>
      <c r="Q811" s="5">
        <f t="shared" si="285"/>
        <v>4</v>
      </c>
      <c r="R811" s="5">
        <f t="shared" si="285"/>
        <v>6</v>
      </c>
      <c r="S811" s="5">
        <f t="shared" si="287"/>
        <v>4</v>
      </c>
      <c r="T811" s="5">
        <f t="shared" si="286"/>
        <v>4</v>
      </c>
      <c r="U811" s="5">
        <f t="shared" si="286"/>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139</v>
      </c>
      <c r="M812" s="5">
        <f t="shared" si="285"/>
        <v>0.5</v>
      </c>
      <c r="N812" s="5">
        <f t="shared" si="285"/>
        <v>1</v>
      </c>
      <c r="O812" s="5">
        <f t="shared" si="285"/>
        <v>4</v>
      </c>
      <c r="P812" s="5">
        <f t="shared" si="285"/>
        <v>2</v>
      </c>
      <c r="Q812" s="5">
        <f t="shared" si="285"/>
        <v>4</v>
      </c>
      <c r="R812" s="5">
        <f t="shared" si="285"/>
        <v>6</v>
      </c>
      <c r="S812" s="5">
        <f t="shared" si="287"/>
        <v>4</v>
      </c>
      <c r="T812" s="5">
        <f t="shared" si="286"/>
        <v>4</v>
      </c>
      <c r="U812" s="5">
        <f t="shared" si="286"/>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140</v>
      </c>
      <c r="M813" s="5">
        <f t="shared" si="285"/>
        <v>0.5</v>
      </c>
      <c r="N813" s="5">
        <f t="shared" si="285"/>
        <v>1</v>
      </c>
      <c r="O813" s="5">
        <f t="shared" si="285"/>
        <v>4</v>
      </c>
      <c r="P813" s="5">
        <f t="shared" si="285"/>
        <v>2</v>
      </c>
      <c r="Q813" s="5">
        <f t="shared" si="285"/>
        <v>4</v>
      </c>
      <c r="R813" s="5">
        <f t="shared" si="285"/>
        <v>6</v>
      </c>
      <c r="S813" s="5">
        <f t="shared" si="287"/>
        <v>4</v>
      </c>
      <c r="T813" s="5">
        <f t="shared" si="286"/>
        <v>4</v>
      </c>
      <c r="U813" s="5">
        <f t="shared" si="286"/>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141</v>
      </c>
      <c r="M814" s="5">
        <f t="shared" si="285"/>
        <v>0.5</v>
      </c>
      <c r="N814" s="5">
        <f t="shared" si="285"/>
        <v>1</v>
      </c>
      <c r="O814" s="5">
        <f t="shared" si="285"/>
        <v>4</v>
      </c>
      <c r="P814" s="5">
        <f t="shared" si="285"/>
        <v>2</v>
      </c>
      <c r="Q814" s="5">
        <f t="shared" si="285"/>
        <v>4</v>
      </c>
      <c r="R814" s="5">
        <f t="shared" si="285"/>
        <v>6</v>
      </c>
      <c r="S814" s="5">
        <f t="shared" si="287"/>
        <v>4</v>
      </c>
      <c r="T814" s="5">
        <f t="shared" si="286"/>
        <v>4</v>
      </c>
      <c r="U814" s="5">
        <f t="shared" si="286"/>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142</v>
      </c>
      <c r="M815" s="5">
        <f t="shared" si="285"/>
        <v>0.5</v>
      </c>
      <c r="N815" s="5">
        <f t="shared" si="285"/>
        <v>1</v>
      </c>
      <c r="O815" s="5">
        <f t="shared" si="285"/>
        <v>4</v>
      </c>
      <c r="P815" s="5">
        <f t="shared" si="285"/>
        <v>2</v>
      </c>
      <c r="Q815" s="5">
        <f t="shared" si="285"/>
        <v>4</v>
      </c>
      <c r="R815" s="5">
        <f t="shared" si="285"/>
        <v>6</v>
      </c>
      <c r="S815" s="5">
        <f t="shared" si="287"/>
        <v>4</v>
      </c>
      <c r="T815" s="5">
        <f t="shared" si="286"/>
        <v>4</v>
      </c>
      <c r="U815" s="5">
        <f t="shared" si="286"/>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143</v>
      </c>
      <c r="M816" s="5">
        <f t="shared" si="285"/>
        <v>0.5</v>
      </c>
      <c r="N816" s="5">
        <f t="shared" si="285"/>
        <v>1</v>
      </c>
      <c r="O816" s="5">
        <f t="shared" si="285"/>
        <v>4</v>
      </c>
      <c r="P816" s="5">
        <f t="shared" si="285"/>
        <v>2</v>
      </c>
      <c r="Q816" s="5">
        <f t="shared" si="285"/>
        <v>4</v>
      </c>
      <c r="R816" s="5">
        <f t="shared" si="285"/>
        <v>6</v>
      </c>
      <c r="S816" s="5">
        <f t="shared" si="287"/>
        <v>4</v>
      </c>
      <c r="T816" s="5">
        <f t="shared" si="286"/>
        <v>4</v>
      </c>
      <c r="U816" s="5">
        <f t="shared" si="286"/>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144</v>
      </c>
      <c r="M817" s="5">
        <f t="shared" si="285"/>
        <v>0.5</v>
      </c>
      <c r="N817" s="5">
        <f t="shared" si="285"/>
        <v>1</v>
      </c>
      <c r="O817" s="5">
        <f t="shared" si="285"/>
        <v>4</v>
      </c>
      <c r="P817" s="5">
        <f t="shared" si="285"/>
        <v>2</v>
      </c>
      <c r="Q817" s="5">
        <f t="shared" si="285"/>
        <v>4</v>
      </c>
      <c r="R817" s="5">
        <f t="shared" si="285"/>
        <v>6</v>
      </c>
      <c r="S817" s="5">
        <f t="shared" si="287"/>
        <v>4</v>
      </c>
      <c r="T817" s="5">
        <f t="shared" si="286"/>
        <v>4</v>
      </c>
      <c r="U817" s="5">
        <f t="shared" si="286"/>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t="s">
        <v>805</v>
      </c>
      <c r="L818" s="101" t="s">
        <v>387</v>
      </c>
      <c r="M818" s="5">
        <f t="shared" si="285"/>
        <v>0.5</v>
      </c>
      <c r="N818" s="5">
        <f t="shared" si="285"/>
        <v>1</v>
      </c>
      <c r="O818" s="5">
        <f t="shared" si="285"/>
        <v>4</v>
      </c>
      <c r="P818" s="5">
        <f t="shared" si="285"/>
        <v>2</v>
      </c>
      <c r="Q818" s="5">
        <f t="shared" si="285"/>
        <v>4</v>
      </c>
      <c r="R818" s="5">
        <f t="shared" si="285"/>
        <v>6</v>
      </c>
      <c r="S818" s="5">
        <f t="shared" si="287"/>
        <v>4</v>
      </c>
      <c r="T818" s="5">
        <f t="shared" ref="T818:U837" si="288">INDEX(T$748:T$757,MATCH($L818,$L$748:$L$757,0))</f>
        <v>4</v>
      </c>
      <c r="U818" s="5">
        <f t="shared" si="288"/>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136</v>
      </c>
      <c r="M819" s="5">
        <f t="shared" si="285"/>
        <v>0.5</v>
      </c>
      <c r="N819" s="5">
        <f t="shared" si="285"/>
        <v>1</v>
      </c>
      <c r="O819" s="5">
        <f t="shared" si="285"/>
        <v>4</v>
      </c>
      <c r="P819" s="5">
        <f t="shared" si="285"/>
        <v>2</v>
      </c>
      <c r="Q819" s="5">
        <f t="shared" si="285"/>
        <v>4</v>
      </c>
      <c r="R819" s="5">
        <f t="shared" si="285"/>
        <v>6</v>
      </c>
      <c r="S819" s="5">
        <f t="shared" si="287"/>
        <v>4</v>
      </c>
      <c r="T819" s="5">
        <f t="shared" si="288"/>
        <v>4</v>
      </c>
      <c r="U819" s="5">
        <f t="shared" si="288"/>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137</v>
      </c>
      <c r="M820" s="5">
        <f t="shared" si="285"/>
        <v>0.5</v>
      </c>
      <c r="N820" s="5">
        <f t="shared" si="285"/>
        <v>1</v>
      </c>
      <c r="O820" s="5">
        <f t="shared" si="285"/>
        <v>4</v>
      </c>
      <c r="P820" s="5">
        <f t="shared" si="285"/>
        <v>2</v>
      </c>
      <c r="Q820" s="5">
        <f t="shared" si="285"/>
        <v>4</v>
      </c>
      <c r="R820" s="5">
        <f t="shared" si="285"/>
        <v>6</v>
      </c>
      <c r="S820" s="5">
        <f t="shared" si="287"/>
        <v>4</v>
      </c>
      <c r="T820" s="5">
        <f t="shared" si="288"/>
        <v>4</v>
      </c>
      <c r="U820" s="5">
        <f t="shared" si="288"/>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138</v>
      </c>
      <c r="M821" s="5">
        <f t="shared" si="285"/>
        <v>0.5</v>
      </c>
      <c r="N821" s="5">
        <f t="shared" si="285"/>
        <v>1</v>
      </c>
      <c r="O821" s="5">
        <f t="shared" si="285"/>
        <v>4</v>
      </c>
      <c r="P821" s="5">
        <f t="shared" si="285"/>
        <v>2</v>
      </c>
      <c r="Q821" s="5">
        <f t="shared" si="285"/>
        <v>4</v>
      </c>
      <c r="R821" s="5">
        <f t="shared" si="285"/>
        <v>6</v>
      </c>
      <c r="S821" s="5">
        <f t="shared" si="287"/>
        <v>4</v>
      </c>
      <c r="T821" s="5">
        <f t="shared" si="288"/>
        <v>4</v>
      </c>
      <c r="U821" s="5">
        <f t="shared" si="288"/>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139</v>
      </c>
      <c r="M822" s="5">
        <f t="shared" si="285"/>
        <v>0.5</v>
      </c>
      <c r="N822" s="5">
        <f t="shared" si="285"/>
        <v>1</v>
      </c>
      <c r="O822" s="5">
        <f t="shared" si="285"/>
        <v>4</v>
      </c>
      <c r="P822" s="5">
        <f t="shared" si="285"/>
        <v>2</v>
      </c>
      <c r="Q822" s="5">
        <f t="shared" si="285"/>
        <v>4</v>
      </c>
      <c r="R822" s="5">
        <f t="shared" si="285"/>
        <v>6</v>
      </c>
      <c r="S822" s="5">
        <f t="shared" si="287"/>
        <v>4</v>
      </c>
      <c r="T822" s="5">
        <f t="shared" si="288"/>
        <v>4</v>
      </c>
      <c r="U822" s="5">
        <f t="shared" si="288"/>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140</v>
      </c>
      <c r="M823" s="5">
        <f t="shared" ref="M823:M847" si="289">INDEX(M$748:M$757,MATCH($L823,$L$748:$L$757,0))</f>
        <v>0.5</v>
      </c>
      <c r="N823" s="5">
        <f t="shared" ref="N823:R847" si="290">INDEX(N$748:N$757,MATCH($L823,$L$748:$L$757,0))</f>
        <v>1</v>
      </c>
      <c r="O823" s="5">
        <f t="shared" si="290"/>
        <v>4</v>
      </c>
      <c r="P823" s="5">
        <f t="shared" si="290"/>
        <v>2</v>
      </c>
      <c r="Q823" s="5">
        <f t="shared" si="290"/>
        <v>4</v>
      </c>
      <c r="R823" s="5">
        <f t="shared" si="290"/>
        <v>6</v>
      </c>
      <c r="S823" s="5">
        <f t="shared" si="287"/>
        <v>4</v>
      </c>
      <c r="T823" s="5">
        <f t="shared" si="288"/>
        <v>4</v>
      </c>
      <c r="U823" s="5">
        <f t="shared" si="288"/>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141</v>
      </c>
      <c r="M824" s="5">
        <f t="shared" si="289"/>
        <v>0.5</v>
      </c>
      <c r="N824" s="5">
        <f t="shared" si="290"/>
        <v>1</v>
      </c>
      <c r="O824" s="5">
        <f t="shared" si="290"/>
        <v>4</v>
      </c>
      <c r="P824" s="5">
        <f t="shared" si="290"/>
        <v>2</v>
      </c>
      <c r="Q824" s="5">
        <f t="shared" si="290"/>
        <v>4</v>
      </c>
      <c r="R824" s="5">
        <f t="shared" si="290"/>
        <v>6</v>
      </c>
      <c r="S824" s="5">
        <f t="shared" si="287"/>
        <v>4</v>
      </c>
      <c r="T824" s="5">
        <f t="shared" si="288"/>
        <v>4</v>
      </c>
      <c r="U824" s="5">
        <f t="shared" si="288"/>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142</v>
      </c>
      <c r="M825" s="5">
        <f t="shared" si="289"/>
        <v>0.5</v>
      </c>
      <c r="N825" s="5">
        <f t="shared" si="290"/>
        <v>1</v>
      </c>
      <c r="O825" s="5">
        <f t="shared" si="290"/>
        <v>4</v>
      </c>
      <c r="P825" s="5">
        <f t="shared" si="290"/>
        <v>2</v>
      </c>
      <c r="Q825" s="5">
        <f t="shared" si="290"/>
        <v>4</v>
      </c>
      <c r="R825" s="5">
        <f t="shared" si="290"/>
        <v>6</v>
      </c>
      <c r="S825" s="5">
        <f t="shared" si="287"/>
        <v>4</v>
      </c>
      <c r="T825" s="5">
        <f t="shared" si="288"/>
        <v>4</v>
      </c>
      <c r="U825" s="5">
        <f t="shared" si="288"/>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143</v>
      </c>
      <c r="M826" s="5">
        <f t="shared" si="289"/>
        <v>0.5</v>
      </c>
      <c r="N826" s="5">
        <f t="shared" si="290"/>
        <v>1</v>
      </c>
      <c r="O826" s="5">
        <f t="shared" si="290"/>
        <v>4</v>
      </c>
      <c r="P826" s="5">
        <f t="shared" si="290"/>
        <v>2</v>
      </c>
      <c r="Q826" s="5">
        <f t="shared" si="290"/>
        <v>4</v>
      </c>
      <c r="R826" s="5">
        <f t="shared" si="290"/>
        <v>6</v>
      </c>
      <c r="S826" s="5">
        <f t="shared" si="287"/>
        <v>4</v>
      </c>
      <c r="T826" s="5">
        <f t="shared" si="288"/>
        <v>4</v>
      </c>
      <c r="U826" s="5">
        <f t="shared" si="288"/>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144</v>
      </c>
      <c r="M827" s="5">
        <f t="shared" si="289"/>
        <v>0.5</v>
      </c>
      <c r="N827" s="5">
        <f t="shared" si="290"/>
        <v>1</v>
      </c>
      <c r="O827" s="5">
        <f t="shared" si="290"/>
        <v>4</v>
      </c>
      <c r="P827" s="5">
        <f t="shared" si="290"/>
        <v>2</v>
      </c>
      <c r="Q827" s="5">
        <f t="shared" si="290"/>
        <v>4</v>
      </c>
      <c r="R827" s="5">
        <f t="shared" si="290"/>
        <v>6</v>
      </c>
      <c r="S827" s="5">
        <f t="shared" si="287"/>
        <v>4</v>
      </c>
      <c r="T827" s="5">
        <f t="shared" si="288"/>
        <v>4</v>
      </c>
      <c r="U827" s="5">
        <f t="shared" si="288"/>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t="s">
        <v>806</v>
      </c>
      <c r="L828" s="101" t="s">
        <v>387</v>
      </c>
      <c r="M828" s="5">
        <f t="shared" si="289"/>
        <v>0.5</v>
      </c>
      <c r="N828" s="5">
        <f t="shared" si="290"/>
        <v>1</v>
      </c>
      <c r="O828" s="5">
        <f t="shared" si="290"/>
        <v>4</v>
      </c>
      <c r="P828" s="5">
        <f t="shared" si="290"/>
        <v>2</v>
      </c>
      <c r="Q828" s="5">
        <f t="shared" si="290"/>
        <v>4</v>
      </c>
      <c r="R828" s="5">
        <f t="shared" si="290"/>
        <v>6</v>
      </c>
      <c r="S828" s="5">
        <f t="shared" si="287"/>
        <v>4</v>
      </c>
      <c r="T828" s="5">
        <f t="shared" si="288"/>
        <v>4</v>
      </c>
      <c r="U828" s="5">
        <f t="shared" si="288"/>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136</v>
      </c>
      <c r="M829" s="5">
        <f t="shared" si="289"/>
        <v>0.5</v>
      </c>
      <c r="N829" s="5">
        <f t="shared" si="290"/>
        <v>1</v>
      </c>
      <c r="O829" s="5">
        <f t="shared" si="290"/>
        <v>4</v>
      </c>
      <c r="P829" s="5">
        <f t="shared" si="290"/>
        <v>2</v>
      </c>
      <c r="Q829" s="5">
        <f t="shared" si="290"/>
        <v>4</v>
      </c>
      <c r="R829" s="5">
        <f t="shared" si="290"/>
        <v>6</v>
      </c>
      <c r="S829" s="5">
        <f t="shared" si="287"/>
        <v>4</v>
      </c>
      <c r="T829" s="5">
        <f t="shared" si="288"/>
        <v>4</v>
      </c>
      <c r="U829" s="5">
        <f t="shared" si="288"/>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137</v>
      </c>
      <c r="M830" s="5">
        <f t="shared" si="289"/>
        <v>0.5</v>
      </c>
      <c r="N830" s="5">
        <f t="shared" si="290"/>
        <v>1</v>
      </c>
      <c r="O830" s="5">
        <f t="shared" si="290"/>
        <v>4</v>
      </c>
      <c r="P830" s="5">
        <f t="shared" si="290"/>
        <v>2</v>
      </c>
      <c r="Q830" s="5">
        <f t="shared" si="290"/>
        <v>4</v>
      </c>
      <c r="R830" s="5">
        <f t="shared" si="290"/>
        <v>6</v>
      </c>
      <c r="S830" s="5">
        <f t="shared" si="287"/>
        <v>4</v>
      </c>
      <c r="T830" s="5">
        <f t="shared" si="288"/>
        <v>4</v>
      </c>
      <c r="U830" s="5">
        <f t="shared" si="288"/>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138</v>
      </c>
      <c r="M831" s="5">
        <f t="shared" si="289"/>
        <v>0.5</v>
      </c>
      <c r="N831" s="5">
        <f t="shared" si="290"/>
        <v>1</v>
      </c>
      <c r="O831" s="5">
        <f t="shared" si="290"/>
        <v>4</v>
      </c>
      <c r="P831" s="5">
        <f t="shared" si="290"/>
        <v>2</v>
      </c>
      <c r="Q831" s="5">
        <f t="shared" si="290"/>
        <v>4</v>
      </c>
      <c r="R831" s="5">
        <f t="shared" si="290"/>
        <v>6</v>
      </c>
      <c r="S831" s="5">
        <f t="shared" si="287"/>
        <v>4</v>
      </c>
      <c r="T831" s="5">
        <f t="shared" si="288"/>
        <v>4</v>
      </c>
      <c r="U831" s="5">
        <f t="shared" si="288"/>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139</v>
      </c>
      <c r="M832" s="5">
        <f t="shared" si="289"/>
        <v>0.5</v>
      </c>
      <c r="N832" s="5">
        <f t="shared" si="290"/>
        <v>1</v>
      </c>
      <c r="O832" s="5">
        <f t="shared" si="290"/>
        <v>4</v>
      </c>
      <c r="P832" s="5">
        <f t="shared" si="290"/>
        <v>2</v>
      </c>
      <c r="Q832" s="5">
        <f t="shared" si="290"/>
        <v>4</v>
      </c>
      <c r="R832" s="5">
        <f t="shared" si="290"/>
        <v>6</v>
      </c>
      <c r="S832" s="5">
        <f t="shared" si="287"/>
        <v>4</v>
      </c>
      <c r="T832" s="5">
        <f t="shared" si="288"/>
        <v>4</v>
      </c>
      <c r="U832" s="5">
        <f t="shared" si="288"/>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140</v>
      </c>
      <c r="M833" s="5">
        <f t="shared" si="289"/>
        <v>0.5</v>
      </c>
      <c r="N833" s="5">
        <f t="shared" si="290"/>
        <v>1</v>
      </c>
      <c r="O833" s="5">
        <f t="shared" si="290"/>
        <v>4</v>
      </c>
      <c r="P833" s="5">
        <f t="shared" si="290"/>
        <v>2</v>
      </c>
      <c r="Q833" s="5">
        <f t="shared" si="290"/>
        <v>4</v>
      </c>
      <c r="R833" s="5">
        <f t="shared" si="290"/>
        <v>6</v>
      </c>
      <c r="S833" s="5">
        <f t="shared" si="287"/>
        <v>4</v>
      </c>
      <c r="T833" s="5">
        <f t="shared" si="288"/>
        <v>4</v>
      </c>
      <c r="U833" s="5">
        <f t="shared" si="288"/>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141</v>
      </c>
      <c r="M834" s="5">
        <f t="shared" si="289"/>
        <v>0.5</v>
      </c>
      <c r="N834" s="5">
        <f t="shared" si="290"/>
        <v>1</v>
      </c>
      <c r="O834" s="5">
        <f t="shared" si="290"/>
        <v>4</v>
      </c>
      <c r="P834" s="5">
        <f t="shared" si="290"/>
        <v>2</v>
      </c>
      <c r="Q834" s="5">
        <f t="shared" si="290"/>
        <v>4</v>
      </c>
      <c r="R834" s="5">
        <f t="shared" si="290"/>
        <v>6</v>
      </c>
      <c r="S834" s="5">
        <f t="shared" si="287"/>
        <v>4</v>
      </c>
      <c r="T834" s="5">
        <f t="shared" si="288"/>
        <v>4</v>
      </c>
      <c r="U834" s="5">
        <f t="shared" si="288"/>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142</v>
      </c>
      <c r="M835" s="5">
        <f t="shared" si="289"/>
        <v>0.5</v>
      </c>
      <c r="N835" s="5">
        <f t="shared" si="290"/>
        <v>1</v>
      </c>
      <c r="O835" s="5">
        <f t="shared" si="290"/>
        <v>4</v>
      </c>
      <c r="P835" s="5">
        <f t="shared" si="290"/>
        <v>2</v>
      </c>
      <c r="Q835" s="5">
        <f t="shared" si="290"/>
        <v>4</v>
      </c>
      <c r="R835" s="5">
        <f t="shared" si="290"/>
        <v>6</v>
      </c>
      <c r="S835" s="5">
        <f t="shared" si="287"/>
        <v>4</v>
      </c>
      <c r="T835" s="5">
        <f t="shared" si="288"/>
        <v>4</v>
      </c>
      <c r="U835" s="5">
        <f t="shared" si="288"/>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143</v>
      </c>
      <c r="M836" s="5">
        <f t="shared" si="289"/>
        <v>0.5</v>
      </c>
      <c r="N836" s="5">
        <f t="shared" si="290"/>
        <v>1</v>
      </c>
      <c r="O836" s="5">
        <f t="shared" si="290"/>
        <v>4</v>
      </c>
      <c r="P836" s="5">
        <f t="shared" si="290"/>
        <v>2</v>
      </c>
      <c r="Q836" s="5">
        <f t="shared" si="290"/>
        <v>4</v>
      </c>
      <c r="R836" s="5">
        <f t="shared" si="290"/>
        <v>6</v>
      </c>
      <c r="S836" s="5">
        <f t="shared" si="287"/>
        <v>4</v>
      </c>
      <c r="T836" s="5">
        <f t="shared" si="288"/>
        <v>4</v>
      </c>
      <c r="U836" s="5">
        <f t="shared" si="288"/>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c r="L837" s="101" t="s">
        <v>144</v>
      </c>
      <c r="M837" s="5">
        <f t="shared" si="289"/>
        <v>0.5</v>
      </c>
      <c r="N837" s="5">
        <f t="shared" si="290"/>
        <v>1</v>
      </c>
      <c r="O837" s="5">
        <f t="shared" si="290"/>
        <v>4</v>
      </c>
      <c r="P837" s="5">
        <f t="shared" si="290"/>
        <v>2</v>
      </c>
      <c r="Q837" s="5">
        <f t="shared" si="290"/>
        <v>4</v>
      </c>
      <c r="R837" s="5">
        <f t="shared" si="290"/>
        <v>6</v>
      </c>
      <c r="S837" s="5">
        <f t="shared" si="287"/>
        <v>4</v>
      </c>
      <c r="T837" s="5">
        <f t="shared" si="288"/>
        <v>4</v>
      </c>
      <c r="U837" s="5">
        <f t="shared" si="288"/>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t="s">
        <v>807</v>
      </c>
      <c r="L838" s="101" t="s">
        <v>387</v>
      </c>
      <c r="M838" s="5">
        <f t="shared" si="289"/>
        <v>0.5</v>
      </c>
      <c r="N838" s="5">
        <f t="shared" si="290"/>
        <v>1</v>
      </c>
      <c r="O838" s="5">
        <f t="shared" si="290"/>
        <v>4</v>
      </c>
      <c r="P838" s="5">
        <f t="shared" si="290"/>
        <v>2</v>
      </c>
      <c r="Q838" s="5">
        <f t="shared" si="290"/>
        <v>4</v>
      </c>
      <c r="R838" s="5">
        <f t="shared" si="290"/>
        <v>6</v>
      </c>
      <c r="S838" s="5">
        <f t="shared" si="287"/>
        <v>4</v>
      </c>
      <c r="T838" s="5">
        <f t="shared" ref="T838:U847" si="291">INDEX(T$748:T$757,MATCH($L838,$L$748:$L$757,0))</f>
        <v>4</v>
      </c>
      <c r="U838" s="5">
        <f t="shared" si="291"/>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136</v>
      </c>
      <c r="M839" s="5">
        <f t="shared" si="289"/>
        <v>0.5</v>
      </c>
      <c r="N839" s="5">
        <f t="shared" si="290"/>
        <v>1</v>
      </c>
      <c r="O839" s="5">
        <f t="shared" si="290"/>
        <v>4</v>
      </c>
      <c r="P839" s="5">
        <f t="shared" si="290"/>
        <v>2</v>
      </c>
      <c r="Q839" s="5">
        <f t="shared" si="290"/>
        <v>4</v>
      </c>
      <c r="R839" s="5">
        <f t="shared" si="290"/>
        <v>6</v>
      </c>
      <c r="S839" s="5">
        <f t="shared" si="287"/>
        <v>4</v>
      </c>
      <c r="T839" s="5">
        <f t="shared" si="291"/>
        <v>4</v>
      </c>
      <c r="U839" s="5">
        <f t="shared" si="291"/>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137</v>
      </c>
      <c r="M840" s="5">
        <f t="shared" si="289"/>
        <v>0.5</v>
      </c>
      <c r="N840" s="5">
        <f t="shared" si="290"/>
        <v>1</v>
      </c>
      <c r="O840" s="5">
        <f t="shared" si="290"/>
        <v>4</v>
      </c>
      <c r="P840" s="5">
        <f t="shared" si="290"/>
        <v>2</v>
      </c>
      <c r="Q840" s="5">
        <f t="shared" si="290"/>
        <v>4</v>
      </c>
      <c r="R840" s="5">
        <f t="shared" si="290"/>
        <v>6</v>
      </c>
      <c r="S840" s="5">
        <f t="shared" si="287"/>
        <v>4</v>
      </c>
      <c r="T840" s="5">
        <f t="shared" si="291"/>
        <v>4</v>
      </c>
      <c r="U840" s="5">
        <f t="shared" si="291"/>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138</v>
      </c>
      <c r="M841" s="5">
        <f t="shared" si="289"/>
        <v>0.5</v>
      </c>
      <c r="N841" s="5">
        <f t="shared" si="290"/>
        <v>1</v>
      </c>
      <c r="O841" s="5">
        <f t="shared" si="290"/>
        <v>4</v>
      </c>
      <c r="P841" s="5">
        <f t="shared" si="290"/>
        <v>2</v>
      </c>
      <c r="Q841" s="5">
        <f t="shared" si="290"/>
        <v>4</v>
      </c>
      <c r="R841" s="5">
        <f t="shared" si="290"/>
        <v>6</v>
      </c>
      <c r="S841" s="5">
        <f t="shared" si="287"/>
        <v>4</v>
      </c>
      <c r="T841" s="5">
        <f t="shared" si="291"/>
        <v>4</v>
      </c>
      <c r="U841" s="5">
        <f t="shared" si="291"/>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139</v>
      </c>
      <c r="M842" s="5">
        <f t="shared" si="289"/>
        <v>0.5</v>
      </c>
      <c r="N842" s="5">
        <f t="shared" si="290"/>
        <v>1</v>
      </c>
      <c r="O842" s="5">
        <f t="shared" si="290"/>
        <v>4</v>
      </c>
      <c r="P842" s="5">
        <f t="shared" si="290"/>
        <v>2</v>
      </c>
      <c r="Q842" s="5">
        <f t="shared" si="290"/>
        <v>4</v>
      </c>
      <c r="R842" s="5">
        <f t="shared" si="290"/>
        <v>6</v>
      </c>
      <c r="S842" s="5">
        <f t="shared" si="287"/>
        <v>4</v>
      </c>
      <c r="T842" s="5">
        <f t="shared" si="291"/>
        <v>4</v>
      </c>
      <c r="U842" s="5">
        <f t="shared" si="291"/>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140</v>
      </c>
      <c r="M843" s="5">
        <f t="shared" si="289"/>
        <v>0.5</v>
      </c>
      <c r="N843" s="5">
        <f t="shared" si="290"/>
        <v>1</v>
      </c>
      <c r="O843" s="5">
        <f t="shared" si="290"/>
        <v>4</v>
      </c>
      <c r="P843" s="5">
        <f t="shared" si="290"/>
        <v>2</v>
      </c>
      <c r="Q843" s="5">
        <f t="shared" si="290"/>
        <v>4</v>
      </c>
      <c r="R843" s="5">
        <f t="shared" si="290"/>
        <v>6</v>
      </c>
      <c r="S843" s="5">
        <f t="shared" si="287"/>
        <v>4</v>
      </c>
      <c r="T843" s="5">
        <f t="shared" si="291"/>
        <v>4</v>
      </c>
      <c r="U843" s="5">
        <f t="shared" si="291"/>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141</v>
      </c>
      <c r="M844" s="5">
        <f t="shared" si="289"/>
        <v>0.5</v>
      </c>
      <c r="N844" s="5">
        <f t="shared" si="290"/>
        <v>1</v>
      </c>
      <c r="O844" s="5">
        <f t="shared" si="290"/>
        <v>4</v>
      </c>
      <c r="P844" s="5">
        <f t="shared" si="290"/>
        <v>2</v>
      </c>
      <c r="Q844" s="5">
        <f t="shared" si="290"/>
        <v>4</v>
      </c>
      <c r="R844" s="5">
        <f t="shared" si="290"/>
        <v>6</v>
      </c>
      <c r="S844" s="5">
        <f t="shared" si="287"/>
        <v>4</v>
      </c>
      <c r="T844" s="5">
        <f t="shared" si="291"/>
        <v>4</v>
      </c>
      <c r="U844" s="5">
        <f t="shared" si="291"/>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142</v>
      </c>
      <c r="M845" s="5">
        <f t="shared" si="289"/>
        <v>0.5</v>
      </c>
      <c r="N845" s="5">
        <f t="shared" si="290"/>
        <v>1</v>
      </c>
      <c r="O845" s="5">
        <f t="shared" si="290"/>
        <v>4</v>
      </c>
      <c r="P845" s="5">
        <f t="shared" si="290"/>
        <v>2</v>
      </c>
      <c r="Q845" s="5">
        <f t="shared" si="290"/>
        <v>4</v>
      </c>
      <c r="R845" s="5">
        <f t="shared" si="290"/>
        <v>6</v>
      </c>
      <c r="S845" s="5">
        <f t="shared" si="287"/>
        <v>4</v>
      </c>
      <c r="T845" s="5">
        <f t="shared" si="291"/>
        <v>4</v>
      </c>
      <c r="U845" s="5">
        <f t="shared" si="291"/>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143</v>
      </c>
      <c r="M846" s="5">
        <f t="shared" si="289"/>
        <v>0.5</v>
      </c>
      <c r="N846" s="5">
        <f t="shared" si="290"/>
        <v>1</v>
      </c>
      <c r="O846" s="5">
        <f t="shared" si="290"/>
        <v>4</v>
      </c>
      <c r="P846" s="5">
        <f t="shared" si="290"/>
        <v>2</v>
      </c>
      <c r="Q846" s="5">
        <f t="shared" si="290"/>
        <v>4</v>
      </c>
      <c r="R846" s="5">
        <f t="shared" si="290"/>
        <v>6</v>
      </c>
      <c r="S846" s="5">
        <f t="shared" si="287"/>
        <v>4</v>
      </c>
      <c r="T846" s="5">
        <f t="shared" si="291"/>
        <v>4</v>
      </c>
      <c r="U846" s="5">
        <f t="shared" si="291"/>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4" hidden="1" customHeight="1" outlineLevel="2" x14ac:dyDescent="0.35">
      <c r="A847" s="104"/>
      <c r="B847" s="97"/>
      <c r="C847" s="17"/>
      <c r="D847" s="17"/>
      <c r="E847" s="17"/>
      <c r="F847" s="13"/>
      <c r="G847" s="88"/>
      <c r="H847" s="88"/>
      <c r="K847" s="101"/>
      <c r="L847" s="101" t="s">
        <v>144</v>
      </c>
      <c r="M847" s="5">
        <f t="shared" si="289"/>
        <v>0.5</v>
      </c>
      <c r="N847" s="5">
        <f t="shared" si="290"/>
        <v>1</v>
      </c>
      <c r="O847" s="5">
        <f t="shared" si="290"/>
        <v>4</v>
      </c>
      <c r="P847" s="5">
        <f t="shared" si="290"/>
        <v>2</v>
      </c>
      <c r="Q847" s="5">
        <f t="shared" si="290"/>
        <v>4</v>
      </c>
      <c r="R847" s="5">
        <f t="shared" si="290"/>
        <v>6</v>
      </c>
      <c r="S847" s="5">
        <f t="shared" si="287"/>
        <v>4</v>
      </c>
      <c r="T847" s="5">
        <f t="shared" si="291"/>
        <v>4</v>
      </c>
      <c r="U847" s="5">
        <f t="shared" si="291"/>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4"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hidden="1" customHeight="1" outlineLevel="1" x14ac:dyDescent="0.35">
      <c r="A864" s="104"/>
      <c r="B864" s="7"/>
      <c r="C864" s="17"/>
      <c r="D864" s="17"/>
      <c r="E864" s="17"/>
      <c r="F864" s="17"/>
      <c r="G864" s="17"/>
      <c r="H864" s="17"/>
      <c r="I864" s="23" t="str">
        <f t="shared" ref="I864:R864" si="292">J$145</f>
        <v>typ</v>
      </c>
      <c r="J864" s="23" t="str">
        <f t="shared" si="292"/>
        <v>z0</v>
      </c>
      <c r="K864" s="23" t="str">
        <f t="shared" si="292"/>
        <v>z1</v>
      </c>
      <c r="L864" s="23" t="str">
        <f t="shared" si="292"/>
        <v>z2</v>
      </c>
      <c r="M864" s="23" t="str">
        <f t="shared" si="292"/>
        <v>z3</v>
      </c>
      <c r="N864" s="23" t="str">
        <f t="shared" si="292"/>
        <v>z4</v>
      </c>
      <c r="O864" s="23" t="str">
        <f t="shared" si="292"/>
        <v>z5</v>
      </c>
      <c r="P864" s="23" t="str">
        <f t="shared" si="292"/>
        <v>z6</v>
      </c>
      <c r="Q864" s="23" t="str">
        <f t="shared" si="292"/>
        <v>z7</v>
      </c>
      <c r="R864" s="23" t="str">
        <f t="shared" si="292"/>
        <v>z8</v>
      </c>
      <c r="S864" s="22"/>
      <c r="T864" s="23" t="str">
        <f>J$145</f>
        <v>typ</v>
      </c>
      <c r="U864" s="23" t="str">
        <f t="shared" ref="U864:AC864" si="293">K$145</f>
        <v>z0</v>
      </c>
      <c r="V864" s="23" t="str">
        <f t="shared" si="293"/>
        <v>z1</v>
      </c>
      <c r="W864" s="23" t="str">
        <f t="shared" si="293"/>
        <v>z2</v>
      </c>
      <c r="X864" s="23" t="str">
        <f t="shared" si="293"/>
        <v>z3</v>
      </c>
      <c r="Y864" s="23" t="str">
        <f t="shared" si="293"/>
        <v>z4</v>
      </c>
      <c r="Z864" s="23" t="str">
        <f t="shared" si="293"/>
        <v>z5</v>
      </c>
      <c r="AA864" s="23" t="str">
        <f t="shared" si="293"/>
        <v>z6</v>
      </c>
      <c r="AB864" s="23" t="str">
        <f t="shared" si="293"/>
        <v>z7</v>
      </c>
      <c r="AC864" s="23" t="str">
        <f t="shared" si="293"/>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4"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1169</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4" hidden="1" customHeight="1" outlineLevel="2" x14ac:dyDescent="0.35">
      <c r="A903" s="104"/>
      <c r="B903" s="97"/>
      <c r="C903" s="17"/>
      <c r="D903" s="17"/>
      <c r="E903" s="17"/>
      <c r="F903" s="13"/>
      <c r="G903" s="88"/>
      <c r="H903" s="88"/>
      <c r="I903" s="101" t="s">
        <v>402</v>
      </c>
      <c r="J903" s="101" t="s">
        <v>387</v>
      </c>
      <c r="K903" s="5">
        <f>K893</f>
        <v>100</v>
      </c>
      <c r="L903" s="5">
        <f t="shared" ref="L903:Q903" si="294">L893</f>
        <v>100</v>
      </c>
      <c r="M903" s="5">
        <f t="shared" si="294"/>
        <v>100</v>
      </c>
      <c r="N903" s="5">
        <f t="shared" si="294"/>
        <v>100</v>
      </c>
      <c r="O903" s="5">
        <f t="shared" si="294"/>
        <v>100</v>
      </c>
      <c r="P903" s="5">
        <f t="shared" si="294"/>
        <v>100</v>
      </c>
      <c r="Q903" s="5">
        <f t="shared" si="294"/>
        <v>100</v>
      </c>
      <c r="R903" s="5">
        <f t="shared" ref="R903:S922" si="295">R893</f>
        <v>100</v>
      </c>
      <c r="S903" s="5">
        <f t="shared" si="295"/>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136</v>
      </c>
      <c r="K904" s="5">
        <f t="shared" ref="K904:Q904" si="296">K894</f>
        <v>100</v>
      </c>
      <c r="L904" s="5">
        <f t="shared" si="296"/>
        <v>100</v>
      </c>
      <c r="M904" s="5">
        <f t="shared" si="296"/>
        <v>100</v>
      </c>
      <c r="N904" s="5">
        <f t="shared" si="296"/>
        <v>100</v>
      </c>
      <c r="O904" s="5">
        <f t="shared" si="296"/>
        <v>100</v>
      </c>
      <c r="P904" s="5">
        <f t="shared" si="296"/>
        <v>100</v>
      </c>
      <c r="Q904" s="5">
        <f t="shared" si="296"/>
        <v>100</v>
      </c>
      <c r="R904" s="5">
        <f t="shared" si="295"/>
        <v>100</v>
      </c>
      <c r="S904" s="5">
        <f t="shared" si="295"/>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137</v>
      </c>
      <c r="K905" s="5">
        <f t="shared" ref="K905:Q905" si="297">K895</f>
        <v>100</v>
      </c>
      <c r="L905" s="5">
        <f t="shared" si="297"/>
        <v>100</v>
      </c>
      <c r="M905" s="5">
        <f t="shared" si="297"/>
        <v>100</v>
      </c>
      <c r="N905" s="5">
        <f t="shared" si="297"/>
        <v>100</v>
      </c>
      <c r="O905" s="5">
        <f t="shared" si="297"/>
        <v>100</v>
      </c>
      <c r="P905" s="5">
        <f t="shared" si="297"/>
        <v>100</v>
      </c>
      <c r="Q905" s="5">
        <f t="shared" si="297"/>
        <v>100</v>
      </c>
      <c r="R905" s="5">
        <f t="shared" si="295"/>
        <v>100</v>
      </c>
      <c r="S905" s="5">
        <f t="shared" si="295"/>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138</v>
      </c>
      <c r="K906" s="5">
        <f t="shared" ref="K906:Q906" si="298">K896</f>
        <v>100</v>
      </c>
      <c r="L906" s="5">
        <f t="shared" si="298"/>
        <v>100</v>
      </c>
      <c r="M906" s="5">
        <f t="shared" si="298"/>
        <v>100</v>
      </c>
      <c r="N906" s="5">
        <f t="shared" si="298"/>
        <v>100</v>
      </c>
      <c r="O906" s="5">
        <f t="shared" si="298"/>
        <v>100</v>
      </c>
      <c r="P906" s="5">
        <f t="shared" si="298"/>
        <v>100</v>
      </c>
      <c r="Q906" s="5">
        <f t="shared" si="298"/>
        <v>100</v>
      </c>
      <c r="R906" s="5">
        <f t="shared" si="295"/>
        <v>100</v>
      </c>
      <c r="S906" s="5">
        <f t="shared" si="295"/>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139</v>
      </c>
      <c r="K907" s="5">
        <f t="shared" ref="K907:Q907" si="299">K897</f>
        <v>500</v>
      </c>
      <c r="L907" s="5">
        <f t="shared" si="299"/>
        <v>800</v>
      </c>
      <c r="M907" s="5">
        <f t="shared" si="299"/>
        <v>800</v>
      </c>
      <c r="N907" s="5">
        <f t="shared" si="299"/>
        <v>800</v>
      </c>
      <c r="O907" s="5">
        <f t="shared" si="299"/>
        <v>800</v>
      </c>
      <c r="P907" s="5">
        <f t="shared" si="299"/>
        <v>800</v>
      </c>
      <c r="Q907" s="5">
        <f t="shared" si="299"/>
        <v>800</v>
      </c>
      <c r="R907" s="5">
        <f t="shared" si="295"/>
        <v>800</v>
      </c>
      <c r="S907" s="5">
        <f t="shared" si="295"/>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140</v>
      </c>
      <c r="K908" s="5">
        <f t="shared" ref="K908:Q908" si="300">K898</f>
        <v>500</v>
      </c>
      <c r="L908" s="5">
        <f t="shared" si="300"/>
        <v>800</v>
      </c>
      <c r="M908" s="5">
        <f t="shared" si="300"/>
        <v>800</v>
      </c>
      <c r="N908" s="5">
        <f t="shared" si="300"/>
        <v>800</v>
      </c>
      <c r="O908" s="5">
        <f t="shared" si="300"/>
        <v>800</v>
      </c>
      <c r="P908" s="5">
        <f t="shared" si="300"/>
        <v>800</v>
      </c>
      <c r="Q908" s="5">
        <f t="shared" si="300"/>
        <v>800</v>
      </c>
      <c r="R908" s="5">
        <f t="shared" si="295"/>
        <v>800</v>
      </c>
      <c r="S908" s="5">
        <f t="shared" si="295"/>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141</v>
      </c>
      <c r="K909" s="5">
        <f t="shared" ref="K909:Q909" si="301">K899</f>
        <v>500</v>
      </c>
      <c r="L909" s="5">
        <f t="shared" si="301"/>
        <v>800</v>
      </c>
      <c r="M909" s="5">
        <f t="shared" si="301"/>
        <v>800</v>
      </c>
      <c r="N909" s="5">
        <f t="shared" si="301"/>
        <v>800</v>
      </c>
      <c r="O909" s="5">
        <f t="shared" si="301"/>
        <v>800</v>
      </c>
      <c r="P909" s="5">
        <f t="shared" si="301"/>
        <v>800</v>
      </c>
      <c r="Q909" s="5">
        <f t="shared" si="301"/>
        <v>800</v>
      </c>
      <c r="R909" s="5">
        <f t="shared" si="295"/>
        <v>800</v>
      </c>
      <c r="S909" s="5">
        <f t="shared" si="295"/>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142</v>
      </c>
      <c r="K910" s="5">
        <f t="shared" ref="K910:Q910" si="302">K900</f>
        <v>500</v>
      </c>
      <c r="L910" s="5">
        <f t="shared" si="302"/>
        <v>800</v>
      </c>
      <c r="M910" s="5">
        <f t="shared" si="302"/>
        <v>800</v>
      </c>
      <c r="N910" s="5">
        <f t="shared" si="302"/>
        <v>800</v>
      </c>
      <c r="O910" s="5">
        <f t="shared" si="302"/>
        <v>800</v>
      </c>
      <c r="P910" s="5">
        <f t="shared" si="302"/>
        <v>800</v>
      </c>
      <c r="Q910" s="5">
        <f t="shared" si="302"/>
        <v>800</v>
      </c>
      <c r="R910" s="5">
        <f t="shared" si="295"/>
        <v>800</v>
      </c>
      <c r="S910" s="5">
        <f t="shared" si="295"/>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143</v>
      </c>
      <c r="K911" s="5">
        <f t="shared" ref="K911:Q911" si="303">K901</f>
        <v>500</v>
      </c>
      <c r="L911" s="5">
        <f t="shared" si="303"/>
        <v>800</v>
      </c>
      <c r="M911" s="5">
        <f t="shared" si="303"/>
        <v>800</v>
      </c>
      <c r="N911" s="5">
        <f t="shared" si="303"/>
        <v>800</v>
      </c>
      <c r="O911" s="5">
        <f t="shared" si="303"/>
        <v>800</v>
      </c>
      <c r="P911" s="5">
        <f t="shared" si="303"/>
        <v>800</v>
      </c>
      <c r="Q911" s="5">
        <f t="shared" si="303"/>
        <v>800</v>
      </c>
      <c r="R911" s="5">
        <f t="shared" si="295"/>
        <v>800</v>
      </c>
      <c r="S911" s="5">
        <f t="shared" si="295"/>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c r="J912" s="101" t="s">
        <v>144</v>
      </c>
      <c r="K912" s="5">
        <f t="shared" ref="K912:Q912" si="304">K902</f>
        <v>500</v>
      </c>
      <c r="L912" s="5">
        <f t="shared" si="304"/>
        <v>800</v>
      </c>
      <c r="M912" s="5">
        <f t="shared" si="304"/>
        <v>800</v>
      </c>
      <c r="N912" s="5">
        <f t="shared" si="304"/>
        <v>800</v>
      </c>
      <c r="O912" s="5">
        <f t="shared" si="304"/>
        <v>800</v>
      </c>
      <c r="P912" s="5">
        <f t="shared" si="304"/>
        <v>800</v>
      </c>
      <c r="Q912" s="5">
        <f t="shared" si="304"/>
        <v>800</v>
      </c>
      <c r="R912" s="5">
        <f t="shared" si="295"/>
        <v>800</v>
      </c>
      <c r="S912" s="5">
        <f t="shared" si="295"/>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t="s">
        <v>800</v>
      </c>
      <c r="J913" s="101" t="s">
        <v>387</v>
      </c>
      <c r="K913" s="5">
        <f t="shared" ref="K913:Q913" si="305">K903</f>
        <v>100</v>
      </c>
      <c r="L913" s="5">
        <f t="shared" si="305"/>
        <v>100</v>
      </c>
      <c r="M913" s="5">
        <f t="shared" si="305"/>
        <v>100</v>
      </c>
      <c r="N913" s="5">
        <f t="shared" si="305"/>
        <v>100</v>
      </c>
      <c r="O913" s="5">
        <f t="shared" si="305"/>
        <v>100</v>
      </c>
      <c r="P913" s="5">
        <f t="shared" si="305"/>
        <v>100</v>
      </c>
      <c r="Q913" s="5">
        <f t="shared" si="305"/>
        <v>100</v>
      </c>
      <c r="R913" s="5">
        <f t="shared" si="295"/>
        <v>100</v>
      </c>
      <c r="S913" s="5">
        <f t="shared" si="295"/>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136</v>
      </c>
      <c r="K914" s="5">
        <f t="shared" ref="K914:Q914" si="306">K904</f>
        <v>100</v>
      </c>
      <c r="L914" s="5">
        <f t="shared" si="306"/>
        <v>100</v>
      </c>
      <c r="M914" s="5">
        <f t="shared" si="306"/>
        <v>100</v>
      </c>
      <c r="N914" s="5">
        <f t="shared" si="306"/>
        <v>100</v>
      </c>
      <c r="O914" s="5">
        <f t="shared" si="306"/>
        <v>100</v>
      </c>
      <c r="P914" s="5">
        <f t="shared" si="306"/>
        <v>100</v>
      </c>
      <c r="Q914" s="5">
        <f t="shared" si="306"/>
        <v>100</v>
      </c>
      <c r="R914" s="5">
        <f t="shared" si="295"/>
        <v>100</v>
      </c>
      <c r="S914" s="5">
        <f t="shared" si="295"/>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137</v>
      </c>
      <c r="K915" s="5">
        <f t="shared" ref="K915:Q915" si="307">K905</f>
        <v>100</v>
      </c>
      <c r="L915" s="5">
        <f t="shared" si="307"/>
        <v>100</v>
      </c>
      <c r="M915" s="5">
        <f t="shared" si="307"/>
        <v>100</v>
      </c>
      <c r="N915" s="5">
        <f t="shared" si="307"/>
        <v>100</v>
      </c>
      <c r="O915" s="5">
        <f t="shared" si="307"/>
        <v>100</v>
      </c>
      <c r="P915" s="5">
        <f t="shared" si="307"/>
        <v>100</v>
      </c>
      <c r="Q915" s="5">
        <f t="shared" si="307"/>
        <v>100</v>
      </c>
      <c r="R915" s="5">
        <f t="shared" si="295"/>
        <v>100</v>
      </c>
      <c r="S915" s="5">
        <f t="shared" si="295"/>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138</v>
      </c>
      <c r="K916" s="5">
        <f t="shared" ref="K916:Q916" si="308">K906</f>
        <v>100</v>
      </c>
      <c r="L916" s="5">
        <f t="shared" si="308"/>
        <v>100</v>
      </c>
      <c r="M916" s="5">
        <f t="shared" si="308"/>
        <v>100</v>
      </c>
      <c r="N916" s="5">
        <f t="shared" si="308"/>
        <v>100</v>
      </c>
      <c r="O916" s="5">
        <f t="shared" si="308"/>
        <v>100</v>
      </c>
      <c r="P916" s="5">
        <f t="shared" si="308"/>
        <v>100</v>
      </c>
      <c r="Q916" s="5">
        <f t="shared" si="308"/>
        <v>100</v>
      </c>
      <c r="R916" s="5">
        <f t="shared" si="295"/>
        <v>100</v>
      </c>
      <c r="S916" s="5">
        <f t="shared" si="295"/>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139</v>
      </c>
      <c r="K917" s="5">
        <f t="shared" ref="K917:Q917" si="309">K907</f>
        <v>500</v>
      </c>
      <c r="L917" s="5">
        <f t="shared" si="309"/>
        <v>800</v>
      </c>
      <c r="M917" s="5">
        <f t="shared" si="309"/>
        <v>800</v>
      </c>
      <c r="N917" s="5">
        <f t="shared" si="309"/>
        <v>800</v>
      </c>
      <c r="O917" s="5">
        <f t="shared" si="309"/>
        <v>800</v>
      </c>
      <c r="P917" s="5">
        <f t="shared" si="309"/>
        <v>800</v>
      </c>
      <c r="Q917" s="5">
        <f t="shared" si="309"/>
        <v>800</v>
      </c>
      <c r="R917" s="5">
        <f t="shared" si="295"/>
        <v>800</v>
      </c>
      <c r="S917" s="5">
        <f t="shared" si="295"/>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140</v>
      </c>
      <c r="K918" s="5">
        <f t="shared" ref="K918:Q918" si="310">K908</f>
        <v>500</v>
      </c>
      <c r="L918" s="5">
        <f t="shared" si="310"/>
        <v>800</v>
      </c>
      <c r="M918" s="5">
        <f t="shared" si="310"/>
        <v>800</v>
      </c>
      <c r="N918" s="5">
        <f t="shared" si="310"/>
        <v>800</v>
      </c>
      <c r="O918" s="5">
        <f t="shared" si="310"/>
        <v>800</v>
      </c>
      <c r="P918" s="5">
        <f t="shared" si="310"/>
        <v>800</v>
      </c>
      <c r="Q918" s="5">
        <f t="shared" si="310"/>
        <v>800</v>
      </c>
      <c r="R918" s="5">
        <f t="shared" si="295"/>
        <v>800</v>
      </c>
      <c r="S918" s="5">
        <f t="shared" si="295"/>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141</v>
      </c>
      <c r="K919" s="5">
        <f t="shared" ref="K919:Q919" si="311">K909</f>
        <v>500</v>
      </c>
      <c r="L919" s="5">
        <f t="shared" si="311"/>
        <v>800</v>
      </c>
      <c r="M919" s="5">
        <f t="shared" si="311"/>
        <v>800</v>
      </c>
      <c r="N919" s="5">
        <f t="shared" si="311"/>
        <v>800</v>
      </c>
      <c r="O919" s="5">
        <f t="shared" si="311"/>
        <v>800</v>
      </c>
      <c r="P919" s="5">
        <f t="shared" si="311"/>
        <v>800</v>
      </c>
      <c r="Q919" s="5">
        <f t="shared" si="311"/>
        <v>800</v>
      </c>
      <c r="R919" s="5">
        <f t="shared" si="295"/>
        <v>800</v>
      </c>
      <c r="S919" s="5">
        <f t="shared" si="295"/>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142</v>
      </c>
      <c r="K920" s="5">
        <f t="shared" ref="K920:Q920" si="312">K910</f>
        <v>500</v>
      </c>
      <c r="L920" s="5">
        <f t="shared" si="312"/>
        <v>800</v>
      </c>
      <c r="M920" s="5">
        <f t="shared" si="312"/>
        <v>800</v>
      </c>
      <c r="N920" s="5">
        <f t="shared" si="312"/>
        <v>800</v>
      </c>
      <c r="O920" s="5">
        <f t="shared" si="312"/>
        <v>800</v>
      </c>
      <c r="P920" s="5">
        <f t="shared" si="312"/>
        <v>800</v>
      </c>
      <c r="Q920" s="5">
        <f t="shared" si="312"/>
        <v>800</v>
      </c>
      <c r="R920" s="5">
        <f t="shared" si="295"/>
        <v>800</v>
      </c>
      <c r="S920" s="5">
        <f t="shared" si="295"/>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143</v>
      </c>
      <c r="K921" s="5">
        <f t="shared" ref="K921:Q921" si="313">K911</f>
        <v>500</v>
      </c>
      <c r="L921" s="5">
        <f t="shared" si="313"/>
        <v>800</v>
      </c>
      <c r="M921" s="5">
        <f t="shared" si="313"/>
        <v>800</v>
      </c>
      <c r="N921" s="5">
        <f t="shared" si="313"/>
        <v>800</v>
      </c>
      <c r="O921" s="5">
        <f t="shared" si="313"/>
        <v>800</v>
      </c>
      <c r="P921" s="5">
        <f t="shared" si="313"/>
        <v>800</v>
      </c>
      <c r="Q921" s="5">
        <f t="shared" si="313"/>
        <v>800</v>
      </c>
      <c r="R921" s="5">
        <f t="shared" si="295"/>
        <v>800</v>
      </c>
      <c r="S921" s="5">
        <f t="shared" si="295"/>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144</v>
      </c>
      <c r="K922" s="5">
        <f t="shared" ref="K922:Q922" si="314">K912</f>
        <v>500</v>
      </c>
      <c r="L922" s="5">
        <f t="shared" si="314"/>
        <v>800</v>
      </c>
      <c r="M922" s="5">
        <f t="shared" si="314"/>
        <v>800</v>
      </c>
      <c r="N922" s="5">
        <f t="shared" si="314"/>
        <v>800</v>
      </c>
      <c r="O922" s="5">
        <f t="shared" si="314"/>
        <v>800</v>
      </c>
      <c r="P922" s="5">
        <f t="shared" si="314"/>
        <v>800</v>
      </c>
      <c r="Q922" s="5">
        <f t="shared" si="314"/>
        <v>800</v>
      </c>
      <c r="R922" s="5">
        <f t="shared" si="295"/>
        <v>800</v>
      </c>
      <c r="S922" s="5">
        <f t="shared" si="295"/>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t="s">
        <v>801</v>
      </c>
      <c r="J923" s="101" t="s">
        <v>387</v>
      </c>
      <c r="K923" s="5">
        <f t="shared" ref="K923:Q923" si="315">K913</f>
        <v>100</v>
      </c>
      <c r="L923" s="5">
        <f t="shared" si="315"/>
        <v>100</v>
      </c>
      <c r="M923" s="5">
        <f t="shared" si="315"/>
        <v>100</v>
      </c>
      <c r="N923" s="5">
        <f t="shared" si="315"/>
        <v>100</v>
      </c>
      <c r="O923" s="5">
        <f t="shared" si="315"/>
        <v>100</v>
      </c>
      <c r="P923" s="5">
        <f t="shared" si="315"/>
        <v>100</v>
      </c>
      <c r="Q923" s="5">
        <f t="shared" si="315"/>
        <v>100</v>
      </c>
      <c r="R923" s="5">
        <f t="shared" ref="R923:S942" si="316">R913</f>
        <v>100</v>
      </c>
      <c r="S923" s="5">
        <f t="shared" si="316"/>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136</v>
      </c>
      <c r="K924" s="5">
        <f t="shared" ref="K924:Q924" si="317">K914</f>
        <v>100</v>
      </c>
      <c r="L924" s="5">
        <f t="shared" si="317"/>
        <v>100</v>
      </c>
      <c r="M924" s="5">
        <f t="shared" si="317"/>
        <v>100</v>
      </c>
      <c r="N924" s="5">
        <f t="shared" si="317"/>
        <v>100</v>
      </c>
      <c r="O924" s="5">
        <f t="shared" si="317"/>
        <v>100</v>
      </c>
      <c r="P924" s="5">
        <f t="shared" si="317"/>
        <v>100</v>
      </c>
      <c r="Q924" s="5">
        <f t="shared" si="317"/>
        <v>100</v>
      </c>
      <c r="R924" s="5">
        <f t="shared" si="316"/>
        <v>100</v>
      </c>
      <c r="S924" s="5">
        <f t="shared" si="316"/>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137</v>
      </c>
      <c r="K925" s="5">
        <f t="shared" ref="K925:Q925" si="318">K915</f>
        <v>100</v>
      </c>
      <c r="L925" s="5">
        <f t="shared" si="318"/>
        <v>100</v>
      </c>
      <c r="M925" s="5">
        <f t="shared" si="318"/>
        <v>100</v>
      </c>
      <c r="N925" s="5">
        <f t="shared" si="318"/>
        <v>100</v>
      </c>
      <c r="O925" s="5">
        <f t="shared" si="318"/>
        <v>100</v>
      </c>
      <c r="P925" s="5">
        <f t="shared" si="318"/>
        <v>100</v>
      </c>
      <c r="Q925" s="5">
        <f t="shared" si="318"/>
        <v>100</v>
      </c>
      <c r="R925" s="5">
        <f t="shared" si="316"/>
        <v>100</v>
      </c>
      <c r="S925" s="5">
        <f t="shared" si="316"/>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138</v>
      </c>
      <c r="K926" s="5">
        <f t="shared" ref="K926:Q926" si="319">K916</f>
        <v>100</v>
      </c>
      <c r="L926" s="5">
        <f t="shared" si="319"/>
        <v>100</v>
      </c>
      <c r="M926" s="5">
        <f t="shared" si="319"/>
        <v>100</v>
      </c>
      <c r="N926" s="5">
        <f t="shared" si="319"/>
        <v>100</v>
      </c>
      <c r="O926" s="5">
        <f t="shared" si="319"/>
        <v>100</v>
      </c>
      <c r="P926" s="5">
        <f t="shared" si="319"/>
        <v>100</v>
      </c>
      <c r="Q926" s="5">
        <f t="shared" si="319"/>
        <v>100</v>
      </c>
      <c r="R926" s="5">
        <f t="shared" si="316"/>
        <v>100</v>
      </c>
      <c r="S926" s="5">
        <f t="shared" si="316"/>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139</v>
      </c>
      <c r="K927" s="5">
        <f t="shared" ref="K927:Q927" si="320">K917</f>
        <v>500</v>
      </c>
      <c r="L927" s="5">
        <f t="shared" si="320"/>
        <v>800</v>
      </c>
      <c r="M927" s="5">
        <f t="shared" si="320"/>
        <v>800</v>
      </c>
      <c r="N927" s="5">
        <f t="shared" si="320"/>
        <v>800</v>
      </c>
      <c r="O927" s="5">
        <f t="shared" si="320"/>
        <v>800</v>
      </c>
      <c r="P927" s="5">
        <f t="shared" si="320"/>
        <v>800</v>
      </c>
      <c r="Q927" s="5">
        <f t="shared" si="320"/>
        <v>800</v>
      </c>
      <c r="R927" s="5">
        <f t="shared" si="316"/>
        <v>800</v>
      </c>
      <c r="S927" s="5">
        <f t="shared" si="316"/>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140</v>
      </c>
      <c r="K928" s="5">
        <f t="shared" ref="K928:Q928" si="321">K918</f>
        <v>500</v>
      </c>
      <c r="L928" s="5">
        <f t="shared" si="321"/>
        <v>800</v>
      </c>
      <c r="M928" s="5">
        <f t="shared" si="321"/>
        <v>800</v>
      </c>
      <c r="N928" s="5">
        <f t="shared" si="321"/>
        <v>800</v>
      </c>
      <c r="O928" s="5">
        <f t="shared" si="321"/>
        <v>800</v>
      </c>
      <c r="P928" s="5">
        <f t="shared" si="321"/>
        <v>800</v>
      </c>
      <c r="Q928" s="5">
        <f t="shared" si="321"/>
        <v>800</v>
      </c>
      <c r="R928" s="5">
        <f t="shared" si="316"/>
        <v>800</v>
      </c>
      <c r="S928" s="5">
        <f t="shared" si="316"/>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141</v>
      </c>
      <c r="K929" s="5">
        <f t="shared" ref="K929:Q929" si="322">K919</f>
        <v>500</v>
      </c>
      <c r="L929" s="5">
        <f t="shared" si="322"/>
        <v>800</v>
      </c>
      <c r="M929" s="5">
        <f t="shared" si="322"/>
        <v>800</v>
      </c>
      <c r="N929" s="5">
        <f t="shared" si="322"/>
        <v>800</v>
      </c>
      <c r="O929" s="5">
        <f t="shared" si="322"/>
        <v>800</v>
      </c>
      <c r="P929" s="5">
        <f t="shared" si="322"/>
        <v>800</v>
      </c>
      <c r="Q929" s="5">
        <f t="shared" si="322"/>
        <v>800</v>
      </c>
      <c r="R929" s="5">
        <f t="shared" si="316"/>
        <v>800</v>
      </c>
      <c r="S929" s="5">
        <f t="shared" si="316"/>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142</v>
      </c>
      <c r="K930" s="5">
        <f t="shared" ref="K930:Q930" si="323">K920</f>
        <v>500</v>
      </c>
      <c r="L930" s="5">
        <f t="shared" si="323"/>
        <v>800</v>
      </c>
      <c r="M930" s="5">
        <f t="shared" si="323"/>
        <v>800</v>
      </c>
      <c r="N930" s="5">
        <f t="shared" si="323"/>
        <v>800</v>
      </c>
      <c r="O930" s="5">
        <f t="shared" si="323"/>
        <v>800</v>
      </c>
      <c r="P930" s="5">
        <f t="shared" si="323"/>
        <v>800</v>
      </c>
      <c r="Q930" s="5">
        <f t="shared" si="323"/>
        <v>800</v>
      </c>
      <c r="R930" s="5">
        <f t="shared" si="316"/>
        <v>800</v>
      </c>
      <c r="S930" s="5">
        <f t="shared" si="316"/>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143</v>
      </c>
      <c r="K931" s="5">
        <f t="shared" ref="K931:Q931" si="324">K921</f>
        <v>500</v>
      </c>
      <c r="L931" s="5">
        <f t="shared" si="324"/>
        <v>800</v>
      </c>
      <c r="M931" s="5">
        <f t="shared" si="324"/>
        <v>800</v>
      </c>
      <c r="N931" s="5">
        <f t="shared" si="324"/>
        <v>800</v>
      </c>
      <c r="O931" s="5">
        <f t="shared" si="324"/>
        <v>800</v>
      </c>
      <c r="P931" s="5">
        <f t="shared" si="324"/>
        <v>800</v>
      </c>
      <c r="Q931" s="5">
        <f t="shared" si="324"/>
        <v>800</v>
      </c>
      <c r="R931" s="5">
        <f t="shared" si="316"/>
        <v>800</v>
      </c>
      <c r="S931" s="5">
        <f t="shared" si="316"/>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144</v>
      </c>
      <c r="K932" s="5">
        <f t="shared" ref="K932:Q932" si="325">K922</f>
        <v>500</v>
      </c>
      <c r="L932" s="5">
        <f t="shared" si="325"/>
        <v>800</v>
      </c>
      <c r="M932" s="5">
        <f t="shared" si="325"/>
        <v>800</v>
      </c>
      <c r="N932" s="5">
        <f t="shared" si="325"/>
        <v>800</v>
      </c>
      <c r="O932" s="5">
        <f t="shared" si="325"/>
        <v>800</v>
      </c>
      <c r="P932" s="5">
        <f t="shared" si="325"/>
        <v>800</v>
      </c>
      <c r="Q932" s="5">
        <f t="shared" si="325"/>
        <v>800</v>
      </c>
      <c r="R932" s="5">
        <f t="shared" si="316"/>
        <v>800</v>
      </c>
      <c r="S932" s="5">
        <f t="shared" si="316"/>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t="s">
        <v>802</v>
      </c>
      <c r="J933" s="101" t="s">
        <v>387</v>
      </c>
      <c r="K933" s="5">
        <f t="shared" ref="K933:Q933" si="326">K923</f>
        <v>100</v>
      </c>
      <c r="L933" s="5">
        <f t="shared" si="326"/>
        <v>100</v>
      </c>
      <c r="M933" s="5">
        <f t="shared" si="326"/>
        <v>100</v>
      </c>
      <c r="N933" s="5">
        <f t="shared" si="326"/>
        <v>100</v>
      </c>
      <c r="O933" s="5">
        <f t="shared" si="326"/>
        <v>100</v>
      </c>
      <c r="P933" s="5">
        <f t="shared" si="326"/>
        <v>100</v>
      </c>
      <c r="Q933" s="5">
        <f t="shared" si="326"/>
        <v>100</v>
      </c>
      <c r="R933" s="5">
        <f t="shared" si="316"/>
        <v>100</v>
      </c>
      <c r="S933" s="5">
        <f t="shared" si="316"/>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136</v>
      </c>
      <c r="K934" s="5">
        <f t="shared" ref="K934:Q934" si="327">K924</f>
        <v>100</v>
      </c>
      <c r="L934" s="5">
        <f t="shared" si="327"/>
        <v>100</v>
      </c>
      <c r="M934" s="5">
        <f t="shared" si="327"/>
        <v>100</v>
      </c>
      <c r="N934" s="5">
        <f t="shared" si="327"/>
        <v>100</v>
      </c>
      <c r="O934" s="5">
        <f t="shared" si="327"/>
        <v>100</v>
      </c>
      <c r="P934" s="5">
        <f t="shared" si="327"/>
        <v>100</v>
      </c>
      <c r="Q934" s="5">
        <f t="shared" si="327"/>
        <v>100</v>
      </c>
      <c r="R934" s="5">
        <f t="shared" si="316"/>
        <v>100</v>
      </c>
      <c r="S934" s="5">
        <f t="shared" si="316"/>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137</v>
      </c>
      <c r="K935" s="5">
        <f t="shared" ref="K935:Q935" si="328">K925</f>
        <v>100</v>
      </c>
      <c r="L935" s="5">
        <f t="shared" si="328"/>
        <v>100</v>
      </c>
      <c r="M935" s="5">
        <f t="shared" si="328"/>
        <v>100</v>
      </c>
      <c r="N935" s="5">
        <f t="shared" si="328"/>
        <v>100</v>
      </c>
      <c r="O935" s="5">
        <f t="shared" si="328"/>
        <v>100</v>
      </c>
      <c r="P935" s="5">
        <f t="shared" si="328"/>
        <v>100</v>
      </c>
      <c r="Q935" s="5">
        <f t="shared" si="328"/>
        <v>100</v>
      </c>
      <c r="R935" s="5">
        <f t="shared" si="316"/>
        <v>100</v>
      </c>
      <c r="S935" s="5">
        <f t="shared" si="316"/>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138</v>
      </c>
      <c r="K936" s="5">
        <f t="shared" ref="K936:Q936" si="329">K926</f>
        <v>100</v>
      </c>
      <c r="L936" s="5">
        <f t="shared" si="329"/>
        <v>100</v>
      </c>
      <c r="M936" s="5">
        <f t="shared" si="329"/>
        <v>100</v>
      </c>
      <c r="N936" s="5">
        <f t="shared" si="329"/>
        <v>100</v>
      </c>
      <c r="O936" s="5">
        <f t="shared" si="329"/>
        <v>100</v>
      </c>
      <c r="P936" s="5">
        <f t="shared" si="329"/>
        <v>100</v>
      </c>
      <c r="Q936" s="5">
        <f t="shared" si="329"/>
        <v>100</v>
      </c>
      <c r="R936" s="5">
        <f t="shared" si="316"/>
        <v>100</v>
      </c>
      <c r="S936" s="5">
        <f t="shared" si="316"/>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139</v>
      </c>
      <c r="K937" s="5">
        <f t="shared" ref="K937:Q937" si="330">K927</f>
        <v>500</v>
      </c>
      <c r="L937" s="5">
        <f t="shared" si="330"/>
        <v>800</v>
      </c>
      <c r="M937" s="5">
        <f t="shared" si="330"/>
        <v>800</v>
      </c>
      <c r="N937" s="5">
        <f t="shared" si="330"/>
        <v>800</v>
      </c>
      <c r="O937" s="5">
        <f t="shared" si="330"/>
        <v>800</v>
      </c>
      <c r="P937" s="5">
        <f t="shared" si="330"/>
        <v>800</v>
      </c>
      <c r="Q937" s="5">
        <f t="shared" si="330"/>
        <v>800</v>
      </c>
      <c r="R937" s="5">
        <f t="shared" si="316"/>
        <v>800</v>
      </c>
      <c r="S937" s="5">
        <f t="shared" si="316"/>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140</v>
      </c>
      <c r="K938" s="5">
        <f t="shared" ref="K938:Q938" si="331">K928</f>
        <v>500</v>
      </c>
      <c r="L938" s="5">
        <f t="shared" si="331"/>
        <v>800</v>
      </c>
      <c r="M938" s="5">
        <f t="shared" si="331"/>
        <v>800</v>
      </c>
      <c r="N938" s="5">
        <f t="shared" si="331"/>
        <v>800</v>
      </c>
      <c r="O938" s="5">
        <f t="shared" si="331"/>
        <v>800</v>
      </c>
      <c r="P938" s="5">
        <f t="shared" si="331"/>
        <v>800</v>
      </c>
      <c r="Q938" s="5">
        <f t="shared" si="331"/>
        <v>800</v>
      </c>
      <c r="R938" s="5">
        <f t="shared" si="316"/>
        <v>800</v>
      </c>
      <c r="S938" s="5">
        <f t="shared" si="316"/>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141</v>
      </c>
      <c r="K939" s="5">
        <f t="shared" ref="K939:Q939" si="332">K929</f>
        <v>500</v>
      </c>
      <c r="L939" s="5">
        <f t="shared" si="332"/>
        <v>800</v>
      </c>
      <c r="M939" s="5">
        <f t="shared" si="332"/>
        <v>800</v>
      </c>
      <c r="N939" s="5">
        <f t="shared" si="332"/>
        <v>800</v>
      </c>
      <c r="O939" s="5">
        <f t="shared" si="332"/>
        <v>800</v>
      </c>
      <c r="P939" s="5">
        <f t="shared" si="332"/>
        <v>800</v>
      </c>
      <c r="Q939" s="5">
        <f t="shared" si="332"/>
        <v>800</v>
      </c>
      <c r="R939" s="5">
        <f t="shared" si="316"/>
        <v>800</v>
      </c>
      <c r="S939" s="5">
        <f t="shared" si="316"/>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142</v>
      </c>
      <c r="K940" s="5">
        <f t="shared" ref="K940:Q940" si="333">K930</f>
        <v>500</v>
      </c>
      <c r="L940" s="5">
        <f t="shared" si="333"/>
        <v>800</v>
      </c>
      <c r="M940" s="5">
        <f t="shared" si="333"/>
        <v>800</v>
      </c>
      <c r="N940" s="5">
        <f t="shared" si="333"/>
        <v>800</v>
      </c>
      <c r="O940" s="5">
        <f t="shared" si="333"/>
        <v>800</v>
      </c>
      <c r="P940" s="5">
        <f t="shared" si="333"/>
        <v>800</v>
      </c>
      <c r="Q940" s="5">
        <f t="shared" si="333"/>
        <v>800</v>
      </c>
      <c r="R940" s="5">
        <f t="shared" si="316"/>
        <v>800</v>
      </c>
      <c r="S940" s="5">
        <f t="shared" si="316"/>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143</v>
      </c>
      <c r="K941" s="5">
        <f t="shared" ref="K941:Q941" si="334">K931</f>
        <v>500</v>
      </c>
      <c r="L941" s="5">
        <f t="shared" si="334"/>
        <v>800</v>
      </c>
      <c r="M941" s="5">
        <f t="shared" si="334"/>
        <v>800</v>
      </c>
      <c r="N941" s="5">
        <f t="shared" si="334"/>
        <v>800</v>
      </c>
      <c r="O941" s="5">
        <f t="shared" si="334"/>
        <v>800</v>
      </c>
      <c r="P941" s="5">
        <f t="shared" si="334"/>
        <v>800</v>
      </c>
      <c r="Q941" s="5">
        <f t="shared" si="334"/>
        <v>800</v>
      </c>
      <c r="R941" s="5">
        <f t="shared" si="316"/>
        <v>800</v>
      </c>
      <c r="S941" s="5">
        <f t="shared" si="316"/>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144</v>
      </c>
      <c r="K942" s="5">
        <f t="shared" ref="K942:Q942" si="335">K932</f>
        <v>500</v>
      </c>
      <c r="L942" s="5">
        <f t="shared" si="335"/>
        <v>800</v>
      </c>
      <c r="M942" s="5">
        <f t="shared" si="335"/>
        <v>800</v>
      </c>
      <c r="N942" s="5">
        <f t="shared" si="335"/>
        <v>800</v>
      </c>
      <c r="O942" s="5">
        <f t="shared" si="335"/>
        <v>800</v>
      </c>
      <c r="P942" s="5">
        <f t="shared" si="335"/>
        <v>800</v>
      </c>
      <c r="Q942" s="5">
        <f t="shared" si="335"/>
        <v>800</v>
      </c>
      <c r="R942" s="5">
        <f t="shared" si="316"/>
        <v>800</v>
      </c>
      <c r="S942" s="5">
        <f t="shared" si="316"/>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t="s">
        <v>803</v>
      </c>
      <c r="J943" s="101" t="s">
        <v>387</v>
      </c>
      <c r="K943" s="5">
        <f t="shared" ref="K943:Q943" si="336">K933</f>
        <v>100</v>
      </c>
      <c r="L943" s="5">
        <f t="shared" si="336"/>
        <v>100</v>
      </c>
      <c r="M943" s="5">
        <f t="shared" si="336"/>
        <v>100</v>
      </c>
      <c r="N943" s="5">
        <f t="shared" si="336"/>
        <v>100</v>
      </c>
      <c r="O943" s="5">
        <f t="shared" si="336"/>
        <v>100</v>
      </c>
      <c r="P943" s="5">
        <f t="shared" si="336"/>
        <v>100</v>
      </c>
      <c r="Q943" s="5">
        <f t="shared" si="336"/>
        <v>100</v>
      </c>
      <c r="R943" s="5">
        <f t="shared" ref="R943:S962" si="337">R933</f>
        <v>100</v>
      </c>
      <c r="S943" s="5">
        <f t="shared" si="337"/>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136</v>
      </c>
      <c r="K944" s="5">
        <f t="shared" ref="K944:Q944" si="338">K934</f>
        <v>100</v>
      </c>
      <c r="L944" s="5">
        <f t="shared" si="338"/>
        <v>100</v>
      </c>
      <c r="M944" s="5">
        <f t="shared" si="338"/>
        <v>100</v>
      </c>
      <c r="N944" s="5">
        <f t="shared" si="338"/>
        <v>100</v>
      </c>
      <c r="O944" s="5">
        <f t="shared" si="338"/>
        <v>100</v>
      </c>
      <c r="P944" s="5">
        <f t="shared" si="338"/>
        <v>100</v>
      </c>
      <c r="Q944" s="5">
        <f t="shared" si="338"/>
        <v>100</v>
      </c>
      <c r="R944" s="5">
        <f t="shared" si="337"/>
        <v>100</v>
      </c>
      <c r="S944" s="5">
        <f t="shared" si="337"/>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137</v>
      </c>
      <c r="K945" s="5">
        <f t="shared" ref="K945:Q945" si="339">K935</f>
        <v>100</v>
      </c>
      <c r="L945" s="5">
        <f t="shared" si="339"/>
        <v>100</v>
      </c>
      <c r="M945" s="5">
        <f t="shared" si="339"/>
        <v>100</v>
      </c>
      <c r="N945" s="5">
        <f t="shared" si="339"/>
        <v>100</v>
      </c>
      <c r="O945" s="5">
        <f t="shared" si="339"/>
        <v>100</v>
      </c>
      <c r="P945" s="5">
        <f t="shared" si="339"/>
        <v>100</v>
      </c>
      <c r="Q945" s="5">
        <f t="shared" si="339"/>
        <v>100</v>
      </c>
      <c r="R945" s="5">
        <f t="shared" si="337"/>
        <v>100</v>
      </c>
      <c r="S945" s="5">
        <f t="shared" si="337"/>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138</v>
      </c>
      <c r="K946" s="5">
        <f t="shared" ref="K946:Q946" si="340">K936</f>
        <v>100</v>
      </c>
      <c r="L946" s="5">
        <f t="shared" si="340"/>
        <v>100</v>
      </c>
      <c r="M946" s="5">
        <f t="shared" si="340"/>
        <v>100</v>
      </c>
      <c r="N946" s="5">
        <f t="shared" si="340"/>
        <v>100</v>
      </c>
      <c r="O946" s="5">
        <f t="shared" si="340"/>
        <v>100</v>
      </c>
      <c r="P946" s="5">
        <f t="shared" si="340"/>
        <v>100</v>
      </c>
      <c r="Q946" s="5">
        <f t="shared" si="340"/>
        <v>100</v>
      </c>
      <c r="R946" s="5">
        <f t="shared" si="337"/>
        <v>100</v>
      </c>
      <c r="S946" s="5">
        <f t="shared" si="337"/>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139</v>
      </c>
      <c r="K947" s="5">
        <f t="shared" ref="K947:Q947" si="341">K937</f>
        <v>500</v>
      </c>
      <c r="L947" s="5">
        <f t="shared" si="341"/>
        <v>800</v>
      </c>
      <c r="M947" s="5">
        <f t="shared" si="341"/>
        <v>800</v>
      </c>
      <c r="N947" s="5">
        <f t="shared" si="341"/>
        <v>800</v>
      </c>
      <c r="O947" s="5">
        <f t="shared" si="341"/>
        <v>800</v>
      </c>
      <c r="P947" s="5">
        <f t="shared" si="341"/>
        <v>800</v>
      </c>
      <c r="Q947" s="5">
        <f t="shared" si="341"/>
        <v>800</v>
      </c>
      <c r="R947" s="5">
        <f t="shared" si="337"/>
        <v>800</v>
      </c>
      <c r="S947" s="5">
        <f t="shared" si="337"/>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140</v>
      </c>
      <c r="K948" s="5">
        <f t="shared" ref="K948:Q948" si="342">K938</f>
        <v>500</v>
      </c>
      <c r="L948" s="5">
        <f t="shared" si="342"/>
        <v>800</v>
      </c>
      <c r="M948" s="5">
        <f t="shared" si="342"/>
        <v>800</v>
      </c>
      <c r="N948" s="5">
        <f t="shared" si="342"/>
        <v>800</v>
      </c>
      <c r="O948" s="5">
        <f t="shared" si="342"/>
        <v>800</v>
      </c>
      <c r="P948" s="5">
        <f t="shared" si="342"/>
        <v>800</v>
      </c>
      <c r="Q948" s="5">
        <f t="shared" si="342"/>
        <v>800</v>
      </c>
      <c r="R948" s="5">
        <f t="shared" si="337"/>
        <v>800</v>
      </c>
      <c r="S948" s="5">
        <f t="shared" si="337"/>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141</v>
      </c>
      <c r="K949" s="5">
        <f t="shared" ref="K949:Q949" si="343">K939</f>
        <v>500</v>
      </c>
      <c r="L949" s="5">
        <f t="shared" si="343"/>
        <v>800</v>
      </c>
      <c r="M949" s="5">
        <f t="shared" si="343"/>
        <v>800</v>
      </c>
      <c r="N949" s="5">
        <f t="shared" si="343"/>
        <v>800</v>
      </c>
      <c r="O949" s="5">
        <f t="shared" si="343"/>
        <v>800</v>
      </c>
      <c r="P949" s="5">
        <f t="shared" si="343"/>
        <v>800</v>
      </c>
      <c r="Q949" s="5">
        <f t="shared" si="343"/>
        <v>800</v>
      </c>
      <c r="R949" s="5">
        <f t="shared" si="337"/>
        <v>800</v>
      </c>
      <c r="S949" s="5">
        <f t="shared" si="337"/>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142</v>
      </c>
      <c r="K950" s="5">
        <f t="shared" ref="K950:Q950" si="344">K940</f>
        <v>500</v>
      </c>
      <c r="L950" s="5">
        <f t="shared" si="344"/>
        <v>800</v>
      </c>
      <c r="M950" s="5">
        <f t="shared" si="344"/>
        <v>800</v>
      </c>
      <c r="N950" s="5">
        <f t="shared" si="344"/>
        <v>800</v>
      </c>
      <c r="O950" s="5">
        <f t="shared" si="344"/>
        <v>800</v>
      </c>
      <c r="P950" s="5">
        <f t="shared" si="344"/>
        <v>800</v>
      </c>
      <c r="Q950" s="5">
        <f t="shared" si="344"/>
        <v>800</v>
      </c>
      <c r="R950" s="5">
        <f t="shared" si="337"/>
        <v>800</v>
      </c>
      <c r="S950" s="5">
        <f t="shared" si="337"/>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143</v>
      </c>
      <c r="K951" s="5">
        <f t="shared" ref="K951:Q951" si="345">K941</f>
        <v>500</v>
      </c>
      <c r="L951" s="5">
        <f t="shared" si="345"/>
        <v>800</v>
      </c>
      <c r="M951" s="5">
        <f t="shared" si="345"/>
        <v>800</v>
      </c>
      <c r="N951" s="5">
        <f t="shared" si="345"/>
        <v>800</v>
      </c>
      <c r="O951" s="5">
        <f t="shared" si="345"/>
        <v>800</v>
      </c>
      <c r="P951" s="5">
        <f t="shared" si="345"/>
        <v>800</v>
      </c>
      <c r="Q951" s="5">
        <f t="shared" si="345"/>
        <v>800</v>
      </c>
      <c r="R951" s="5">
        <f t="shared" si="337"/>
        <v>800</v>
      </c>
      <c r="S951" s="5">
        <f t="shared" si="337"/>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144</v>
      </c>
      <c r="K952" s="5">
        <f t="shared" ref="K952:Q952" si="346">K942</f>
        <v>500</v>
      </c>
      <c r="L952" s="5">
        <f t="shared" si="346"/>
        <v>800</v>
      </c>
      <c r="M952" s="5">
        <f t="shared" si="346"/>
        <v>800</v>
      </c>
      <c r="N952" s="5">
        <f t="shared" si="346"/>
        <v>800</v>
      </c>
      <c r="O952" s="5">
        <f t="shared" si="346"/>
        <v>800</v>
      </c>
      <c r="P952" s="5">
        <f t="shared" si="346"/>
        <v>800</v>
      </c>
      <c r="Q952" s="5">
        <f t="shared" si="346"/>
        <v>800</v>
      </c>
      <c r="R952" s="5">
        <f t="shared" si="337"/>
        <v>800</v>
      </c>
      <c r="S952" s="5">
        <f t="shared" si="337"/>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t="s">
        <v>804</v>
      </c>
      <c r="J953" s="101" t="s">
        <v>387</v>
      </c>
      <c r="K953" s="5">
        <f t="shared" ref="K953:Q953" si="347">K943</f>
        <v>100</v>
      </c>
      <c r="L953" s="5">
        <f t="shared" si="347"/>
        <v>100</v>
      </c>
      <c r="M953" s="5">
        <f t="shared" si="347"/>
        <v>100</v>
      </c>
      <c r="N953" s="5">
        <f t="shared" si="347"/>
        <v>100</v>
      </c>
      <c r="O953" s="5">
        <f t="shared" si="347"/>
        <v>100</v>
      </c>
      <c r="P953" s="5">
        <f t="shared" si="347"/>
        <v>100</v>
      </c>
      <c r="Q953" s="5">
        <f t="shared" si="347"/>
        <v>100</v>
      </c>
      <c r="R953" s="5">
        <f t="shared" si="337"/>
        <v>100</v>
      </c>
      <c r="S953" s="5">
        <f t="shared" si="337"/>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136</v>
      </c>
      <c r="K954" s="5">
        <f t="shared" ref="K954:Q954" si="348">K944</f>
        <v>100</v>
      </c>
      <c r="L954" s="5">
        <f t="shared" si="348"/>
        <v>100</v>
      </c>
      <c r="M954" s="5">
        <f t="shared" si="348"/>
        <v>100</v>
      </c>
      <c r="N954" s="5">
        <f t="shared" si="348"/>
        <v>100</v>
      </c>
      <c r="O954" s="5">
        <f t="shared" si="348"/>
        <v>100</v>
      </c>
      <c r="P954" s="5">
        <f t="shared" si="348"/>
        <v>100</v>
      </c>
      <c r="Q954" s="5">
        <f t="shared" si="348"/>
        <v>100</v>
      </c>
      <c r="R954" s="5">
        <f t="shared" si="337"/>
        <v>100</v>
      </c>
      <c r="S954" s="5">
        <f t="shared" si="337"/>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137</v>
      </c>
      <c r="K955" s="5">
        <f t="shared" ref="K955:Q955" si="349">K945</f>
        <v>100</v>
      </c>
      <c r="L955" s="5">
        <f t="shared" si="349"/>
        <v>100</v>
      </c>
      <c r="M955" s="5">
        <f t="shared" si="349"/>
        <v>100</v>
      </c>
      <c r="N955" s="5">
        <f t="shared" si="349"/>
        <v>100</v>
      </c>
      <c r="O955" s="5">
        <f t="shared" si="349"/>
        <v>100</v>
      </c>
      <c r="P955" s="5">
        <f t="shared" si="349"/>
        <v>100</v>
      </c>
      <c r="Q955" s="5">
        <f t="shared" si="349"/>
        <v>100</v>
      </c>
      <c r="R955" s="5">
        <f t="shared" si="337"/>
        <v>100</v>
      </c>
      <c r="S955" s="5">
        <f t="shared" si="337"/>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138</v>
      </c>
      <c r="K956" s="5">
        <f t="shared" ref="K956:Q956" si="350">K946</f>
        <v>100</v>
      </c>
      <c r="L956" s="5">
        <f t="shared" si="350"/>
        <v>100</v>
      </c>
      <c r="M956" s="5">
        <f t="shared" si="350"/>
        <v>100</v>
      </c>
      <c r="N956" s="5">
        <f t="shared" si="350"/>
        <v>100</v>
      </c>
      <c r="O956" s="5">
        <f t="shared" si="350"/>
        <v>100</v>
      </c>
      <c r="P956" s="5">
        <f t="shared" si="350"/>
        <v>100</v>
      </c>
      <c r="Q956" s="5">
        <f t="shared" si="350"/>
        <v>100</v>
      </c>
      <c r="R956" s="5">
        <f t="shared" si="337"/>
        <v>100</v>
      </c>
      <c r="S956" s="5">
        <f t="shared" si="337"/>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139</v>
      </c>
      <c r="K957" s="5">
        <f t="shared" ref="K957:Q957" si="351">K947</f>
        <v>500</v>
      </c>
      <c r="L957" s="5">
        <f t="shared" si="351"/>
        <v>800</v>
      </c>
      <c r="M957" s="5">
        <f t="shared" si="351"/>
        <v>800</v>
      </c>
      <c r="N957" s="5">
        <f t="shared" si="351"/>
        <v>800</v>
      </c>
      <c r="O957" s="5">
        <f t="shared" si="351"/>
        <v>800</v>
      </c>
      <c r="P957" s="5">
        <f t="shared" si="351"/>
        <v>800</v>
      </c>
      <c r="Q957" s="5">
        <f t="shared" si="351"/>
        <v>800</v>
      </c>
      <c r="R957" s="5">
        <f t="shared" si="337"/>
        <v>800</v>
      </c>
      <c r="S957" s="5">
        <f t="shared" si="337"/>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140</v>
      </c>
      <c r="K958" s="5">
        <f t="shared" ref="K958:Q958" si="352">K948</f>
        <v>500</v>
      </c>
      <c r="L958" s="5">
        <f t="shared" si="352"/>
        <v>800</v>
      </c>
      <c r="M958" s="5">
        <f t="shared" si="352"/>
        <v>800</v>
      </c>
      <c r="N958" s="5">
        <f t="shared" si="352"/>
        <v>800</v>
      </c>
      <c r="O958" s="5">
        <f t="shared" si="352"/>
        <v>800</v>
      </c>
      <c r="P958" s="5">
        <f t="shared" si="352"/>
        <v>800</v>
      </c>
      <c r="Q958" s="5">
        <f t="shared" si="352"/>
        <v>800</v>
      </c>
      <c r="R958" s="5">
        <f t="shared" si="337"/>
        <v>800</v>
      </c>
      <c r="S958" s="5">
        <f t="shared" si="337"/>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141</v>
      </c>
      <c r="K959" s="5">
        <f t="shared" ref="K959:Q959" si="353">K949</f>
        <v>500</v>
      </c>
      <c r="L959" s="5">
        <f t="shared" si="353"/>
        <v>800</v>
      </c>
      <c r="M959" s="5">
        <f t="shared" si="353"/>
        <v>800</v>
      </c>
      <c r="N959" s="5">
        <f t="shared" si="353"/>
        <v>800</v>
      </c>
      <c r="O959" s="5">
        <f t="shared" si="353"/>
        <v>800</v>
      </c>
      <c r="P959" s="5">
        <f t="shared" si="353"/>
        <v>800</v>
      </c>
      <c r="Q959" s="5">
        <f t="shared" si="353"/>
        <v>800</v>
      </c>
      <c r="R959" s="5">
        <f t="shared" si="337"/>
        <v>800</v>
      </c>
      <c r="S959" s="5">
        <f t="shared" si="337"/>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142</v>
      </c>
      <c r="K960" s="5">
        <f t="shared" ref="K960:Q960" si="354">K950</f>
        <v>500</v>
      </c>
      <c r="L960" s="5">
        <f t="shared" si="354"/>
        <v>800</v>
      </c>
      <c r="M960" s="5">
        <f t="shared" si="354"/>
        <v>800</v>
      </c>
      <c r="N960" s="5">
        <f t="shared" si="354"/>
        <v>800</v>
      </c>
      <c r="O960" s="5">
        <f t="shared" si="354"/>
        <v>800</v>
      </c>
      <c r="P960" s="5">
        <f t="shared" si="354"/>
        <v>800</v>
      </c>
      <c r="Q960" s="5">
        <f t="shared" si="354"/>
        <v>800</v>
      </c>
      <c r="R960" s="5">
        <f t="shared" si="337"/>
        <v>800</v>
      </c>
      <c r="S960" s="5">
        <f t="shared" si="337"/>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143</v>
      </c>
      <c r="K961" s="5">
        <f t="shared" ref="K961:Q961" si="355">K951</f>
        <v>500</v>
      </c>
      <c r="L961" s="5">
        <f t="shared" si="355"/>
        <v>800</v>
      </c>
      <c r="M961" s="5">
        <f t="shared" si="355"/>
        <v>800</v>
      </c>
      <c r="N961" s="5">
        <f t="shared" si="355"/>
        <v>800</v>
      </c>
      <c r="O961" s="5">
        <f t="shared" si="355"/>
        <v>800</v>
      </c>
      <c r="P961" s="5">
        <f t="shared" si="355"/>
        <v>800</v>
      </c>
      <c r="Q961" s="5">
        <f t="shared" si="355"/>
        <v>800</v>
      </c>
      <c r="R961" s="5">
        <f t="shared" si="337"/>
        <v>800</v>
      </c>
      <c r="S961" s="5">
        <f t="shared" si="337"/>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144</v>
      </c>
      <c r="K962" s="5">
        <f t="shared" ref="K962:Q962" si="356">K952</f>
        <v>500</v>
      </c>
      <c r="L962" s="5">
        <f t="shared" si="356"/>
        <v>800</v>
      </c>
      <c r="M962" s="5">
        <f t="shared" si="356"/>
        <v>800</v>
      </c>
      <c r="N962" s="5">
        <f t="shared" si="356"/>
        <v>800</v>
      </c>
      <c r="O962" s="5">
        <f t="shared" si="356"/>
        <v>800</v>
      </c>
      <c r="P962" s="5">
        <f t="shared" si="356"/>
        <v>800</v>
      </c>
      <c r="Q962" s="5">
        <f t="shared" si="356"/>
        <v>800</v>
      </c>
      <c r="R962" s="5">
        <f t="shared" si="337"/>
        <v>800</v>
      </c>
      <c r="S962" s="5">
        <f t="shared" si="337"/>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t="s">
        <v>805</v>
      </c>
      <c r="J963" s="101" t="s">
        <v>387</v>
      </c>
      <c r="K963" s="5">
        <f t="shared" ref="K963:Q963" si="357">K953</f>
        <v>100</v>
      </c>
      <c r="L963" s="5">
        <f t="shared" si="357"/>
        <v>100</v>
      </c>
      <c r="M963" s="5">
        <f t="shared" si="357"/>
        <v>100</v>
      </c>
      <c r="N963" s="5">
        <f t="shared" si="357"/>
        <v>100</v>
      </c>
      <c r="O963" s="5">
        <f t="shared" si="357"/>
        <v>100</v>
      </c>
      <c r="P963" s="5">
        <f t="shared" si="357"/>
        <v>100</v>
      </c>
      <c r="Q963" s="5">
        <f t="shared" si="357"/>
        <v>100</v>
      </c>
      <c r="R963" s="5">
        <f t="shared" ref="R963:S982" si="358">R953</f>
        <v>100</v>
      </c>
      <c r="S963" s="5">
        <f t="shared" si="358"/>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136</v>
      </c>
      <c r="K964" s="5">
        <f t="shared" ref="K964:Q964" si="359">K954</f>
        <v>100</v>
      </c>
      <c r="L964" s="5">
        <f t="shared" si="359"/>
        <v>100</v>
      </c>
      <c r="M964" s="5">
        <f t="shared" si="359"/>
        <v>100</v>
      </c>
      <c r="N964" s="5">
        <f t="shared" si="359"/>
        <v>100</v>
      </c>
      <c r="O964" s="5">
        <f t="shared" si="359"/>
        <v>100</v>
      </c>
      <c r="P964" s="5">
        <f t="shared" si="359"/>
        <v>100</v>
      </c>
      <c r="Q964" s="5">
        <f t="shared" si="359"/>
        <v>100</v>
      </c>
      <c r="R964" s="5">
        <f t="shared" si="358"/>
        <v>100</v>
      </c>
      <c r="S964" s="5">
        <f t="shared" si="358"/>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137</v>
      </c>
      <c r="K965" s="5">
        <f t="shared" ref="K965:Q965" si="360">K955</f>
        <v>100</v>
      </c>
      <c r="L965" s="5">
        <f t="shared" si="360"/>
        <v>100</v>
      </c>
      <c r="M965" s="5">
        <f t="shared" si="360"/>
        <v>100</v>
      </c>
      <c r="N965" s="5">
        <f t="shared" si="360"/>
        <v>100</v>
      </c>
      <c r="O965" s="5">
        <f t="shared" si="360"/>
        <v>100</v>
      </c>
      <c r="P965" s="5">
        <f t="shared" si="360"/>
        <v>100</v>
      </c>
      <c r="Q965" s="5">
        <f t="shared" si="360"/>
        <v>100</v>
      </c>
      <c r="R965" s="5">
        <f t="shared" si="358"/>
        <v>100</v>
      </c>
      <c r="S965" s="5">
        <f t="shared" si="358"/>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138</v>
      </c>
      <c r="K966" s="5">
        <f t="shared" ref="K966:Q966" si="361">K956</f>
        <v>100</v>
      </c>
      <c r="L966" s="5">
        <f t="shared" si="361"/>
        <v>100</v>
      </c>
      <c r="M966" s="5">
        <f t="shared" si="361"/>
        <v>100</v>
      </c>
      <c r="N966" s="5">
        <f t="shared" si="361"/>
        <v>100</v>
      </c>
      <c r="O966" s="5">
        <f t="shared" si="361"/>
        <v>100</v>
      </c>
      <c r="P966" s="5">
        <f t="shared" si="361"/>
        <v>100</v>
      </c>
      <c r="Q966" s="5">
        <f t="shared" si="361"/>
        <v>100</v>
      </c>
      <c r="R966" s="5">
        <f t="shared" si="358"/>
        <v>100</v>
      </c>
      <c r="S966" s="5">
        <f t="shared" si="358"/>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139</v>
      </c>
      <c r="K967" s="5">
        <f t="shared" ref="K967:Q967" si="362">K957</f>
        <v>500</v>
      </c>
      <c r="L967" s="5">
        <f t="shared" si="362"/>
        <v>800</v>
      </c>
      <c r="M967" s="5">
        <f t="shared" si="362"/>
        <v>800</v>
      </c>
      <c r="N967" s="5">
        <f t="shared" si="362"/>
        <v>800</v>
      </c>
      <c r="O967" s="5">
        <f t="shared" si="362"/>
        <v>800</v>
      </c>
      <c r="P967" s="5">
        <f t="shared" si="362"/>
        <v>800</v>
      </c>
      <c r="Q967" s="5">
        <f t="shared" si="362"/>
        <v>800</v>
      </c>
      <c r="R967" s="5">
        <f t="shared" si="358"/>
        <v>800</v>
      </c>
      <c r="S967" s="5">
        <f t="shared" si="358"/>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140</v>
      </c>
      <c r="K968" s="5">
        <f t="shared" ref="K968:Q968" si="363">K958</f>
        <v>500</v>
      </c>
      <c r="L968" s="5">
        <f t="shared" si="363"/>
        <v>800</v>
      </c>
      <c r="M968" s="5">
        <f t="shared" si="363"/>
        <v>800</v>
      </c>
      <c r="N968" s="5">
        <f t="shared" si="363"/>
        <v>800</v>
      </c>
      <c r="O968" s="5">
        <f t="shared" si="363"/>
        <v>800</v>
      </c>
      <c r="P968" s="5">
        <f t="shared" si="363"/>
        <v>800</v>
      </c>
      <c r="Q968" s="5">
        <f t="shared" si="363"/>
        <v>800</v>
      </c>
      <c r="R968" s="5">
        <f t="shared" si="358"/>
        <v>800</v>
      </c>
      <c r="S968" s="5">
        <f t="shared" si="358"/>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141</v>
      </c>
      <c r="K969" s="5">
        <f t="shared" ref="K969:Q969" si="364">K959</f>
        <v>500</v>
      </c>
      <c r="L969" s="5">
        <f t="shared" si="364"/>
        <v>800</v>
      </c>
      <c r="M969" s="5">
        <f t="shared" si="364"/>
        <v>800</v>
      </c>
      <c r="N969" s="5">
        <f t="shared" si="364"/>
        <v>800</v>
      </c>
      <c r="O969" s="5">
        <f t="shared" si="364"/>
        <v>800</v>
      </c>
      <c r="P969" s="5">
        <f t="shared" si="364"/>
        <v>800</v>
      </c>
      <c r="Q969" s="5">
        <f t="shared" si="364"/>
        <v>800</v>
      </c>
      <c r="R969" s="5">
        <f t="shared" si="358"/>
        <v>800</v>
      </c>
      <c r="S969" s="5">
        <f t="shared" si="358"/>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142</v>
      </c>
      <c r="K970" s="5">
        <f t="shared" ref="K970:Q970" si="365">K960</f>
        <v>500</v>
      </c>
      <c r="L970" s="5">
        <f t="shared" si="365"/>
        <v>800</v>
      </c>
      <c r="M970" s="5">
        <f t="shared" si="365"/>
        <v>800</v>
      </c>
      <c r="N970" s="5">
        <f t="shared" si="365"/>
        <v>800</v>
      </c>
      <c r="O970" s="5">
        <f t="shared" si="365"/>
        <v>800</v>
      </c>
      <c r="P970" s="5">
        <f t="shared" si="365"/>
        <v>800</v>
      </c>
      <c r="Q970" s="5">
        <f t="shared" si="365"/>
        <v>800</v>
      </c>
      <c r="R970" s="5">
        <f t="shared" si="358"/>
        <v>800</v>
      </c>
      <c r="S970" s="5">
        <f t="shared" si="358"/>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143</v>
      </c>
      <c r="K971" s="5">
        <f t="shared" ref="K971:Q971" si="366">K961</f>
        <v>500</v>
      </c>
      <c r="L971" s="5">
        <f t="shared" si="366"/>
        <v>800</v>
      </c>
      <c r="M971" s="5">
        <f t="shared" si="366"/>
        <v>800</v>
      </c>
      <c r="N971" s="5">
        <f t="shared" si="366"/>
        <v>800</v>
      </c>
      <c r="O971" s="5">
        <f t="shared" si="366"/>
        <v>800</v>
      </c>
      <c r="P971" s="5">
        <f t="shared" si="366"/>
        <v>800</v>
      </c>
      <c r="Q971" s="5">
        <f t="shared" si="366"/>
        <v>800</v>
      </c>
      <c r="R971" s="5">
        <f t="shared" si="358"/>
        <v>800</v>
      </c>
      <c r="S971" s="5">
        <f t="shared" si="358"/>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144</v>
      </c>
      <c r="K972" s="5">
        <f t="shared" ref="K972:Q972" si="367">K962</f>
        <v>500</v>
      </c>
      <c r="L972" s="5">
        <f t="shared" si="367"/>
        <v>800</v>
      </c>
      <c r="M972" s="5">
        <f t="shared" si="367"/>
        <v>800</v>
      </c>
      <c r="N972" s="5">
        <f t="shared" si="367"/>
        <v>800</v>
      </c>
      <c r="O972" s="5">
        <f t="shared" si="367"/>
        <v>800</v>
      </c>
      <c r="P972" s="5">
        <f t="shared" si="367"/>
        <v>800</v>
      </c>
      <c r="Q972" s="5">
        <f t="shared" si="367"/>
        <v>800</v>
      </c>
      <c r="R972" s="5">
        <f t="shared" si="358"/>
        <v>800</v>
      </c>
      <c r="S972" s="5">
        <f t="shared" si="358"/>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t="s">
        <v>806</v>
      </c>
      <c r="J973" s="101" t="s">
        <v>387</v>
      </c>
      <c r="K973" s="5">
        <f t="shared" ref="K973:Q973" si="368">K963</f>
        <v>100</v>
      </c>
      <c r="L973" s="5">
        <f t="shared" si="368"/>
        <v>100</v>
      </c>
      <c r="M973" s="5">
        <f t="shared" si="368"/>
        <v>100</v>
      </c>
      <c r="N973" s="5">
        <f t="shared" si="368"/>
        <v>100</v>
      </c>
      <c r="O973" s="5">
        <f t="shared" si="368"/>
        <v>100</v>
      </c>
      <c r="P973" s="5">
        <f t="shared" si="368"/>
        <v>100</v>
      </c>
      <c r="Q973" s="5">
        <f t="shared" si="368"/>
        <v>100</v>
      </c>
      <c r="R973" s="5">
        <f t="shared" si="358"/>
        <v>100</v>
      </c>
      <c r="S973" s="5">
        <f t="shared" si="358"/>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136</v>
      </c>
      <c r="K974" s="5">
        <f t="shared" ref="K974:Q974" si="369">K964</f>
        <v>100</v>
      </c>
      <c r="L974" s="5">
        <f t="shared" si="369"/>
        <v>100</v>
      </c>
      <c r="M974" s="5">
        <f t="shared" si="369"/>
        <v>100</v>
      </c>
      <c r="N974" s="5">
        <f t="shared" si="369"/>
        <v>100</v>
      </c>
      <c r="O974" s="5">
        <f t="shared" si="369"/>
        <v>100</v>
      </c>
      <c r="P974" s="5">
        <f t="shared" si="369"/>
        <v>100</v>
      </c>
      <c r="Q974" s="5">
        <f t="shared" si="369"/>
        <v>100</v>
      </c>
      <c r="R974" s="5">
        <f t="shared" si="358"/>
        <v>100</v>
      </c>
      <c r="S974" s="5">
        <f t="shared" si="358"/>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137</v>
      </c>
      <c r="K975" s="5">
        <f t="shared" ref="K975:Q975" si="370">K965</f>
        <v>100</v>
      </c>
      <c r="L975" s="5">
        <f t="shared" si="370"/>
        <v>100</v>
      </c>
      <c r="M975" s="5">
        <f t="shared" si="370"/>
        <v>100</v>
      </c>
      <c r="N975" s="5">
        <f t="shared" si="370"/>
        <v>100</v>
      </c>
      <c r="O975" s="5">
        <f t="shared" si="370"/>
        <v>100</v>
      </c>
      <c r="P975" s="5">
        <f t="shared" si="370"/>
        <v>100</v>
      </c>
      <c r="Q975" s="5">
        <f t="shared" si="370"/>
        <v>100</v>
      </c>
      <c r="R975" s="5">
        <f t="shared" si="358"/>
        <v>100</v>
      </c>
      <c r="S975" s="5">
        <f t="shared" si="358"/>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138</v>
      </c>
      <c r="K976" s="5">
        <f t="shared" ref="K976:Q976" si="371">K966</f>
        <v>100</v>
      </c>
      <c r="L976" s="5">
        <f t="shared" si="371"/>
        <v>100</v>
      </c>
      <c r="M976" s="5">
        <f t="shared" si="371"/>
        <v>100</v>
      </c>
      <c r="N976" s="5">
        <f t="shared" si="371"/>
        <v>100</v>
      </c>
      <c r="O976" s="5">
        <f t="shared" si="371"/>
        <v>100</v>
      </c>
      <c r="P976" s="5">
        <f t="shared" si="371"/>
        <v>100</v>
      </c>
      <c r="Q976" s="5">
        <f t="shared" si="371"/>
        <v>100</v>
      </c>
      <c r="R976" s="5">
        <f t="shared" si="358"/>
        <v>100</v>
      </c>
      <c r="S976" s="5">
        <f t="shared" si="358"/>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139</v>
      </c>
      <c r="K977" s="5">
        <f t="shared" ref="K977:Q977" si="372">K967</f>
        <v>500</v>
      </c>
      <c r="L977" s="5">
        <f t="shared" si="372"/>
        <v>800</v>
      </c>
      <c r="M977" s="5">
        <f t="shared" si="372"/>
        <v>800</v>
      </c>
      <c r="N977" s="5">
        <f t="shared" si="372"/>
        <v>800</v>
      </c>
      <c r="O977" s="5">
        <f t="shared" si="372"/>
        <v>800</v>
      </c>
      <c r="P977" s="5">
        <f t="shared" si="372"/>
        <v>800</v>
      </c>
      <c r="Q977" s="5">
        <f t="shared" si="372"/>
        <v>800</v>
      </c>
      <c r="R977" s="5">
        <f t="shared" si="358"/>
        <v>800</v>
      </c>
      <c r="S977" s="5">
        <f t="shared" si="358"/>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140</v>
      </c>
      <c r="K978" s="5">
        <f t="shared" ref="K978:Q978" si="373">K968</f>
        <v>500</v>
      </c>
      <c r="L978" s="5">
        <f t="shared" si="373"/>
        <v>800</v>
      </c>
      <c r="M978" s="5">
        <f t="shared" si="373"/>
        <v>800</v>
      </c>
      <c r="N978" s="5">
        <f t="shared" si="373"/>
        <v>800</v>
      </c>
      <c r="O978" s="5">
        <f t="shared" si="373"/>
        <v>800</v>
      </c>
      <c r="P978" s="5">
        <f t="shared" si="373"/>
        <v>800</v>
      </c>
      <c r="Q978" s="5">
        <f t="shared" si="373"/>
        <v>800</v>
      </c>
      <c r="R978" s="5">
        <f t="shared" si="358"/>
        <v>800</v>
      </c>
      <c r="S978" s="5">
        <f t="shared" si="358"/>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141</v>
      </c>
      <c r="K979" s="5">
        <f t="shared" ref="K979:Q979" si="374">K969</f>
        <v>500</v>
      </c>
      <c r="L979" s="5">
        <f t="shared" si="374"/>
        <v>800</v>
      </c>
      <c r="M979" s="5">
        <f t="shared" si="374"/>
        <v>800</v>
      </c>
      <c r="N979" s="5">
        <f t="shared" si="374"/>
        <v>800</v>
      </c>
      <c r="O979" s="5">
        <f t="shared" si="374"/>
        <v>800</v>
      </c>
      <c r="P979" s="5">
        <f t="shared" si="374"/>
        <v>800</v>
      </c>
      <c r="Q979" s="5">
        <f t="shared" si="374"/>
        <v>800</v>
      </c>
      <c r="R979" s="5">
        <f t="shared" si="358"/>
        <v>800</v>
      </c>
      <c r="S979" s="5">
        <f t="shared" si="358"/>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142</v>
      </c>
      <c r="K980" s="5">
        <f t="shared" ref="K980:Q980" si="375">K970</f>
        <v>500</v>
      </c>
      <c r="L980" s="5">
        <f t="shared" si="375"/>
        <v>800</v>
      </c>
      <c r="M980" s="5">
        <f t="shared" si="375"/>
        <v>800</v>
      </c>
      <c r="N980" s="5">
        <f t="shared" si="375"/>
        <v>800</v>
      </c>
      <c r="O980" s="5">
        <f t="shared" si="375"/>
        <v>800</v>
      </c>
      <c r="P980" s="5">
        <f t="shared" si="375"/>
        <v>800</v>
      </c>
      <c r="Q980" s="5">
        <f t="shared" si="375"/>
        <v>800</v>
      </c>
      <c r="R980" s="5">
        <f t="shared" si="358"/>
        <v>800</v>
      </c>
      <c r="S980" s="5">
        <f t="shared" si="358"/>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143</v>
      </c>
      <c r="K981" s="5">
        <f t="shared" ref="K981:Q981" si="376">K971</f>
        <v>500</v>
      </c>
      <c r="L981" s="5">
        <f t="shared" si="376"/>
        <v>800</v>
      </c>
      <c r="M981" s="5">
        <f t="shared" si="376"/>
        <v>800</v>
      </c>
      <c r="N981" s="5">
        <f t="shared" si="376"/>
        <v>800</v>
      </c>
      <c r="O981" s="5">
        <f t="shared" si="376"/>
        <v>800</v>
      </c>
      <c r="P981" s="5">
        <f t="shared" si="376"/>
        <v>800</v>
      </c>
      <c r="Q981" s="5">
        <f t="shared" si="376"/>
        <v>800</v>
      </c>
      <c r="R981" s="5">
        <f t="shared" si="358"/>
        <v>800</v>
      </c>
      <c r="S981" s="5">
        <f t="shared" si="358"/>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c r="J982" s="101" t="s">
        <v>144</v>
      </c>
      <c r="K982" s="5">
        <f t="shared" ref="K982:Q982" si="377">K972</f>
        <v>500</v>
      </c>
      <c r="L982" s="5">
        <f t="shared" si="377"/>
        <v>800</v>
      </c>
      <c r="M982" s="5">
        <f t="shared" si="377"/>
        <v>800</v>
      </c>
      <c r="N982" s="5">
        <f t="shared" si="377"/>
        <v>800</v>
      </c>
      <c r="O982" s="5">
        <f t="shared" si="377"/>
        <v>800</v>
      </c>
      <c r="P982" s="5">
        <f t="shared" si="377"/>
        <v>800</v>
      </c>
      <c r="Q982" s="5">
        <f t="shared" si="377"/>
        <v>800</v>
      </c>
      <c r="R982" s="5">
        <f t="shared" si="358"/>
        <v>800</v>
      </c>
      <c r="S982" s="5">
        <f t="shared" si="358"/>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t="s">
        <v>807</v>
      </c>
      <c r="J983" s="101" t="s">
        <v>387</v>
      </c>
      <c r="K983" s="5">
        <f t="shared" ref="K983:Q983" si="378">K973</f>
        <v>100</v>
      </c>
      <c r="L983" s="5">
        <f t="shared" si="378"/>
        <v>100</v>
      </c>
      <c r="M983" s="5">
        <f t="shared" si="378"/>
        <v>100</v>
      </c>
      <c r="N983" s="5">
        <f t="shared" si="378"/>
        <v>100</v>
      </c>
      <c r="O983" s="5">
        <f t="shared" si="378"/>
        <v>100</v>
      </c>
      <c r="P983" s="5">
        <f t="shared" si="378"/>
        <v>100</v>
      </c>
      <c r="Q983" s="5">
        <f t="shared" si="378"/>
        <v>100</v>
      </c>
      <c r="R983" s="5">
        <f t="shared" ref="R983:S992" si="379">R973</f>
        <v>100</v>
      </c>
      <c r="S983" s="5">
        <f t="shared" si="379"/>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136</v>
      </c>
      <c r="K984" s="5">
        <f t="shared" ref="K984:Q984" si="380">K974</f>
        <v>100</v>
      </c>
      <c r="L984" s="5">
        <f t="shared" si="380"/>
        <v>100</v>
      </c>
      <c r="M984" s="5">
        <f t="shared" si="380"/>
        <v>100</v>
      </c>
      <c r="N984" s="5">
        <f t="shared" si="380"/>
        <v>100</v>
      </c>
      <c r="O984" s="5">
        <f t="shared" si="380"/>
        <v>100</v>
      </c>
      <c r="P984" s="5">
        <f t="shared" si="380"/>
        <v>100</v>
      </c>
      <c r="Q984" s="5">
        <f t="shared" si="380"/>
        <v>100</v>
      </c>
      <c r="R984" s="5">
        <f t="shared" si="379"/>
        <v>100</v>
      </c>
      <c r="S984" s="5">
        <f t="shared" si="379"/>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137</v>
      </c>
      <c r="K985" s="5">
        <f t="shared" ref="K985:Q985" si="381">K975</f>
        <v>100</v>
      </c>
      <c r="L985" s="5">
        <f t="shared" si="381"/>
        <v>100</v>
      </c>
      <c r="M985" s="5">
        <f t="shared" si="381"/>
        <v>100</v>
      </c>
      <c r="N985" s="5">
        <f t="shared" si="381"/>
        <v>100</v>
      </c>
      <c r="O985" s="5">
        <f t="shared" si="381"/>
        <v>100</v>
      </c>
      <c r="P985" s="5">
        <f t="shared" si="381"/>
        <v>100</v>
      </c>
      <c r="Q985" s="5">
        <f t="shared" si="381"/>
        <v>100</v>
      </c>
      <c r="R985" s="5">
        <f t="shared" si="379"/>
        <v>100</v>
      </c>
      <c r="S985" s="5">
        <f t="shared" si="379"/>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138</v>
      </c>
      <c r="K986" s="5">
        <f t="shared" ref="K986:Q986" si="382">K976</f>
        <v>100</v>
      </c>
      <c r="L986" s="5">
        <f t="shared" si="382"/>
        <v>100</v>
      </c>
      <c r="M986" s="5">
        <f t="shared" si="382"/>
        <v>100</v>
      </c>
      <c r="N986" s="5">
        <f t="shared" si="382"/>
        <v>100</v>
      </c>
      <c r="O986" s="5">
        <f t="shared" si="382"/>
        <v>100</v>
      </c>
      <c r="P986" s="5">
        <f t="shared" si="382"/>
        <v>100</v>
      </c>
      <c r="Q986" s="5">
        <f t="shared" si="382"/>
        <v>100</v>
      </c>
      <c r="R986" s="5">
        <f t="shared" si="379"/>
        <v>100</v>
      </c>
      <c r="S986" s="5">
        <f t="shared" si="379"/>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139</v>
      </c>
      <c r="K987" s="5">
        <f t="shared" ref="K987:Q987" si="383">K977</f>
        <v>500</v>
      </c>
      <c r="L987" s="5">
        <f t="shared" si="383"/>
        <v>800</v>
      </c>
      <c r="M987" s="5">
        <f t="shared" si="383"/>
        <v>800</v>
      </c>
      <c r="N987" s="5">
        <f t="shared" si="383"/>
        <v>800</v>
      </c>
      <c r="O987" s="5">
        <f t="shared" si="383"/>
        <v>800</v>
      </c>
      <c r="P987" s="5">
        <f t="shared" si="383"/>
        <v>800</v>
      </c>
      <c r="Q987" s="5">
        <f t="shared" si="383"/>
        <v>800</v>
      </c>
      <c r="R987" s="5">
        <f t="shared" si="379"/>
        <v>800</v>
      </c>
      <c r="S987" s="5">
        <f t="shared" si="379"/>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140</v>
      </c>
      <c r="K988" s="5">
        <f t="shared" ref="K988:Q988" si="384">K978</f>
        <v>500</v>
      </c>
      <c r="L988" s="5">
        <f t="shared" si="384"/>
        <v>800</v>
      </c>
      <c r="M988" s="5">
        <f t="shared" si="384"/>
        <v>800</v>
      </c>
      <c r="N988" s="5">
        <f t="shared" si="384"/>
        <v>800</v>
      </c>
      <c r="O988" s="5">
        <f t="shared" si="384"/>
        <v>800</v>
      </c>
      <c r="P988" s="5">
        <f t="shared" si="384"/>
        <v>800</v>
      </c>
      <c r="Q988" s="5">
        <f t="shared" si="384"/>
        <v>800</v>
      </c>
      <c r="R988" s="5">
        <f t="shared" si="379"/>
        <v>800</v>
      </c>
      <c r="S988" s="5">
        <f t="shared" si="379"/>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141</v>
      </c>
      <c r="K989" s="5">
        <f t="shared" ref="K989:Q989" si="385">K979</f>
        <v>500</v>
      </c>
      <c r="L989" s="5">
        <f t="shared" si="385"/>
        <v>800</v>
      </c>
      <c r="M989" s="5">
        <f t="shared" si="385"/>
        <v>800</v>
      </c>
      <c r="N989" s="5">
        <f t="shared" si="385"/>
        <v>800</v>
      </c>
      <c r="O989" s="5">
        <f t="shared" si="385"/>
        <v>800</v>
      </c>
      <c r="P989" s="5">
        <f t="shared" si="385"/>
        <v>800</v>
      </c>
      <c r="Q989" s="5">
        <f t="shared" si="385"/>
        <v>800</v>
      </c>
      <c r="R989" s="5">
        <f t="shared" si="379"/>
        <v>800</v>
      </c>
      <c r="S989" s="5">
        <f t="shared" si="379"/>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142</v>
      </c>
      <c r="K990" s="5">
        <f t="shared" ref="K990:Q990" si="386">K980</f>
        <v>500</v>
      </c>
      <c r="L990" s="5">
        <f t="shared" si="386"/>
        <v>800</v>
      </c>
      <c r="M990" s="5">
        <f t="shared" si="386"/>
        <v>800</v>
      </c>
      <c r="N990" s="5">
        <f t="shared" si="386"/>
        <v>800</v>
      </c>
      <c r="O990" s="5">
        <f t="shared" si="386"/>
        <v>800</v>
      </c>
      <c r="P990" s="5">
        <f t="shared" si="386"/>
        <v>800</v>
      </c>
      <c r="Q990" s="5">
        <f t="shared" si="386"/>
        <v>800</v>
      </c>
      <c r="R990" s="5">
        <f t="shared" si="379"/>
        <v>800</v>
      </c>
      <c r="S990" s="5">
        <f t="shared" si="379"/>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143</v>
      </c>
      <c r="K991" s="5">
        <f t="shared" ref="K991:Q991" si="387">K981</f>
        <v>500</v>
      </c>
      <c r="L991" s="5">
        <f t="shared" si="387"/>
        <v>800</v>
      </c>
      <c r="M991" s="5">
        <f t="shared" si="387"/>
        <v>800</v>
      </c>
      <c r="N991" s="5">
        <f t="shared" si="387"/>
        <v>800</v>
      </c>
      <c r="O991" s="5">
        <f t="shared" si="387"/>
        <v>800</v>
      </c>
      <c r="P991" s="5">
        <f t="shared" si="387"/>
        <v>800</v>
      </c>
      <c r="Q991" s="5">
        <f t="shared" si="387"/>
        <v>800</v>
      </c>
      <c r="R991" s="5">
        <f t="shared" si="379"/>
        <v>800</v>
      </c>
      <c r="S991" s="5">
        <f t="shared" si="379"/>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4" hidden="1" customHeight="1" outlineLevel="2" x14ac:dyDescent="0.35">
      <c r="A992" s="104"/>
      <c r="B992" s="97"/>
      <c r="C992" s="17"/>
      <c r="D992" s="17"/>
      <c r="E992" s="17"/>
      <c r="F992" s="13"/>
      <c r="G992" s="88"/>
      <c r="H992" s="88"/>
      <c r="I992" s="101"/>
      <c r="J992" s="101" t="s">
        <v>144</v>
      </c>
      <c r="K992" s="5">
        <f t="shared" ref="K992:Q992" si="388">K982</f>
        <v>500</v>
      </c>
      <c r="L992" s="5">
        <f t="shared" si="388"/>
        <v>800</v>
      </c>
      <c r="M992" s="5">
        <f t="shared" si="388"/>
        <v>800</v>
      </c>
      <c r="N992" s="5">
        <f t="shared" si="388"/>
        <v>800</v>
      </c>
      <c r="O992" s="5">
        <f t="shared" si="388"/>
        <v>800</v>
      </c>
      <c r="P992" s="5">
        <f t="shared" si="388"/>
        <v>800</v>
      </c>
      <c r="Q992" s="5">
        <f t="shared" si="388"/>
        <v>800</v>
      </c>
      <c r="R992" s="5">
        <f t="shared" si="379"/>
        <v>800</v>
      </c>
      <c r="S992" s="5">
        <f t="shared" si="379"/>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collapsed="1" x14ac:dyDescent="0.3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4"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5" priority="3">
      <formula>J$151&lt;MIN(i_date_node_zm)</formula>
    </cfRule>
  </conditionalFormatting>
  <conditionalFormatting sqref="K437:K446 M437:V446">
    <cfRule type="expression" dxfId="24" priority="140" stopIfTrue="1">
      <formula>OR($T$468:$T469=1)</formula>
    </cfRule>
  </conditionalFormatting>
  <conditionalFormatting sqref="I473:R478">
    <cfRule type="expression" dxfId="23" priority="142" stopIfTrue="1">
      <formula>OR($T$468:$T473=1)</formula>
    </cfRule>
  </conditionalFormatting>
  <conditionalFormatting sqref="T492:T591 J492:R591">
    <cfRule type="expression" dxfId="22" priority="143" stopIfTrue="1">
      <formula>AND(OFFSET($T$469,$AD492,$AC492)=1,OFFSET($T$469,$AD491,$AC492)=1)</formula>
    </cfRule>
  </conditionalFormatting>
  <conditionalFormatting sqref="N628:N727">
    <cfRule type="expression" dxfId="21" priority="146" stopIfTrue="1">
      <formula>AND(N628&lt;$S628,OFFSET($T$469,$AD628,$AC628,1,1)&gt;0)</formula>
    </cfRule>
  </conditionalFormatting>
  <conditionalFormatting sqref="P628:P727">
    <cfRule type="expression" dxfId="20" priority="147" stopIfTrue="1">
      <formula>AND(P628&gt;$T628,OFFSET($T$469,$AD628,$AC628,1,1)&gt;0)</formula>
    </cfRule>
  </conditionalFormatting>
  <conditionalFormatting sqref="I469:R472">
    <cfRule type="expression" dxfId="19" priority="148" stopIfTrue="1">
      <formula>OR($T$469:$T469=1)</formula>
    </cfRule>
  </conditionalFormatting>
  <conditionalFormatting sqref="AI322:AI330">
    <cfRule type="expression" dxfId="18" priority="1">
      <formula>(AI322&lt;AI321)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H195" zoomScale="84" zoomScaleNormal="84" workbookViewId="0">
      <selection activeCell="V307" sqref="V307:AC31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1071</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4"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1230</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60" t="s">
        <v>1313</v>
      </c>
      <c r="I57" s="961"/>
      <c r="J57" s="961"/>
      <c r="K57" s="961"/>
      <c r="L57" s="961"/>
      <c r="M57" s="961"/>
      <c r="N57" s="961"/>
      <c r="O57" s="961"/>
      <c r="P57" s="961"/>
      <c r="Q57" s="961"/>
      <c r="R57" s="961"/>
      <c r="S57" s="961"/>
      <c r="T57" s="962"/>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4"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1162</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1163</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1164</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1170</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829</v>
      </c>
      <c r="I117" s="741">
        <v>75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402</v>
      </c>
      <c r="I118" s="741">
        <v>75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800</v>
      </c>
      <c r="I119" s="741">
        <v>75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801</v>
      </c>
      <c r="I120" s="741">
        <v>75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802</v>
      </c>
      <c r="I121" s="741">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803</v>
      </c>
      <c r="I122" s="741">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1105</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1105</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1105</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1105</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1170</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4" customHeight="1" outlineLevel="1" collapsed="1" x14ac:dyDescent="0.3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1106</v>
      </c>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1166</v>
      </c>
      <c r="I178" s="115" t="s">
        <v>1166</v>
      </c>
      <c r="J178" s="115" t="s">
        <v>1166</v>
      </c>
      <c r="K178" s="115" t="s">
        <v>1166</v>
      </c>
      <c r="L178" s="115" t="s">
        <v>1166</v>
      </c>
      <c r="M178" s="115" t="s">
        <v>1165</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1170</v>
      </c>
      <c r="T192" s="23"/>
      <c r="U192" s="23"/>
      <c r="V192" s="23" t="s">
        <v>379</v>
      </c>
      <c r="W192" s="23" t="s">
        <v>380</v>
      </c>
      <c r="X192" s="23" t="s">
        <v>382</v>
      </c>
      <c r="Y192" s="23" t="s">
        <v>383</v>
      </c>
      <c r="Z192" s="23" t="s">
        <v>384</v>
      </c>
      <c r="AA192" s="23" t="s">
        <v>386</v>
      </c>
      <c r="AB192" s="23" t="s">
        <v>893</v>
      </c>
      <c r="AC192" s="23" t="s">
        <v>894</v>
      </c>
      <c r="AD192" s="23" t="s">
        <v>1170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1.8119999999999998</v>
      </c>
      <c r="X194" s="131">
        <v>5.621999999999999</v>
      </c>
      <c r="Y194" s="131">
        <v>1.452</v>
      </c>
      <c r="Z194" s="131">
        <v>2.6579999999999999</v>
      </c>
      <c r="AA194" s="131">
        <v>7.9379999999999997</v>
      </c>
      <c r="AB194" s="131">
        <v>2.88</v>
      </c>
      <c r="AC194" s="131">
        <v>3.6479999999999997</v>
      </c>
      <c r="AD194" s="130">
        <f>Z194*T194</f>
        <v>1.9935</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4.5889999999999995</v>
      </c>
      <c r="X195" s="131">
        <v>13.123500000000002</v>
      </c>
      <c r="Y195" s="131">
        <v>6.5455000000000005</v>
      </c>
      <c r="Z195" s="131">
        <v>9.1650000000000009</v>
      </c>
      <c r="AA195" s="131">
        <v>13.247</v>
      </c>
      <c r="AB195" s="131">
        <v>9.8475000000000001</v>
      </c>
      <c r="AC195" s="131">
        <v>10.172500000000001</v>
      </c>
      <c r="AD195" s="130">
        <f t="shared" ref="AD195:AD197" si="6">Z195*T195</f>
        <v>5.957250000000001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8.3580000000000005</v>
      </c>
      <c r="W196" s="131">
        <v>16.737000000000002</v>
      </c>
      <c r="X196" s="131">
        <v>35.364000000000004</v>
      </c>
      <c r="Y196" s="131">
        <v>22.8795</v>
      </c>
      <c r="Z196" s="131">
        <v>32.539499999999997</v>
      </c>
      <c r="AA196" s="131">
        <v>40.897500000000008</v>
      </c>
      <c r="AB196" s="131">
        <v>30.0825</v>
      </c>
      <c r="AC196" s="131">
        <v>30.344999999999999</v>
      </c>
      <c r="AD196" s="130">
        <f t="shared" si="6"/>
        <v>17.896725</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8.5410000000000004</v>
      </c>
      <c r="W197" s="131">
        <v>12.186</v>
      </c>
      <c r="X197" s="131">
        <v>17.451000000000001</v>
      </c>
      <c r="Y197" s="131">
        <v>14.031000000000001</v>
      </c>
      <c r="Z197" s="131">
        <v>17.28</v>
      </c>
      <c r="AA197" s="131">
        <v>16.623000000000001</v>
      </c>
      <c r="AB197" s="131">
        <v>16.172999999999998</v>
      </c>
      <c r="AC197" s="131">
        <v>16.172999999999998</v>
      </c>
      <c r="AD197" s="130">
        <f t="shared" si="6"/>
        <v>7.7760000000000007</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1170</v>
      </c>
      <c r="T306" s="23"/>
      <c r="U306" s="23"/>
      <c r="V306" s="23" t="s">
        <v>379</v>
      </c>
      <c r="W306" s="23" t="s">
        <v>380</v>
      </c>
      <c r="X306" s="23" t="s">
        <v>382</v>
      </c>
      <c r="Y306" s="23" t="s">
        <v>383</v>
      </c>
      <c r="Z306" s="23" t="s">
        <v>384</v>
      </c>
      <c r="AA306" s="23" t="s">
        <v>386</v>
      </c>
      <c r="AB306" s="23" t="s">
        <v>893</v>
      </c>
      <c r="AC306" s="23" t="s">
        <v>894</v>
      </c>
      <c r="AD306" s="23" t="s">
        <v>1170</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0.75600000000000001</v>
      </c>
      <c r="W308" s="131">
        <v>5.3940000000000001</v>
      </c>
      <c r="X308" s="131">
        <v>13.931999999999999</v>
      </c>
      <c r="Y308" s="131">
        <v>7.8840000000000003</v>
      </c>
      <c r="Z308" s="131">
        <v>12.522</v>
      </c>
      <c r="AA308" s="131">
        <v>14.879999999999999</v>
      </c>
      <c r="AB308" s="131">
        <v>11.616</v>
      </c>
      <c r="AC308" s="131">
        <v>11.915999999999999</v>
      </c>
      <c r="AD308" s="131">
        <f>Z308*T194</f>
        <v>9.3915000000000006</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3.7635000000000001</v>
      </c>
      <c r="W309" s="131">
        <v>13.448500000000001</v>
      </c>
      <c r="X309" s="131">
        <v>22.613500000000002</v>
      </c>
      <c r="Y309" s="131">
        <v>16.523000000000003</v>
      </c>
      <c r="Z309" s="131">
        <v>21.9375</v>
      </c>
      <c r="AA309" s="131">
        <v>19.961500000000001</v>
      </c>
      <c r="AB309" s="131">
        <v>20.000499999999999</v>
      </c>
      <c r="AC309" s="131">
        <v>20.325500000000002</v>
      </c>
      <c r="AD309" s="131">
        <f t="shared" ref="AD309:AD311" si="44">Z309*T195</f>
        <v>14.259375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48.741000000000007</v>
      </c>
      <c r="W310" s="131">
        <v>34.817999999999998</v>
      </c>
      <c r="X310" s="131">
        <v>49.675500000000007</v>
      </c>
      <c r="Y310" s="131">
        <v>40.928999999999995</v>
      </c>
      <c r="Z310" s="131">
        <v>49.759500000000003</v>
      </c>
      <c r="AA310" s="131">
        <v>50.410499999999999</v>
      </c>
      <c r="AB310" s="131">
        <v>45.822000000000003</v>
      </c>
      <c r="AC310" s="131">
        <v>46.084500000000006</v>
      </c>
      <c r="AD310" s="131">
        <f t="shared" si="44"/>
        <v>27.367725000000004</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15.678000000000003</v>
      </c>
      <c r="W311" s="131">
        <v>26.019000000000002</v>
      </c>
      <c r="X311" s="131">
        <v>34.533000000000001</v>
      </c>
      <c r="Y311" s="131">
        <v>29.979000000000003</v>
      </c>
      <c r="Z311" s="131">
        <v>33.722999999999999</v>
      </c>
      <c r="AA311" s="131">
        <v>29.988</v>
      </c>
      <c r="AB311" s="131">
        <v>30.194999999999997</v>
      </c>
      <c r="AC311" s="131">
        <v>30.158999999999999</v>
      </c>
      <c r="AD311" s="131">
        <f t="shared" si="44"/>
        <v>15.17535</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1184</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1169</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1078</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63" t="s">
        <v>1079</v>
      </c>
      <c r="H585" s="963"/>
      <c r="I585" s="963"/>
      <c r="J585" s="963"/>
      <c r="K585" s="963"/>
      <c r="L585" s="963"/>
      <c r="M585" s="963"/>
      <c r="N585" s="963"/>
      <c r="O585" s="963"/>
      <c r="P585" s="963"/>
      <c r="Q585" s="963"/>
      <c r="R585" s="96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1080</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1081</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4"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54"/>
      <c r="M729" s="952"/>
      <c r="N729" s="952"/>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1169</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1169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416</v>
      </c>
      <c r="I11" s="486">
        <v>44910.676203703697</v>
      </c>
      <c r="J11" s="970" t="s">
        <v>1216</v>
      </c>
      <c r="K11" s="971"/>
      <c r="L11" s="971"/>
      <c r="M11" s="971"/>
      <c r="N11" s="971"/>
      <c r="O11" s="971"/>
      <c r="P11" s="971"/>
      <c r="Q11" s="971"/>
      <c r="R11" s="971"/>
      <c r="S11" s="971"/>
      <c r="T11" s="971"/>
      <c r="U11" s="971"/>
      <c r="V11" s="971"/>
      <c r="W11" s="971"/>
      <c r="X11" s="972"/>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417</v>
      </c>
      <c r="I12" s="374">
        <v>45121.806638773101</v>
      </c>
      <c r="J12" s="973" t="s">
        <v>1231</v>
      </c>
      <c r="K12" s="973"/>
      <c r="L12" s="973"/>
      <c r="M12" s="973"/>
      <c r="N12" s="973"/>
      <c r="O12" s="973"/>
      <c r="P12" s="973"/>
      <c r="Q12" s="973"/>
      <c r="R12" s="973"/>
      <c r="S12" s="973"/>
      <c r="T12" s="973"/>
      <c r="U12" s="973"/>
      <c r="V12" s="973"/>
      <c r="W12" s="973"/>
      <c r="X12" s="973"/>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15" hidden="1" customHeight="1" outlineLevel="3" x14ac:dyDescent="0.3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412</v>
      </c>
      <c r="C38" s="250">
        <f>INT(MAX($C$40:$C$169))+1</f>
        <v>5</v>
      </c>
      <c r="D38" s="273" t="s">
        <v>413</v>
      </c>
      <c r="E38" s="330"/>
      <c r="F38" s="330"/>
      <c r="G38" s="273"/>
      <c r="AQ38" s="273"/>
      <c r="AR38" s="260"/>
      <c r="AS38" s="248"/>
      <c r="AT38" s="248"/>
      <c r="AU38" s="248"/>
    </row>
    <row r="39" spans="1:47" outlineLevel="1" x14ac:dyDescent="0.3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1172</v>
      </c>
      <c r="I51" s="909" t="s">
        <v>1173</v>
      </c>
      <c r="J51" s="316">
        <v>0</v>
      </c>
      <c r="K51" s="278"/>
      <c r="L51" s="278" t="s">
        <v>1174</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3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1185</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1186</v>
      </c>
      <c r="AJ63" s="300"/>
      <c r="AK63" s="294"/>
      <c r="AL63" s="294"/>
      <c r="AM63" s="294"/>
      <c r="AN63" s="300" t="s">
        <v>1187</v>
      </c>
      <c r="AO63" s="300"/>
      <c r="AP63" s="300"/>
      <c r="AQ63" s="273"/>
      <c r="AR63" s="260"/>
      <c r="AS63" s="248"/>
      <c r="AT63" s="248"/>
      <c r="AU63" s="248"/>
    </row>
    <row r="64" spans="1:47" ht="45" customHeight="1" outlineLevel="2" x14ac:dyDescent="0.35">
      <c r="A64" s="248"/>
      <c r="B64" s="257"/>
      <c r="C64" s="250">
        <f>INT($C$29)+2</f>
        <v>3</v>
      </c>
      <c r="D64" s="273"/>
      <c r="E64" s="915" t="s">
        <v>1197</v>
      </c>
      <c r="F64" s="915" t="s">
        <v>1198</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1188</v>
      </c>
      <c r="AI64" s="294" t="s">
        <v>1189</v>
      </c>
      <c r="AJ64" s="294" t="s">
        <v>1190</v>
      </c>
      <c r="AK64" s="536" t="s">
        <v>1191</v>
      </c>
      <c r="AL64" s="536" t="s">
        <v>1192</v>
      </c>
      <c r="AM64" s="536" t="s">
        <v>1193</v>
      </c>
      <c r="AN64" s="536" t="s">
        <v>1194</v>
      </c>
      <c r="AO64" s="536" t="s">
        <v>1195</v>
      </c>
      <c r="AP64" s="536" t="s">
        <v>1196</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15" hidden="1" customHeight="1" outlineLevel="3" x14ac:dyDescent="0.3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3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1205</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1206</v>
      </c>
      <c r="AD171" s="315" t="s">
        <v>1207</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15" hidden="1" customHeight="1" outlineLevel="3" x14ac:dyDescent="0.3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3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3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3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3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412</v>
      </c>
      <c r="C242" s="250">
        <f>INT(MAX($C$244:$C$357))+1</f>
        <v>5</v>
      </c>
      <c r="D242" s="273" t="s">
        <v>413</v>
      </c>
      <c r="E242" s="330"/>
      <c r="F242" s="330"/>
      <c r="G242" s="273"/>
      <c r="H242" s="330" t="s">
        <v>1070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3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74" t="s">
        <v>531</v>
      </c>
      <c r="AD251" s="975"/>
      <c r="AE251" s="975"/>
      <c r="AF251" s="976"/>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77"/>
      <c r="AD252" s="978"/>
      <c r="AE252" s="978"/>
      <c r="AF252" s="979"/>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80"/>
      <c r="AD253" s="981"/>
      <c r="AE253" s="981"/>
      <c r="AF253" s="982"/>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74" t="s">
        <v>533</v>
      </c>
      <c r="AD254" s="975"/>
      <c r="AE254" s="975"/>
      <c r="AF254" s="976"/>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80"/>
      <c r="AD255" s="981"/>
      <c r="AE255" s="981"/>
      <c r="AF255" s="982"/>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1107</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3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35">
      <c r="A339" s="248"/>
      <c r="B339" s="257"/>
      <c r="C339" s="250">
        <f>INT($C$232+3)</f>
        <v>4</v>
      </c>
      <c r="D339" s="273"/>
      <c r="E339" s="330"/>
      <c r="F339" s="330"/>
      <c r="G339" s="273"/>
      <c r="H339" s="343" t="s">
        <v>562</v>
      </c>
      <c r="I339" s="301" t="s">
        <v>563</v>
      </c>
      <c r="J339" s="300"/>
      <c r="K339" s="278"/>
      <c r="L339" s="278"/>
      <c r="M339" s="278"/>
      <c r="N339" s="278"/>
      <c r="O339" s="983" t="s">
        <v>1064</v>
      </c>
      <c r="P339" s="984"/>
      <c r="Q339" s="984"/>
      <c r="R339" s="984"/>
      <c r="S339" s="984"/>
      <c r="T339" s="984"/>
      <c r="U339" s="984"/>
      <c r="V339" s="984"/>
      <c r="W339" s="984"/>
      <c r="X339" s="985"/>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86"/>
      <c r="P340" s="987"/>
      <c r="Q340" s="987"/>
      <c r="R340" s="987"/>
      <c r="S340" s="987"/>
      <c r="T340" s="987"/>
      <c r="U340" s="987"/>
      <c r="V340" s="987"/>
      <c r="W340" s="987"/>
      <c r="X340" s="988"/>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564</v>
      </c>
      <c r="I341" s="278">
        <v>1</v>
      </c>
      <c r="J341" s="278" t="b">
        <f>COUNTA(K341:M341)&gt;0</f>
        <v>0</v>
      </c>
      <c r="K341" s="295"/>
      <c r="L341" s="295"/>
      <c r="M341" s="295"/>
      <c r="N341" s="278"/>
      <c r="O341" s="986"/>
      <c r="P341" s="987"/>
      <c r="Q341" s="987"/>
      <c r="R341" s="987"/>
      <c r="S341" s="987"/>
      <c r="T341" s="987"/>
      <c r="U341" s="987"/>
      <c r="V341" s="987"/>
      <c r="W341" s="987"/>
      <c r="X341" s="988"/>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9"/>
      <c r="P342" s="990"/>
      <c r="Q342" s="990"/>
      <c r="R342" s="990"/>
      <c r="S342" s="990"/>
      <c r="T342" s="990"/>
      <c r="U342" s="990"/>
      <c r="V342" s="990"/>
      <c r="W342" s="990"/>
      <c r="X342" s="991"/>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1105</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3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3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3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3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3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3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1065</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1057</v>
      </c>
      <c r="J398" s="278" t="s">
        <v>1058</v>
      </c>
      <c r="K398" s="739"/>
      <c r="L398" s="294" t="s">
        <v>588</v>
      </c>
      <c r="M398" s="294" t="s">
        <v>1060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92" t="s">
        <v>932</v>
      </c>
      <c r="Q405" s="992"/>
      <c r="R405" s="992"/>
      <c r="S405" s="992"/>
      <c r="T405" s="992"/>
      <c r="U405" s="992"/>
      <c r="V405" s="992"/>
      <c r="W405" s="992"/>
      <c r="X405" s="992"/>
      <c r="Y405" s="992"/>
      <c r="Z405" s="993"/>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94"/>
      <c r="Q406" s="994"/>
      <c r="R406" s="994"/>
      <c r="S406" s="994"/>
      <c r="T406" s="994"/>
      <c r="U406" s="994"/>
      <c r="V406" s="994"/>
      <c r="W406" s="994"/>
      <c r="X406" s="994"/>
      <c r="Y406" s="994"/>
      <c r="Z406" s="995"/>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94"/>
      <c r="Q407" s="994"/>
      <c r="R407" s="994"/>
      <c r="S407" s="994"/>
      <c r="T407" s="994"/>
      <c r="U407" s="994"/>
      <c r="V407" s="994"/>
      <c r="W407" s="994"/>
      <c r="X407" s="994"/>
      <c r="Y407" s="994"/>
      <c r="Z407" s="995"/>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589</v>
      </c>
      <c r="I408" s="431"/>
      <c r="J408" s="431"/>
      <c r="K408" s="431"/>
      <c r="L408" s="431"/>
      <c r="M408" s="431"/>
      <c r="N408" s="431"/>
      <c r="O408" s="603"/>
      <c r="P408" s="994"/>
      <c r="Q408" s="994"/>
      <c r="R408" s="994"/>
      <c r="S408" s="994"/>
      <c r="T408" s="994"/>
      <c r="U408" s="994"/>
      <c r="V408" s="994"/>
      <c r="W408" s="994"/>
      <c r="X408" s="994"/>
      <c r="Y408" s="994"/>
      <c r="Z408" s="995"/>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590</v>
      </c>
      <c r="L409" s="300"/>
      <c r="M409" s="300"/>
      <c r="N409" s="384"/>
      <c r="O409" s="601"/>
      <c r="P409" s="994"/>
      <c r="Q409" s="994"/>
      <c r="R409" s="994"/>
      <c r="S409" s="994"/>
      <c r="T409" s="994"/>
      <c r="U409" s="994"/>
      <c r="V409" s="994"/>
      <c r="W409" s="994"/>
      <c r="X409" s="994"/>
      <c r="Y409" s="994"/>
      <c r="Z409" s="995"/>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94"/>
      <c r="Q410" s="994"/>
      <c r="R410" s="994"/>
      <c r="S410" s="994"/>
      <c r="T410" s="994"/>
      <c r="U410" s="994"/>
      <c r="V410" s="994"/>
      <c r="W410" s="994"/>
      <c r="X410" s="994"/>
      <c r="Y410" s="994"/>
      <c r="Z410" s="995"/>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94"/>
      <c r="Q411" s="994"/>
      <c r="R411" s="994"/>
      <c r="S411" s="994"/>
      <c r="T411" s="994"/>
      <c r="U411" s="994"/>
      <c r="V411" s="994"/>
      <c r="W411" s="994"/>
      <c r="X411" s="994"/>
      <c r="Y411" s="994"/>
      <c r="Z411" s="995"/>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96"/>
      <c r="Q412" s="996"/>
      <c r="R412" s="996"/>
      <c r="S412" s="996"/>
      <c r="T412" s="996"/>
      <c r="U412" s="996"/>
      <c r="V412" s="996"/>
      <c r="W412" s="996"/>
      <c r="X412" s="996"/>
      <c r="Y412" s="996"/>
      <c r="Z412" s="997"/>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3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3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3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3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3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3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3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3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3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1108</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35">
      <c r="A752" s="248"/>
      <c r="B752" s="257"/>
      <c r="C752" s="250">
        <f>INT($C$232)+2</f>
        <v>3</v>
      </c>
      <c r="D752" s="273"/>
      <c r="E752" s="330"/>
      <c r="F752" s="330"/>
      <c r="G752" s="273"/>
      <c r="H752" s="592" t="s">
        <v>1088</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3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3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596</v>
      </c>
      <c r="I789" s="301" t="s">
        <v>634</v>
      </c>
      <c r="J789" s="301"/>
      <c r="K789" s="301" t="s">
        <v>635</v>
      </c>
      <c r="L789" s="301"/>
      <c r="M789" s="301"/>
      <c r="N789" s="394"/>
      <c r="O789" s="394" t="s">
        <v>1108</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1089</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3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1090</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650</v>
      </c>
      <c r="I838" s="376" t="s">
        <v>642</v>
      </c>
      <c r="J838" s="376" t="s">
        <v>643</v>
      </c>
      <c r="K838" s="344" t="s">
        <v>1171</v>
      </c>
      <c r="L838" s="344"/>
      <c r="M838" s="344"/>
      <c r="N838" s="344"/>
      <c r="O838" s="344" t="s">
        <v>644</v>
      </c>
      <c r="P838" s="344"/>
      <c r="Q838" s="344"/>
      <c r="R838" s="344"/>
      <c r="S838" s="278"/>
      <c r="T838" s="278"/>
      <c r="U838" s="278"/>
      <c r="V838" s="278"/>
      <c r="W838" s="278"/>
      <c r="X838" s="278"/>
      <c r="Y838" s="415" t="s">
        <v>1171</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1091</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98" t="s">
        <v>1204</v>
      </c>
      <c r="T848" s="999"/>
      <c r="U848" s="999"/>
      <c r="V848" s="999"/>
      <c r="W848" s="1000"/>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1001"/>
      <c r="T849" s="1002"/>
      <c r="U849" s="1002"/>
      <c r="V849" s="1002"/>
      <c r="W849" s="1003"/>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1001"/>
      <c r="T850" s="1002"/>
      <c r="U850" s="1002"/>
      <c r="V850" s="1002"/>
      <c r="W850" s="1003"/>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1001"/>
      <c r="T851" s="1002"/>
      <c r="U851" s="1002"/>
      <c r="V851" s="1002"/>
      <c r="W851" s="1003"/>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1001"/>
      <c r="T852" s="1002"/>
      <c r="U852" s="1002"/>
      <c r="V852" s="1002"/>
      <c r="W852" s="1003"/>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1001"/>
      <c r="T853" s="1002"/>
      <c r="U853" s="1002"/>
      <c r="V853" s="1002"/>
      <c r="W853" s="1003"/>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1001"/>
      <c r="T854" s="1002"/>
      <c r="U854" s="1002"/>
      <c r="V854" s="1002"/>
      <c r="W854" s="1003"/>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1001"/>
      <c r="T855" s="1002"/>
      <c r="U855" s="1002"/>
      <c r="V855" s="1002"/>
      <c r="W855" s="1003"/>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1001"/>
      <c r="T856" s="1002"/>
      <c r="U856" s="1002"/>
      <c r="V856" s="1002"/>
      <c r="W856" s="1003"/>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1001"/>
      <c r="T857" s="1002"/>
      <c r="U857" s="1002"/>
      <c r="V857" s="1002"/>
      <c r="W857" s="1003"/>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1001"/>
      <c r="T858" s="1002"/>
      <c r="U858" s="1002"/>
      <c r="V858" s="1002"/>
      <c r="W858" s="1003"/>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655</v>
      </c>
      <c r="I859" s="300"/>
      <c r="J859" s="300" t="s">
        <v>1092</v>
      </c>
      <c r="K859" s="419"/>
      <c r="L859" s="419"/>
      <c r="M859" s="419"/>
      <c r="N859" s="419"/>
      <c r="O859" s="419"/>
      <c r="P859" s="419"/>
      <c r="Q859" s="419"/>
      <c r="R859" s="419"/>
      <c r="S859" s="1001"/>
      <c r="T859" s="1002"/>
      <c r="U859" s="1002"/>
      <c r="V859" s="1002"/>
      <c r="W859" s="1003"/>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1001"/>
      <c r="T860" s="1002"/>
      <c r="U860" s="1002"/>
      <c r="V860" s="1002"/>
      <c r="W860" s="1003"/>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1001"/>
      <c r="T861" s="1002"/>
      <c r="U861" s="1002"/>
      <c r="V861" s="1002"/>
      <c r="W861" s="1003"/>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1001"/>
      <c r="T862" s="1002"/>
      <c r="U862" s="1002"/>
      <c r="V862" s="1002"/>
      <c r="W862" s="1003"/>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1001"/>
      <c r="T863" s="1002"/>
      <c r="U863" s="1002"/>
      <c r="V863" s="1002"/>
      <c r="W863" s="1003"/>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1001"/>
      <c r="T864" s="1002"/>
      <c r="U864" s="1002"/>
      <c r="V864" s="1002"/>
      <c r="W864" s="1003"/>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1004"/>
      <c r="T865" s="1005"/>
      <c r="U865" s="1005"/>
      <c r="V865" s="1005"/>
      <c r="W865" s="1006"/>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64" t="s">
        <v>678</v>
      </c>
      <c r="I888" s="965"/>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66"/>
      <c r="I889" s="967"/>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8"/>
      <c r="I890" s="969"/>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64" t="s">
        <v>684</v>
      </c>
      <c r="I892" s="965"/>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66"/>
      <c r="I893" s="967"/>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8"/>
      <c r="I894" s="969"/>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64" t="s">
        <v>686</v>
      </c>
      <c r="I896" s="965"/>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66"/>
      <c r="I897" s="967"/>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8"/>
      <c r="I898" s="969"/>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64" t="s">
        <v>688</v>
      </c>
      <c r="I900" s="965"/>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66"/>
      <c r="I901" s="967"/>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8"/>
      <c r="I902" s="969"/>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64" t="s">
        <v>690</v>
      </c>
      <c r="I904" s="965"/>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66"/>
      <c r="I905" s="967"/>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8"/>
      <c r="I906" s="969"/>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64"/>
      <c r="I908" s="965"/>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66"/>
      <c r="I909" s="967"/>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8"/>
      <c r="I910" s="969"/>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64"/>
      <c r="I912" s="965"/>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66"/>
      <c r="I913" s="967"/>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8"/>
      <c r="I914" s="969"/>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64"/>
      <c r="I916" s="965"/>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66"/>
      <c r="I917" s="967"/>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8"/>
      <c r="I918" s="969"/>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1066</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64" t="s">
        <v>1067</v>
      </c>
      <c r="I920" s="965"/>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66"/>
      <c r="I921" s="967"/>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8"/>
      <c r="I922" s="969"/>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64" t="s">
        <v>1068</v>
      </c>
      <c r="I924" s="965"/>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66"/>
      <c r="I925" s="967"/>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8"/>
      <c r="I926" s="969"/>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64" t="s">
        <v>1069</v>
      </c>
      <c r="I928" s="965"/>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66"/>
      <c r="I929" s="967"/>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8"/>
      <c r="I930" s="969"/>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64" t="s">
        <v>1069</v>
      </c>
      <c r="I932" s="965"/>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66"/>
      <c r="I933" s="967"/>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8"/>
      <c r="I934" s="969"/>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64" t="s">
        <v>1069</v>
      </c>
      <c r="I936" s="965"/>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66"/>
      <c r="I937" s="967"/>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8"/>
      <c r="I938" s="969"/>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64" t="s">
        <v>699</v>
      </c>
      <c r="I940" s="965"/>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66"/>
      <c r="I941" s="967"/>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8"/>
      <c r="I942" s="969"/>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64" t="s">
        <v>701</v>
      </c>
      <c r="I944" s="965"/>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66"/>
      <c r="I945" s="967"/>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8"/>
      <c r="I946" s="969"/>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64" t="s">
        <v>703</v>
      </c>
      <c r="I948" s="965"/>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66"/>
      <c r="I949" s="967"/>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8"/>
      <c r="I950" s="969"/>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64"/>
      <c r="I952" s="965"/>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66"/>
      <c r="I953" s="967"/>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8"/>
      <c r="I954" s="969"/>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64" t="s">
        <v>706</v>
      </c>
      <c r="I956" s="965"/>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66"/>
      <c r="I957" s="967"/>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8"/>
      <c r="I958" s="969"/>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64" t="s">
        <v>708</v>
      </c>
      <c r="I960" s="965"/>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66"/>
      <c r="I961" s="967"/>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8"/>
      <c r="I962" s="969"/>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64" t="s">
        <v>710</v>
      </c>
      <c r="I964" s="965"/>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66"/>
      <c r="I965" s="967"/>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8"/>
      <c r="I966" s="969"/>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64" t="s">
        <v>712</v>
      </c>
      <c r="I968" s="965"/>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66"/>
      <c r="I969" s="967"/>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8"/>
      <c r="I970" s="969"/>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64" t="s">
        <v>714</v>
      </c>
      <c r="I972" s="965"/>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66"/>
      <c r="I973" s="967"/>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8"/>
      <c r="I974" s="969"/>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64" t="s">
        <v>716</v>
      </c>
      <c r="I976" s="965"/>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66"/>
      <c r="I977" s="967"/>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8"/>
      <c r="I978" s="969"/>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64" t="s">
        <v>718</v>
      </c>
      <c r="I980" s="965"/>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66"/>
      <c r="I981" s="967"/>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8"/>
      <c r="I982" s="969"/>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64" t="s">
        <v>720</v>
      </c>
      <c r="I984" s="965"/>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66"/>
      <c r="I985" s="967"/>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8"/>
      <c r="I986" s="969"/>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1062</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64" t="s">
        <v>1063</v>
      </c>
      <c r="I988" s="965"/>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66"/>
      <c r="I989" s="967"/>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8"/>
      <c r="I990" s="969"/>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64" t="s">
        <v>722</v>
      </c>
      <c r="I992" s="965"/>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66"/>
      <c r="I993" s="967"/>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8"/>
      <c r="I994" s="969"/>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15" customHeight="1" outlineLevel="2" x14ac:dyDescent="0.3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416</v>
      </c>
      <c r="I18" s="278"/>
      <c r="J18" s="535">
        <v>44526.325755208301</v>
      </c>
      <c r="K18" s="1007" t="s">
        <v>980</v>
      </c>
      <c r="L18" s="1008"/>
      <c r="M18" s="1008"/>
      <c r="N18" s="1008"/>
      <c r="O18" s="1008"/>
      <c r="P18" s="1008"/>
      <c r="Q18" s="1008"/>
      <c r="R18" s="1008"/>
      <c r="S18" s="1008"/>
      <c r="T18" s="1008"/>
      <c r="U18" s="1008"/>
      <c r="V18" s="1008"/>
      <c r="W18" s="1008"/>
      <c r="X18" s="1008"/>
      <c r="Y18" s="1008"/>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417</v>
      </c>
      <c r="I21" s="278"/>
      <c r="J21" s="534">
        <v>45081.620505671301</v>
      </c>
      <c r="K21" s="1009" t="s">
        <v>1232</v>
      </c>
      <c r="L21" s="1010"/>
      <c r="M21" s="1010"/>
      <c r="N21" s="1010"/>
      <c r="O21" s="1010"/>
      <c r="P21" s="1010"/>
      <c r="Q21" s="1010"/>
      <c r="R21" s="1010"/>
      <c r="S21" s="1010"/>
      <c r="T21" s="1010"/>
      <c r="U21" s="1010"/>
      <c r="V21" s="1010"/>
      <c r="W21" s="1010"/>
      <c r="X21" s="1010"/>
      <c r="Y21" s="1011"/>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15" hidden="1" customHeight="1" outlineLevel="3" x14ac:dyDescent="0.3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3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3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1253</v>
      </c>
    </row>
    <row r="13" spans="1:2" x14ac:dyDescent="0.35">
      <c r="A13" t="s">
        <v>1254</v>
      </c>
      <c r="B13" s="927">
        <v>0.1</v>
      </c>
    </row>
    <row r="14" spans="1:2" ht="9.75" customHeight="1" x14ac:dyDescent="0.35"/>
    <row r="15" spans="1:2" x14ac:dyDescent="0.35">
      <c r="A15" s="66" t="s">
        <v>269</v>
      </c>
    </row>
    <row r="16" spans="1:2" x14ac:dyDescent="0.35">
      <c r="A16" t="s">
        <v>1255</v>
      </c>
      <c r="B16" s="927">
        <v>7.4999999999999997E-2</v>
      </c>
    </row>
    <row r="17" spans="1:2" ht="9.75" customHeight="1" x14ac:dyDescent="0.35"/>
    <row r="18" spans="1:2" x14ac:dyDescent="0.35">
      <c r="A18" t="s">
        <v>1225</v>
      </c>
      <c r="B18" s="927">
        <v>7.4999999999999997E-2</v>
      </c>
    </row>
    <row r="20" spans="1:2" x14ac:dyDescent="0.35">
      <c r="A20" s="66" t="s">
        <v>87</v>
      </c>
    </row>
    <row r="21" spans="1:2" x14ac:dyDescent="0.35">
      <c r="A21" t="s">
        <v>1256</v>
      </c>
      <c r="B21" s="927">
        <v>0.15</v>
      </c>
    </row>
    <row r="22" spans="1:2" ht="9.75" customHeight="1" x14ac:dyDescent="0.35"/>
    <row r="23" spans="1:2" x14ac:dyDescent="0.35">
      <c r="A23" t="s">
        <v>1226</v>
      </c>
      <c r="B23" s="927">
        <v>7.4999999999999997E-2</v>
      </c>
    </row>
    <row r="25" spans="1:2" x14ac:dyDescent="0.35">
      <c r="A25" t="s">
        <v>88</v>
      </c>
      <c r="B25"/>
    </row>
    <row r="26" spans="1:2" x14ac:dyDescent="0.35">
      <c r="A26" t="s">
        <v>388</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890</v>
      </c>
      <c r="B31" s="200">
        <v>1</v>
      </c>
    </row>
    <row r="32" spans="1:2" x14ac:dyDescent="0.35">
      <c r="A32" t="s">
        <v>891</v>
      </c>
      <c r="B32" s="200">
        <v>1</v>
      </c>
    </row>
    <row r="33" spans="1:2" x14ac:dyDescent="0.35">
      <c r="A33" t="s">
        <v>892</v>
      </c>
      <c r="B33" s="200">
        <v>1</v>
      </c>
    </row>
    <row r="34" spans="1:2" x14ac:dyDescent="0.35">
      <c r="A34" t="s">
        <v>1169</v>
      </c>
      <c r="B34" s="200">
        <v>1</v>
      </c>
    </row>
    <row r="36" spans="1:2" x14ac:dyDescent="0.35">
      <c r="A36" t="s">
        <v>89</v>
      </c>
      <c r="B36"/>
    </row>
    <row r="37" spans="1:2" x14ac:dyDescent="0.35">
      <c r="A37" t="s">
        <v>388</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890</v>
      </c>
      <c r="B42" s="200">
        <v>1</v>
      </c>
    </row>
    <row r="43" spans="1:2" x14ac:dyDescent="0.35">
      <c r="A43" t="s">
        <v>891</v>
      </c>
      <c r="B43" s="200">
        <v>1</v>
      </c>
    </row>
    <row r="44" spans="1:2" x14ac:dyDescent="0.35">
      <c r="A44" t="s">
        <v>892</v>
      </c>
      <c r="B44" s="200">
        <v>1</v>
      </c>
    </row>
    <row r="45" spans="1:2" x14ac:dyDescent="0.35">
      <c r="A45" t="s">
        <v>1169</v>
      </c>
      <c r="B45" s="200">
        <v>1</v>
      </c>
    </row>
    <row r="47" spans="1:2" x14ac:dyDescent="0.35">
      <c r="A47" t="s">
        <v>1252</v>
      </c>
      <c r="B47"/>
    </row>
    <row r="48" spans="1:2" x14ac:dyDescent="0.35">
      <c r="A48" t="s">
        <v>388</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890</v>
      </c>
      <c r="B53" s="200">
        <v>1</v>
      </c>
    </row>
    <row r="54" spans="1:3" x14ac:dyDescent="0.35">
      <c r="A54" t="s">
        <v>891</v>
      </c>
      <c r="B54" s="200">
        <v>1</v>
      </c>
    </row>
    <row r="55" spans="1:3" x14ac:dyDescent="0.35">
      <c r="A55" t="s">
        <v>892</v>
      </c>
      <c r="B55" s="200">
        <v>1</v>
      </c>
    </row>
    <row r="56" spans="1:3" x14ac:dyDescent="0.35">
      <c r="A56" t="s">
        <v>1169</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1082</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1083</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1084</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1085</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1045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1041</v>
      </c>
      <c r="J93" s="721" t="s">
        <v>1042</v>
      </c>
      <c r="K93" s="721" t="s">
        <v>1043</v>
      </c>
      <c r="L93" s="721" t="s">
        <v>1044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1050</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1052</v>
      </c>
      <c r="I130" s="732" t="s">
        <v>1053</v>
      </c>
      <c r="J130" s="733" t="s">
        <v>1054</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1047</v>
      </c>
      <c r="I131" t="s">
        <v>1048</v>
      </c>
      <c r="J131" t="s">
        <v>1049</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1055</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1047</v>
      </c>
      <c r="I152" t="s">
        <v>1048</v>
      </c>
      <c r="J152" t="s">
        <v>1049</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1051</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1047</v>
      </c>
      <c r="I172" t="s">
        <v>1048</v>
      </c>
      <c r="J172" t="s">
        <v>1049</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1086</v>
      </c>
      <c r="I192" s="34" t="s">
        <v>373</v>
      </c>
      <c r="J192" s="34" t="s">
        <v>374</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1024</v>
      </c>
      <c r="M216" s="686" t="s">
        <v>66</v>
      </c>
      <c r="N216" s="686" t="s">
        <v>1025</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1246</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1087</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1016</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1015</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1263</v>
      </c>
      <c r="I253" s="55"/>
      <c r="J253" s="689">
        <v>0.15</v>
      </c>
      <c r="K253" s="1012" t="s">
        <v>1264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1265</v>
      </c>
      <c r="I254" s="55"/>
      <c r="J254" s="689">
        <v>0.02</v>
      </c>
      <c r="K254" s="101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1266</v>
      </c>
      <c r="I255" s="55"/>
      <c r="J255" s="690">
        <f>1-SUM(J253:J254)</f>
        <v>0.83000000000000007</v>
      </c>
      <c r="K255" s="101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1268</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1267</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1018</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1019</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1020</v>
      </c>
      <c r="K262" s="684" t="s">
        <v>1023</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1021</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1022</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1026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1027</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1014</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1016</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1015</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1263</v>
      </c>
      <c r="I274" s="55"/>
      <c r="J274" s="689">
        <v>0.125</v>
      </c>
      <c r="K274" s="1012" t="s">
        <v>1264</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1265</v>
      </c>
      <c r="I275" s="55"/>
      <c r="J275" s="689">
        <v>0.02</v>
      </c>
      <c r="K275" s="101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1266</v>
      </c>
      <c r="I276" s="55"/>
      <c r="J276" s="690">
        <f>1-SUM(J274:J275)</f>
        <v>0.85499999999999998</v>
      </c>
      <c r="K276" s="101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672</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525</v>
      </c>
      <c r="I280" s="56"/>
      <c r="J280" s="319" t="s">
        <v>14</v>
      </c>
      <c r="K280" s="319" t="s">
        <v>517</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1017</v>
      </c>
      <c r="I283" s="56"/>
      <c r="J283" s="319" t="s">
        <v>518</v>
      </c>
      <c r="K283" s="319" t="s">
        <v>519</v>
      </c>
      <c r="L283" s="319" t="s">
        <v>520</v>
      </c>
      <c r="M283" s="319" t="s">
        <v>521</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997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1007</v>
      </c>
      <c r="I290" s="56"/>
      <c r="J290" s="791">
        <f>MIN(364,INT((K290 - DATE(YEAR(K290),1,1))))+364*(YEAR(K290)-Sheep!i_startyear)</f>
        <v>0</v>
      </c>
      <c r="K290" s="775">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1011</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1000</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1001</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1002</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1003</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1009</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456</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1010</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1004</v>
      </c>
      <c r="H307" s="34"/>
      <c r="I307" s="1017" t="s">
        <v>1005</v>
      </c>
      <c r="J307" s="1018"/>
      <c r="K307" s="1018"/>
      <c r="L307" s="1018"/>
      <c r="M307" s="1018"/>
      <c r="N307" s="1018"/>
      <c r="O307" s="1018"/>
      <c r="P307" s="1018"/>
      <c r="Q307" s="1019"/>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20" t="s">
        <v>71</v>
      </c>
      <c r="J308" s="1021"/>
      <c r="K308" s="1022"/>
      <c r="L308" s="1023" t="s">
        <v>68</v>
      </c>
      <c r="M308" s="1024"/>
      <c r="N308" s="1025"/>
      <c r="O308" s="1026" t="s">
        <v>331</v>
      </c>
      <c r="P308" s="1027"/>
      <c r="Q308" s="1028"/>
      <c r="R308" s="57"/>
      <c r="S308" s="1013" t="s">
        <v>1029</v>
      </c>
      <c r="T308" s="1015" t="s">
        <v>1028</v>
      </c>
      <c r="U308" s="57"/>
      <c r="V308" s="32"/>
      <c r="W308" s="16"/>
      <c r="X308" s="8"/>
      <c r="Y308" s="8"/>
      <c r="Z308" s="8"/>
    </row>
    <row r="309" spans="1:26" customFormat="1" ht="12" customHeight="1" outlineLevel="1" x14ac:dyDescent="0.35">
      <c r="A309" s="6"/>
      <c r="B309" s="7"/>
      <c r="C309" s="17"/>
      <c r="D309" s="17"/>
      <c r="E309" s="17"/>
      <c r="F309" s="26"/>
      <c r="G309" s="27"/>
      <c r="H309" s="34"/>
      <c r="I309" s="734" t="str">
        <f>H130</f>
        <v>Harv</v>
      </c>
      <c r="J309" s="734" t="str">
        <f>I130</f>
        <v>Graz</v>
      </c>
      <c r="K309" s="734" t="str">
        <f>J130</f>
        <v>Bale</v>
      </c>
      <c r="L309" s="735" t="str">
        <f>H130</f>
        <v>Harv</v>
      </c>
      <c r="M309" s="735" t="str">
        <f>I130</f>
        <v>Graz</v>
      </c>
      <c r="N309" s="735" t="str">
        <f>J130</f>
        <v>Bale</v>
      </c>
      <c r="O309" s="736" t="str">
        <f>H130</f>
        <v>Harv</v>
      </c>
      <c r="P309" s="736" t="str">
        <f>I130</f>
        <v>Graz</v>
      </c>
      <c r="Q309" s="736" t="str">
        <f>J130</f>
        <v>Bale</v>
      </c>
      <c r="R309" s="57"/>
      <c r="S309" s="1014"/>
      <c r="T309" s="1016"/>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7">
        <f>I310</f>
        <v>0.27922143700582119</v>
      </c>
      <c r="L310" s="678">
        <v>-7.357256925019099E-3</v>
      </c>
      <c r="M310" s="678">
        <v>-2.1449647872016701E-2</v>
      </c>
      <c r="N310" s="738">
        <f>L310</f>
        <v>-7.357256925019099E-3</v>
      </c>
      <c r="O310" s="242">
        <v>59.634599807135977</v>
      </c>
      <c r="P310" s="242">
        <v>49.949846871547493</v>
      </c>
      <c r="Q310" s="737">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7">
        <f t="shared" ref="K311:K326" si="6">I311</f>
        <v>0.27922143700582119</v>
      </c>
      <c r="L311" s="678">
        <v>-7.357256925019099E-3</v>
      </c>
      <c r="M311" s="678">
        <v>-2.1449647872016701E-2</v>
      </c>
      <c r="N311" s="738">
        <f t="shared" ref="N311:N326" si="7">L311</f>
        <v>-7.357256925019099E-3</v>
      </c>
      <c r="O311" s="242">
        <v>59.634599807135977</v>
      </c>
      <c r="P311" s="242">
        <v>49.949846871547493</v>
      </c>
      <c r="Q311" s="737">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7">
        <f t="shared" si="6"/>
        <v>0.21988823630969012</v>
      </c>
      <c r="L312" s="678">
        <v>-4.6010728402032814E-3</v>
      </c>
      <c r="M312" s="678">
        <v>-2.1449647872016701E-2</v>
      </c>
      <c r="N312" s="738">
        <f t="shared" si="7"/>
        <v>-4.6010728402032814E-3</v>
      </c>
      <c r="O312" s="242">
        <v>57.445790754257906</v>
      </c>
      <c r="P312" s="242">
        <v>49.949846871547493</v>
      </c>
      <c r="Q312" s="737">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7">
        <f t="shared" si="6"/>
        <v>0.27922143700582119</v>
      </c>
      <c r="L313" s="678">
        <v>-7.357256925019099E-3</v>
      </c>
      <c r="M313" s="678">
        <v>-2.1449647872016701E-2</v>
      </c>
      <c r="N313" s="738">
        <f t="shared" si="7"/>
        <v>-7.357256925019099E-3</v>
      </c>
      <c r="O313" s="242">
        <v>59.634599807135977</v>
      </c>
      <c r="P313" s="242">
        <v>49.949846871547493</v>
      </c>
      <c r="Q313" s="737">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7">
        <f t="shared" si="6"/>
        <v>0.21988823630969012</v>
      </c>
      <c r="L314" s="678">
        <v>-4.6010728402032814E-3</v>
      </c>
      <c r="M314" s="678">
        <v>-2.1449647872016701E-2</v>
      </c>
      <c r="N314" s="738">
        <f t="shared" si="7"/>
        <v>-4.6010728402032814E-3</v>
      </c>
      <c r="O314" s="242">
        <v>57.445790754257906</v>
      </c>
      <c r="P314" s="242">
        <v>49.949846871547493</v>
      </c>
      <c r="Q314" s="737">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7">
        <f t="shared" si="6"/>
        <v>0.21988823630969012</v>
      </c>
      <c r="L315" s="678">
        <v>-4.6010728402032814E-3</v>
      </c>
      <c r="M315" s="678">
        <v>-2.1449647872016701E-2</v>
      </c>
      <c r="N315" s="738">
        <f t="shared" si="7"/>
        <v>-4.6010728402032814E-3</v>
      </c>
      <c r="O315" s="242">
        <v>57.445790754257906</v>
      </c>
      <c r="P315" s="242">
        <v>49.949846871547493</v>
      </c>
      <c r="Q315" s="737">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7">
        <f t="shared" si="6"/>
        <v>0.21988823630969012</v>
      </c>
      <c r="L316" s="678">
        <v>-4.6010728402032814E-3</v>
      </c>
      <c r="M316" s="678">
        <v>-2.1449647872016701E-2</v>
      </c>
      <c r="N316" s="738">
        <f t="shared" si="7"/>
        <v>-4.6010728402032814E-3</v>
      </c>
      <c r="O316" s="242">
        <v>57.445790754257906</v>
      </c>
      <c r="P316" s="242">
        <v>49.949846871547493</v>
      </c>
      <c r="Q316" s="737">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7">
        <f t="shared" si="6"/>
        <v>0.27922143700582119</v>
      </c>
      <c r="L317" s="678">
        <v>-7.357256925019099E-3</v>
      </c>
      <c r="M317" s="678">
        <v>-2.1449647872016701E-2</v>
      </c>
      <c r="N317" s="738">
        <f t="shared" si="7"/>
        <v>-7.357256925019099E-3</v>
      </c>
      <c r="O317" s="242">
        <v>59.634599807135977</v>
      </c>
      <c r="P317" s="242">
        <v>49.949846871547493</v>
      </c>
      <c r="Q317" s="737">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7">
        <f t="shared" si="6"/>
        <v>0.27922143700582119</v>
      </c>
      <c r="L318" s="678">
        <v>-7.357256925019099E-3</v>
      </c>
      <c r="M318" s="678">
        <v>-2.1449647872016701E-2</v>
      </c>
      <c r="N318" s="738">
        <f t="shared" si="7"/>
        <v>-7.357256925019099E-3</v>
      </c>
      <c r="O318" s="242">
        <v>59.634599807135977</v>
      </c>
      <c r="P318" s="242">
        <v>49.949846871547493</v>
      </c>
      <c r="Q318" s="737">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7">
        <f t="shared" si="6"/>
        <v>0.27922143700582119</v>
      </c>
      <c r="L319" s="678">
        <v>-7.357256925019099E-3</v>
      </c>
      <c r="M319" s="678">
        <v>-2.1449647872016701E-2</v>
      </c>
      <c r="N319" s="738">
        <f t="shared" si="7"/>
        <v>-7.357256925019099E-3</v>
      </c>
      <c r="O319" s="242">
        <v>59.634599807135977</v>
      </c>
      <c r="P319" s="242">
        <v>49.949846871547493</v>
      </c>
      <c r="Q319" s="737">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7">
        <f t="shared" si="6"/>
        <v>0.21988823630969012</v>
      </c>
      <c r="L320" s="678">
        <v>-4.6010728402032814E-3</v>
      </c>
      <c r="M320" s="678">
        <v>-2.1449647872016701E-2</v>
      </c>
      <c r="N320" s="738">
        <f t="shared" si="7"/>
        <v>-4.6010728402032814E-3</v>
      </c>
      <c r="O320" s="242">
        <v>57.445790754257906</v>
      </c>
      <c r="P320" s="242">
        <v>49.949846871547493</v>
      </c>
      <c r="Q320" s="737">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7">
        <f t="shared" si="6"/>
        <v>0.21988823630969012</v>
      </c>
      <c r="L321" s="678">
        <v>-4.6010728402032814E-3</v>
      </c>
      <c r="M321" s="678">
        <v>-2.1449647872016701E-2</v>
      </c>
      <c r="N321" s="738">
        <f t="shared" si="7"/>
        <v>-4.6010728402032814E-3</v>
      </c>
      <c r="O321" s="242">
        <v>57.445790754257906</v>
      </c>
      <c r="P321" s="242">
        <v>49.949846871547493</v>
      </c>
      <c r="Q321" s="737">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7">
        <f t="shared" si="6"/>
        <v>0.21988823630969012</v>
      </c>
      <c r="L322" s="678">
        <v>-4.6010728402032814E-3</v>
      </c>
      <c r="M322" s="678">
        <v>-2.1449647872016701E-2</v>
      </c>
      <c r="N322" s="738">
        <f t="shared" si="7"/>
        <v>-4.6010728402032814E-3</v>
      </c>
      <c r="O322" s="242">
        <v>57.445790754257906</v>
      </c>
      <c r="P322" s="242">
        <v>49.949846871547493</v>
      </c>
      <c r="Q322" s="737">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7">
        <f t="shared" si="6"/>
        <v>0.27922143700582119</v>
      </c>
      <c r="L323" s="678">
        <v>-7.357256925019099E-3</v>
      </c>
      <c r="M323" s="678">
        <v>-2.1449647872016701E-2</v>
      </c>
      <c r="N323" s="738">
        <f t="shared" si="7"/>
        <v>-7.357256925019099E-3</v>
      </c>
      <c r="O323" s="242">
        <v>59.634599807135977</v>
      </c>
      <c r="P323" s="242">
        <v>49.949846871547493</v>
      </c>
      <c r="Q323" s="737">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7">
        <f t="shared" si="6"/>
        <v>0.27922143700582119</v>
      </c>
      <c r="L324" s="678">
        <v>-7.357256925019099E-3</v>
      </c>
      <c r="M324" s="678">
        <v>-2.1449647872016701E-2</v>
      </c>
      <c r="N324" s="738">
        <f t="shared" si="7"/>
        <v>-7.357256925019099E-3</v>
      </c>
      <c r="O324" s="242">
        <v>59.634599807135977</v>
      </c>
      <c r="P324" s="242">
        <v>49.949846871547493</v>
      </c>
      <c r="Q324" s="737">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7">
        <f t="shared" si="6"/>
        <v>0.21988823630969012</v>
      </c>
      <c r="L325" s="678">
        <v>-4.6010728402032814E-3</v>
      </c>
      <c r="M325" s="678">
        <v>-2.1449647872016701E-2</v>
      </c>
      <c r="N325" s="738">
        <f t="shared" si="7"/>
        <v>-4.6010728402032814E-3</v>
      </c>
      <c r="O325" s="242">
        <v>57.445790754257906</v>
      </c>
      <c r="P325" s="242">
        <v>49.949846871547493</v>
      </c>
      <c r="Q325" s="737">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7">
        <f t="shared" si="6"/>
        <v>0.21988823630969012</v>
      </c>
      <c r="L326" s="678">
        <v>-4.6010728402032814E-3</v>
      </c>
      <c r="M326" s="678">
        <v>-2.1449647872016701E-2</v>
      </c>
      <c r="N326" s="738">
        <f t="shared" si="7"/>
        <v>-4.6010728402032814E-3</v>
      </c>
      <c r="O326" s="242">
        <v>57.445790754257906</v>
      </c>
      <c r="P326" s="242">
        <v>49.949846871547493</v>
      </c>
      <c r="Q326" s="737">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1211</v>
      </c>
      <c r="B2" s="200">
        <v>5000000</v>
      </c>
    </row>
    <row r="4" spans="1:2" x14ac:dyDescent="0.35">
      <c r="A4" s="65" t="s">
        <v>400</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4" customHeight="1" x14ac:dyDescent="0.3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2023-12-27T04:00:24Z</dcterms:modified>
</cp:coreProperties>
</file>